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915" activeTab="0"/>
  </bookViews>
  <sheets>
    <sheet name="Rekapitulace stavby" sheetId="1" r:id="rId1"/>
    <sheet name="ELEKTOINSTALACE - SILNOPR..." sheetId="2" r:id="rId2"/>
    <sheet name="SO - STAVEBNÍ ČÁST - OPRAVY" sheetId="3" r:id="rId3"/>
    <sheet name="ZP - ZEMNÍ PRÁCE PRO VENK..." sheetId="4" r:id="rId4"/>
    <sheet name="VRN - VEDLEJŠÍ ROZPOČTOVÉ..." sheetId="5" r:id="rId5"/>
    <sheet name="Pokyny pro vyplnění" sheetId="6" r:id="rId6"/>
  </sheets>
  <definedNames>
    <definedName name="_xlnm._FilterDatabase" localSheetId="1" hidden="1">'ELEKTOINSTALACE - SILNOPR...'!$C$76:$K$79</definedName>
    <definedName name="_xlnm._FilterDatabase" localSheetId="2" hidden="1">'SO - STAVEBNÍ ČÁST - OPRAVY'!$C$89:$K$623</definedName>
    <definedName name="_xlnm._FilterDatabase" localSheetId="4" hidden="1">'VRN - VEDLEJŠÍ ROZPOČTOVÉ...'!$C$76:$K$99</definedName>
    <definedName name="_xlnm._FilterDatabase" localSheetId="3" hidden="1">'ZP - ZEMNÍ PRÁCE PRO VENK...'!$C$83:$K$223</definedName>
    <definedName name="_xlnm.Print_Titles" localSheetId="1">'ELEKTOINSTALACE - SILNOPR...'!$76:$76</definedName>
    <definedName name="_xlnm.Print_Titles" localSheetId="0">'Rekapitulace stavby'!$49:$49</definedName>
    <definedName name="_xlnm.Print_Titles" localSheetId="2">'SO - STAVEBNÍ ČÁST - OPRAVY'!$89:$89</definedName>
    <definedName name="_xlnm.Print_Titles" localSheetId="4">'VRN - VEDLEJŠÍ ROZPOČTOVÉ...'!$76:$76</definedName>
    <definedName name="_xlnm.Print_Titles" localSheetId="3">'ZP - ZEMNÍ PRÁCE PRO VENK...'!$83:$83</definedName>
    <definedName name="_xlnm.Print_Area" localSheetId="1">'ELEKTOINSTALACE - SILNOPR...'!$C$4:$J$36,'ELEKTOINSTALACE - SILNOPR...'!$C$42:$J$58,'ELEKTOINSTALACE - SILNOPR...'!$C$64:$K$79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2">'SO - STAVEBNÍ ČÁST - OPRAVY'!$C$4:$J$36,'SO - STAVEBNÍ ČÁST - OPRAVY'!$C$42:$J$71,'SO - STAVEBNÍ ČÁST - OPRAVY'!$C$77:$K$623</definedName>
    <definedName name="_xlnm.Print_Area" localSheetId="4">'VRN - VEDLEJŠÍ ROZPOČTOVÉ...'!$C$4:$J$36,'VRN - VEDLEJŠÍ ROZPOČTOVÉ...'!$C$42:$J$58,'VRN - VEDLEJŠÍ ROZPOČTOVÉ...'!$C$64:$K$99</definedName>
    <definedName name="_xlnm.Print_Area" localSheetId="3">'ZP - ZEMNÍ PRÁCE PRO VENK...'!$C$4:$J$36,'ZP - ZEMNÍ PRÁCE PRO VENK...'!$C$42:$J$65,'ZP - ZEMNÍ PRÁCE PRO VENK...'!$C$71:$K$223</definedName>
  </definedNames>
  <calcPr fullCalcOnLoad="1"/>
</workbook>
</file>

<file path=xl/sharedStrings.xml><?xml version="1.0" encoding="utf-8"?>
<sst xmlns="http://schemas.openxmlformats.org/spreadsheetml/2006/main" count="8179" uniqueCount="1244">
  <si>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</si>
  <si>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</si>
  <si>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</si>
  <si>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</si>
  <si>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</si>
  <si>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</si>
  <si>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</si>
  <si>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{c6328aa6-990a-4f7d-b5a0-b779becb540a}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</si>
  <si>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</si>
  <si>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</si>
  <si>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</si>
  <si>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</si>
  <si>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</si>
  <si>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</si>
  <si>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</si>
  <si>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</si>
  <si>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SOU-KRALIKY-201017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</si>
  <si>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</si>
  <si>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</si>
  <si>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SOU Opravárenské - rekonstrukce havarijního stavu elektroinstalace v dílnách II.etapa</t>
  </si>
  <si>
    <t>KSO:</t>
  </si>
  <si>
    <t/>
  </si>
  <si>
    <t>CC-CZ:</t>
  </si>
  <si>
    <t>Místo:</t>
  </si>
  <si>
    <t xml:space="preserve">Králíky </t>
  </si>
  <si>
    <t>Datum:</t>
  </si>
  <si>
    <t>26. 9. 2017</t>
  </si>
  <si>
    <t>Zadavatel:</t>
  </si>
  <si>
    <t>IČ:</t>
  </si>
  <si>
    <t xml:space="preserve">Pardubický kraj, Komenského nám. 125,  Pardubice 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</si>
  <si>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</si>
  <si>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</si>
  <si>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</si>
  <si>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</si>
  <si>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</si>
  <si>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</si>
  <si>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</si>
  <si>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položek Cenové soustavy ÚRS. Cenové a technické podmínky položek Cenové soustavy ÚRS, které nejsou uvedeny v soupisu prací (informace  tzv. úvodních částí katalogů) jsou neomezeně dálkově k dispozici na ww.cs-urs.cz. Položky soupisu prací, které nemají ve sloupci „Cenová soustava“ uveden žádný údaj, nepochází z Cenové soustavy ÚRS. 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včetně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</si>
  <si>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</si>
  <si>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</si>
  <si>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</si>
  <si>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</si>
  <si>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</si>
  <si>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</si>
  <si>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</si>
  <si>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</si>
  <si>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</si>
  <si>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</si>
  <si>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</si>
  <si>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</si>
  <si>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</si>
  <si>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</si>
  <si>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</si>
  <si>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</si>
  <si>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</si>
  <si>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</si>
  <si>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</si>
  <si>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</si>
  <si>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</si>
  <si>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</si>
  <si>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</si>
  <si>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</si>
  <si>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</si>
  <si>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</si>
  <si>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</si>
  <si>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</si>
  <si>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</si>
  <si>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</si>
  <si>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</si>
  <si>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</si>
  <si>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</si>
  <si>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</si>
  <si>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</si>
  <si>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</si>
  <si>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</si>
  <si>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</si>
  <si>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</si>
  <si>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ELEKTOINSTALACE</t>
  </si>
  <si>
    <t>SILNOPROUDÉ A SLABOPROUDÉ ROZVODY</t>
  </si>
  <si>
    <t>STA</t>
  </si>
  <si>
    <t>1</t>
  </si>
  <si>
    <t>{f9b1982d-7d09-4194-b5cd-e0775fa27f4f}</t>
  </si>
  <si>
    <t>2</t>
  </si>
  <si>
    <t>SO</t>
  </si>
  <si>
    <t>STAVEBNÍ ČÁST - OPRAVY</t>
  </si>
  <si>
    <t>{82aa6cab-b621-4da9-8be8-47621d7d473f}</t>
  </si>
  <si>
    <t>ZP</t>
  </si>
  <si>
    <t>ZEMNÍ PRÁCE PRO VENKOVNÍ KABELOVÉ ROZVODY</t>
  </si>
  <si>
    <t>{35aaef4d-caf4-4cc1-afa6-5b613a31c03a}</t>
  </si>
  <si>
    <t>VRN</t>
  </si>
  <si>
    <t>VEDLEJŠÍ ROZPOČTOVÉ NÁKLADY</t>
  </si>
  <si>
    <t>{11f96b4d-7e43-4d4f-a72e-3a92872f80d3}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</si>
  <si>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</si>
  <si>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</si>
  <si>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</si>
  <si>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</si>
  <si>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</si>
  <si>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</si>
  <si>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</si>
  <si>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ELEKTOINSTALACE - SILNOPROUDÉ A SLABOPROUDÉ ROZVODY</t>
  </si>
  <si>
    <t>REKAPITULACE ČLENĚNÍ SOUPISU PRACÍ</t>
  </si>
  <si>
    <t>Kód dílu - Popis</t>
  </si>
  <si>
    <t>Cena celkem [CZK]</t>
  </si>
  <si>
    <t>Náklady soupisu celkem</t>
  </si>
  <si>
    <t>-1</t>
  </si>
  <si>
    <t>21-M - Elektroinstalace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</si>
  <si>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</si>
  <si>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</si>
  <si>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</si>
  <si>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</si>
  <si>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</si>
  <si>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</si>
  <si>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</si>
  <si>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</si>
  <si>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</si>
  <si>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</si>
  <si>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</si>
  <si>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</si>
  <si>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</si>
  <si>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</si>
  <si>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21-M</t>
  </si>
  <si>
    <t>Elektroinstalace</t>
  </si>
  <si>
    <t>3</t>
  </si>
  <si>
    <t>ROZPOCET</t>
  </si>
  <si>
    <t>K</t>
  </si>
  <si>
    <t>21-R</t>
  </si>
  <si>
    <t>SILNOPROUDÉ A SLABOPROUDÉ ROZVODY - DLE SOUPISU V PŘÍLOZE</t>
  </si>
  <si>
    <t>soub</t>
  </si>
  <si>
    <t>64</t>
  </si>
  <si>
    <t>-274149884</t>
  </si>
  <si>
    <t>SO - STAVEBNÍ ČÁST - OPRAVY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</si>
  <si>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</si>
  <si>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</si>
  <si>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</si>
  <si>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</si>
  <si>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</si>
  <si>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</si>
  <si>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</si>
  <si>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</si>
  <si>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</si>
  <si>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</si>
  <si>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</si>
  <si>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</si>
  <si>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</si>
  <si>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</si>
  <si>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HSV</t>
  </si>
  <si>
    <t>Práce a dodávky HSV</t>
  </si>
  <si>
    <t>Svislé a kompletní konstrukce</t>
  </si>
  <si>
    <t>310237261</t>
  </si>
  <si>
    <t>Zazdívka otvorů pl do 0,25 m2 ve zdivu nadzákladovém cihlami pálenými tl do 600 mm</t>
  </si>
  <si>
    <t>kus</t>
  </si>
  <si>
    <t>CS ÚRS 2017 01</t>
  </si>
  <si>
    <t>4</t>
  </si>
  <si>
    <t>283750300</t>
  </si>
  <si>
    <t>VV</t>
  </si>
  <si>
    <t>"SILOVÝCH KABELŮ VE ZDIVU</t>
  </si>
  <si>
    <t>16 "1.NP</t>
  </si>
  <si>
    <t>7"2NP</t>
  </si>
  <si>
    <t>Součet</t>
  </si>
  <si>
    <t>310239211</t>
  </si>
  <si>
    <t>Zazdívka otvorů pl do 4 m2 ve zdivu nadzákladovém cihlami pálenými na MVC</t>
  </si>
  <si>
    <t>m3</t>
  </si>
  <si>
    <t>517492777</t>
  </si>
  <si>
    <t xml:space="preserve">" ZADÍVKA ROZVADĚČÚ VČETNĚ SESTAV PŘÍVODNÍCH KABELŮ </t>
  </si>
  <si>
    <t>1,6*3,8 *0,6+1,2*3,6*0,6 " 1.NP</t>
  </si>
  <si>
    <t>1,2*2,4*0,6*4 "2.NP</t>
  </si>
  <si>
    <t>Vodorovné konstrukce</t>
  </si>
  <si>
    <t>411388531</t>
  </si>
  <si>
    <t>Zabetonování otvorů pl do 1 m2 ve stropech</t>
  </si>
  <si>
    <t>700409054</t>
  </si>
  <si>
    <t>"ZABETONOVÁNÍ SILOVÝCH KABELŮ PROSTUPEM STROPEM - 1.PP-1.NP-2.NP-PŮDA</t>
  </si>
  <si>
    <t>0,25*0,25*0,6*12*1,3</t>
  </si>
  <si>
    <t>6</t>
  </si>
  <si>
    <t>Úpravy povrchů, podlahy a osazování výplní</t>
  </si>
  <si>
    <t>611325121</t>
  </si>
  <si>
    <t>Vápenocementová štuková omítka rýh ve stropech šířky do 150 mm</t>
  </si>
  <si>
    <t>m2</t>
  </si>
  <si>
    <t>1546634689</t>
  </si>
  <si>
    <t>369,6*0,15 " SPODNÍ HRANA STŘEŠNÍCH SVĚTLÍKŮ - PO ODSTRANĚNÍ PŘEBYTEČNÝCH BETONŮ NA NOVÝ PODKLAD</t>
  </si>
  <si>
    <t>5</t>
  </si>
  <si>
    <t>611325222</t>
  </si>
  <si>
    <t>Vápenocementová štuková omítka malých ploch do 0,25 m2 na stropech</t>
  </si>
  <si>
    <t>-1573187227</t>
  </si>
  <si>
    <t xml:space="preserve">(8+66+21)" lokální opravy </t>
  </si>
  <si>
    <t>611325223</t>
  </si>
  <si>
    <t>Vápenocementová štuková omítka malých ploch do 1,0 m2 na stropech</t>
  </si>
  <si>
    <t>-129011500</t>
  </si>
  <si>
    <t>12" prostupy stropem</t>
  </si>
  <si>
    <t>7</t>
  </si>
  <si>
    <t>611325421</t>
  </si>
  <si>
    <t>Oprava vnitřní vápenocementové štukové omítky stropů v rozsahu plochy do 10%</t>
  </si>
  <si>
    <t>339169594</t>
  </si>
  <si>
    <t>78,4*20,6-1,2*18,6*12 " strop m.č. 1.34 - hala dílen</t>
  </si>
  <si>
    <t>8</t>
  </si>
  <si>
    <t>611325422</t>
  </si>
  <si>
    <t>Oprava vnitřní vápenocementové štukové omítky stropů v rozsahu plochy do 30%</t>
  </si>
  <si>
    <t>-977449559</t>
  </si>
  <si>
    <t>119,3" stavební oprava stávajících omítek m.č. 2.20 - strop</t>
  </si>
  <si>
    <t>9</t>
  </si>
  <si>
    <t>611325423</t>
  </si>
  <si>
    <t>Oprava vnitřní vápenocementové štukové omítky stropů v rozsahu plochy do 50%</t>
  </si>
  <si>
    <t>-504921077</t>
  </si>
  <si>
    <t>49,35 "m.č. 1.46 - kovárna</t>
  </si>
  <si>
    <t xml:space="preserve">112,7 "m.č. 1.50 - strojní dílna </t>
  </si>
  <si>
    <t>10</t>
  </si>
  <si>
    <t>612135101</t>
  </si>
  <si>
    <t>Hrubá výplň rýh ve stěnách maltou jakékoli šířky rýhy</t>
  </si>
  <si>
    <t>1154557343</t>
  </si>
  <si>
    <t>154,4 " 1.PP</t>
  </si>
  <si>
    <t>(6,2+2)*2*1,5  "m.č.1.01</t>
  </si>
  <si>
    <t>(10,15+6,1)*2*1,5  "m.č. 1.02</t>
  </si>
  <si>
    <t>(1,55+2,7)*2*1,5  "m.č. 1.03</t>
  </si>
  <si>
    <t>8,2*4+6,8*2+2,8+3,35 " m.č. 1.05</t>
  </si>
  <si>
    <t>1,5 "m.č. 1.07</t>
  </si>
  <si>
    <t>18,6 "m.č. 1,08</t>
  </si>
  <si>
    <t>6,2 " m.č. 1.09</t>
  </si>
  <si>
    <t>(6,05+5,1)*2*1,3  "m.č. 1.10</t>
  </si>
  <si>
    <t xml:space="preserve">(8,2+2,45)*2 *1,3  "m.č. 1.11 </t>
  </si>
  <si>
    <t>3,45 "m.č. 1.12</t>
  </si>
  <si>
    <t>(3,15+8,2)*2*1,5  "m.č. 1.13+1.14</t>
  </si>
  <si>
    <t>(28,3+2,25)*2*1,3  "m.č. 1.15</t>
  </si>
  <si>
    <t xml:space="preserve">(5,95+13,55)*2  "m.č. 1.16 </t>
  </si>
  <si>
    <t>5,95*4+9,05+6,75   "m.č. 1.17+1.18</t>
  </si>
  <si>
    <t>(9,7+26,2)*2*1,2  "m.č. 1.19+1.20</t>
  </si>
  <si>
    <t>(9,7+3,1)*2*1,5  "m.č. 1.21</t>
  </si>
  <si>
    <t>38.4  "m.č. 1.22+1.23</t>
  </si>
  <si>
    <t>(44,3+2)*1,3  "m.č. 1.24</t>
  </si>
  <si>
    <t>6 " m.č.1,25</t>
  </si>
  <si>
    <t>32,1*6 " m.č. 1.26+1,27+1.28+1.29+1.30+1.31</t>
  </si>
  <si>
    <t>9,2+1,52  "m.č. 1.32</t>
  </si>
  <si>
    <t>(6,38+15.1)*2 "m.č. 1.33</t>
  </si>
  <si>
    <t>103,12 "m.č. 1.34</t>
  </si>
  <si>
    <t>(4,8+2,4)*2*1,2  "m.č. 1.35</t>
  </si>
  <si>
    <t>(5,2+2,8)*2*1,2  "m.č. 1.36</t>
  </si>
  <si>
    <t>(13,25+5,2)*2*1,2   "m.č. 1.37</t>
  </si>
  <si>
    <t>(8,73+5,2)*2*1,2  "m.č. 1.38</t>
  </si>
  <si>
    <t xml:space="preserve">(11,35+5,2)*2*1,2 "m.č.1.39 </t>
  </si>
  <si>
    <t>(3,9*+5,2)*2*1,2  "m.č.1.40</t>
  </si>
  <si>
    <t>(2,9+3,45)*2  "m.č.1.41</t>
  </si>
  <si>
    <t>(2,9+3,45)*2  "m.č.1.42</t>
  </si>
  <si>
    <t>(2,9+3,45)*2  "m.č.1.43</t>
  </si>
  <si>
    <t>(2,9+3,45)*2  "m.č.1.44</t>
  </si>
  <si>
    <t>(2,9+4,1)*2 "m.č. 1.45</t>
  </si>
  <si>
    <t>(12,9+3,6)*2  "m.č. 1.46</t>
  </si>
  <si>
    <t>(2,35+1,33)*2  "m.č. 1.47</t>
  </si>
  <si>
    <t>(9,55+2,95)*2  "m.č. 1.48</t>
  </si>
  <si>
    <t>(2,65+2,85)*2  "m.č. 1.49</t>
  </si>
  <si>
    <t>(10+12)*2  "m.č.1.50</t>
  </si>
  <si>
    <t>(2,45+3)*2  "m.č. 1.51</t>
  </si>
  <si>
    <t>(5,95+12)*2  "m.č. 1.52</t>
  </si>
  <si>
    <t>(4,65+2,2)*2 "m.č. 1.53</t>
  </si>
  <si>
    <t>(4,75+2,2)*2 "m.č.1.54</t>
  </si>
  <si>
    <t>(2,23+2,4)*2  "m.č.1.55</t>
  </si>
  <si>
    <t>(7,95+2,15)*2 "m.č. 1.56</t>
  </si>
  <si>
    <t>(9,85+5,65)*2  "m.č. 1.57</t>
  </si>
  <si>
    <t>(17,5+13,1)*2  "m.č. 1.58</t>
  </si>
  <si>
    <t>(4,5+5,6)*2 "m.č. 1.59</t>
  </si>
  <si>
    <t>(4,5+5,6)*2 "m.č. 1.60</t>
  </si>
  <si>
    <t>(3,7+5,6)*2*2  "m.č. 1.61+1.62</t>
  </si>
  <si>
    <t>(5,85+5,3)*2 "m.č. 1.63</t>
  </si>
  <si>
    <t>(9,3+14,35)*2 "m.č. 1.64</t>
  </si>
  <si>
    <t>(6,4+4,2)*2 "m.č.1.65</t>
  </si>
  <si>
    <t>(2,2+1,6)*2 " m.č. 1.66</t>
  </si>
  <si>
    <t>(26,16+1,95)*2+(6,2+1,55)*2 "m.č.. 2.01</t>
  </si>
  <si>
    <t>(8,15+6)*2 "m.č. 2.02</t>
  </si>
  <si>
    <t>(6,15+6)*2 " m.č. 2.03</t>
  </si>
  <si>
    <t>(3,75+6,8)*2 "m.č. 2.05</t>
  </si>
  <si>
    <t>(5,1+6,05)*2 "m.č. 2.06</t>
  </si>
  <si>
    <t>(3,25+8,2)*2*1,5 " m.č. 2.08 - 2,13</t>
  </si>
  <si>
    <t>(16,5+3,2)*2*1,5 "m.č. 2.14</t>
  </si>
  <si>
    <t>(4,5+5,3)*2 "m.č. 2.15</t>
  </si>
  <si>
    <t>(5,3+3,7)*2*2 " m.č. 2.16+2.17+2.18</t>
  </si>
  <si>
    <t>(5,3+5,85)*2 "m.č. 2.19</t>
  </si>
  <si>
    <t>(16,5+9,35)*2 "m.č.2.20</t>
  </si>
  <si>
    <t>(4,2+6,4)*2  "m.č. 2.21</t>
  </si>
  <si>
    <t>2321,884*0,05</t>
  </si>
  <si>
    <t>11</t>
  </si>
  <si>
    <t>612131101</t>
  </si>
  <si>
    <t>Cementový postřik vnitřních stěn nanášený celoplošně ručně</t>
  </si>
  <si>
    <t>1302526055</t>
  </si>
  <si>
    <t>(78,4+20,6)*4,47 " stěny  m.č. 1.34 - hala dílen</t>
  </si>
  <si>
    <t>12</t>
  </si>
  <si>
    <t>612311141</t>
  </si>
  <si>
    <t>Vápenná omítka štuková dvouvrstvá vnitřních stěn nanášená ručně</t>
  </si>
  <si>
    <t>1217976059</t>
  </si>
  <si>
    <t>13</t>
  </si>
  <si>
    <t>612325121</t>
  </si>
  <si>
    <t>Vápenocementová štuková omítka rýh ve stěnách šířky do 150 mm</t>
  </si>
  <si>
    <t>-1134205509</t>
  </si>
  <si>
    <t>2321,884*0,15</t>
  </si>
  <si>
    <t>14</t>
  </si>
  <si>
    <t>612325122</t>
  </si>
  <si>
    <t>Vápenocementová štuková omítka rýh ve stěnách šířky do 300 mm</t>
  </si>
  <si>
    <t>1086863824</t>
  </si>
  <si>
    <t>3,8*4*0,3 " silové kabely</t>
  </si>
  <si>
    <t>612325221</t>
  </si>
  <si>
    <t>Vápenocementová štuková omítka malých ploch do 0,09 m2 na stěnách</t>
  </si>
  <si>
    <t>704340273</t>
  </si>
  <si>
    <t>126"PO VYBOURÁNÍ KONZOL</t>
  </si>
  <si>
    <t>16</t>
  </si>
  <si>
    <t>612325222</t>
  </si>
  <si>
    <t>Vápenocementová štuková omítka malých ploch do 0,25 m2 na stěnách</t>
  </si>
  <si>
    <t>2140512962</t>
  </si>
  <si>
    <t>(8+66+21)*4</t>
  </si>
  <si>
    <t>17</t>
  </si>
  <si>
    <t>612325225</t>
  </si>
  <si>
    <t>Vápenocementová štuková omítka malých ploch do 4,0 m2 na stěnách</t>
  </si>
  <si>
    <t>1493794859</t>
  </si>
  <si>
    <t>12" PO VYBOURANÝCH ROZVADĚČŮ A OKOLNÍCH PLOCH</t>
  </si>
  <si>
    <t>18</t>
  </si>
  <si>
    <t>612325422</t>
  </si>
  <si>
    <t>Oprava vnitřní vápenocementové štukové omítky stěn v rozsahu plochy do 30%</t>
  </si>
  <si>
    <t>27056524</t>
  </si>
  <si>
    <t>(16,5+9,35)*2*3 " stavební oprava stávajících omítek m.č. 2.20 - stěny</t>
  </si>
  <si>
    <t>19</t>
  </si>
  <si>
    <t>612325423</t>
  </si>
  <si>
    <t>Oprava vnitřní vápenocementové štukové omítky stěn v rozsahu plochy do 50%</t>
  </si>
  <si>
    <t>-515625886</t>
  </si>
  <si>
    <t>(3,8+12,9)*2*4,8 "m.č. 1.46 - kovárna stavební oprava stávajících omítek - stěny</t>
  </si>
  <si>
    <t>(10+12)*2*4,8 "m.č. 1.50 - strojní dílna stavební oprava stávajících omítek - stěny</t>
  </si>
  <si>
    <t>20</t>
  </si>
  <si>
    <t>619991001</t>
  </si>
  <si>
    <t>Zakrytí podlah fólií přilepenou lepící páskou</t>
  </si>
  <si>
    <t>-1049671342</t>
  </si>
  <si>
    <t xml:space="preserve">10,55+10,53+10,53+7+13,1+8,1+63,2 </t>
  </si>
  <si>
    <t xml:space="preserve">Mezisoučet         1.PP suterén </t>
  </si>
  <si>
    <t>20,8+39,6+4,3+4,15+107,3+8,8+2,7+4,9+4,7+31+18,9+1,85+19,5+7,8</t>
  </si>
  <si>
    <t>66,2+80,8+54+40,3+259,65+7,05+30,15+17,1+14,55+88,2+1,7</t>
  </si>
  <si>
    <t>61,25*6</t>
  </si>
  <si>
    <t>6,6+91,8+1679,5+11,4+14,4+69+45,85+59,15+20,40+10,4+10,3+10,4+10,3+11,4+49,35+3,7</t>
  </si>
  <si>
    <t>27,4+7,4+112,7+7,35+65,8+10,85+11,05+5,4+20,4+54,5+75,55+25,15+11,9+7,75+0,6</t>
  </si>
  <si>
    <t>32,65+119,3+23,9+4,25</t>
  </si>
  <si>
    <t>Mezisoučet          1.NP</t>
  </si>
  <si>
    <t>49,65+48,9+36,9+33,35+21,1+30,85+14,85+5,9+2,35+2,75+1,95+1,95+10,10</t>
  </si>
  <si>
    <t>71,2+25,15+11,9+7,75+0,6+32,65+119,3+27</t>
  </si>
  <si>
    <t>Mezisoučet         2.NP</t>
  </si>
  <si>
    <t>4710,51/2</t>
  </si>
  <si>
    <t>619991011</t>
  </si>
  <si>
    <t>Obalení konstrukcí a prvků fólií přilepenou lepící páskou</t>
  </si>
  <si>
    <t>1142989471</t>
  </si>
  <si>
    <t>22</t>
  </si>
  <si>
    <t>631311131</t>
  </si>
  <si>
    <t>Doplnění dosavadních mazanin betonem prostým plochy do 1 m2 tloušťky přes 80 mm</t>
  </si>
  <si>
    <t>-66226174</t>
  </si>
  <si>
    <t>0,585</t>
  </si>
  <si>
    <t>Ostatní konstrukce a práce-bourání</t>
  </si>
  <si>
    <t>23</t>
  </si>
  <si>
    <t>943211111</t>
  </si>
  <si>
    <t>Montáž lešení prostorového rámového lehkého s podlahami zatížení do 200 kg/m2 v do 10 m</t>
  </si>
  <si>
    <t>1256984800</t>
  </si>
  <si>
    <t>"PRO OPRAVY A NÁTĚRŮ SVĚTLÍKŮ</t>
  </si>
  <si>
    <t>"PRO OPRAVY STROPŮ A JEJICH MALEB</t>
  </si>
  <si>
    <t>"NÁTĚRY OCELOVÝCH SLOUPŮ</t>
  </si>
  <si>
    <t>"NÁTĚRY VIDITELNÝCH OCELOVÝCH NOSNÍKŮ STROPŮ</t>
  </si>
  <si>
    <t>" MONTÁŽE KABELOVÝCH ŽLABŮ</t>
  </si>
  <si>
    <t xml:space="preserve">" VYBOURÁNÍ KONZOL, DEMNOTÁŽE STÁVAJÍCÍCH EL.ROZVODŮ </t>
  </si>
  <si>
    <t>1679,5*4</t>
  </si>
  <si>
    <t>24</t>
  </si>
  <si>
    <t>943211211</t>
  </si>
  <si>
    <t>Příplatek k lešení prostorovému rámovému lehkému s podlahami v do 10 m za první a ZKD den použití</t>
  </si>
  <si>
    <t>-674493978</t>
  </si>
  <si>
    <t>6718*30</t>
  </si>
  <si>
    <t>25</t>
  </si>
  <si>
    <t>943211811</t>
  </si>
  <si>
    <t>Demontáž lešení prostorového rámového lehkého s podlahami zatížení do 200 kg/m2 v do 10 m</t>
  </si>
  <si>
    <t>-771712327</t>
  </si>
  <si>
    <t>26</t>
  </si>
  <si>
    <t>949101111</t>
  </si>
  <si>
    <t>Lešení pomocné pro objekty pozemních staveb s lešeňovou podlahou v do 1,9 m zatížení do 150 kg/m2</t>
  </si>
  <si>
    <t>307336455</t>
  </si>
  <si>
    <t>3290,6*0,6</t>
  </si>
  <si>
    <t>27</t>
  </si>
  <si>
    <t>949101112</t>
  </si>
  <si>
    <t>Lešení pomocné pro objekty pozemních staveb s lešeňovou podlahou v do 3,5 m zatížení do 150 kg/m2</t>
  </si>
  <si>
    <t>-2102996622</t>
  </si>
  <si>
    <t>3290,6*0,4</t>
  </si>
  <si>
    <t>28</t>
  </si>
  <si>
    <t>952901221</t>
  </si>
  <si>
    <t>Vyčištění budov průmyslových objektů při jakékoliv výšce podlaží</t>
  </si>
  <si>
    <t>-123812172</t>
  </si>
  <si>
    <t>29</t>
  </si>
  <si>
    <t>971033461</t>
  </si>
  <si>
    <t>Vybourání otvorů ve zdivu cihelném pl do 0,25 m2 na MVC nebo MV tl do 600 mm</t>
  </si>
  <si>
    <t>41463843</t>
  </si>
  <si>
    <t>"VYBOURÁNÍ ZAZDĚNÝCH SILOVÝCH KABELŮ VE ZDIVU</t>
  </si>
  <si>
    <t>30</t>
  </si>
  <si>
    <t>971035661</t>
  </si>
  <si>
    <t>Vybourání otvorů ve zdivu cihelném pl do 4 m2 na MC tl do 600 mm</t>
  </si>
  <si>
    <t>-149296940</t>
  </si>
  <si>
    <t xml:space="preserve">" VYBOURÁNÍ ROZVADĚČÚ VČETNĚ ZAZDĚNÝCH SESTAV PŘÍVODNÍCH KABELŮ </t>
  </si>
  <si>
    <t>31</t>
  </si>
  <si>
    <t>972054491</t>
  </si>
  <si>
    <t>Vybourání otvorů v ŽB stropech nebo klenbách pl do 1 m2 tl přes 80 mm</t>
  </si>
  <si>
    <t>-450411788</t>
  </si>
  <si>
    <t>"VYBOURÁNÍ STÁVAJÍCÍCH SILOVÝCH KABELŮ PROSTUPEM STROPEM - 1.PP-1.NP - 2.NP - PŮDA</t>
  </si>
  <si>
    <t>0,25*0,25*0,6*12</t>
  </si>
  <si>
    <t>32</t>
  </si>
  <si>
    <t>974082113</t>
  </si>
  <si>
    <t>Vysekání rýh pro vodiče v omítce MV nebo MVC stěn š do 50 mm</t>
  </si>
  <si>
    <t>m</t>
  </si>
  <si>
    <t>-1867878003</t>
  </si>
  <si>
    <t>(9,5+6,55)*2</t>
  </si>
  <si>
    <t>(3,7+3,2)*2 "m.č. 1.60</t>
  </si>
  <si>
    <t>(2,45+6,05)*2" m.č.2.07</t>
  </si>
  <si>
    <t>33</t>
  </si>
  <si>
    <t>976082131</t>
  </si>
  <si>
    <t>Vybourání objímek, držáků nebo věšáků ze zdiva cihelného</t>
  </si>
  <si>
    <t>-1625529863</t>
  </si>
  <si>
    <t>126"KONZOLY</t>
  </si>
  <si>
    <t>34</t>
  </si>
  <si>
    <t>977131113</t>
  </si>
  <si>
    <t>Vrty příklepovými vrtáky D 12 mm do cihelného zdiva nebo prostého betonu</t>
  </si>
  <si>
    <t>906660451</t>
  </si>
  <si>
    <t>96*0,3*2</t>
  </si>
  <si>
    <t>35</t>
  </si>
  <si>
    <t>977151212</t>
  </si>
  <si>
    <t>Jádrové vrty dovrchní diamantovými korunkami do D 40 mm do stavebních materiálů</t>
  </si>
  <si>
    <t>837725677</t>
  </si>
  <si>
    <t>0,6*12</t>
  </si>
  <si>
    <t>36</t>
  </si>
  <si>
    <t>978011121</t>
  </si>
  <si>
    <t>Otlučení vnitřní vápenné nebo vápenocementové omítky stropů v rozsahu do 10 %</t>
  </si>
  <si>
    <t>1414739243</t>
  </si>
  <si>
    <t>37</t>
  </si>
  <si>
    <t>978011141</t>
  </si>
  <si>
    <t>Otlučení vnitřní vápenné nebo vápenocementové omítky stropů v rozsahu do 30 %</t>
  </si>
  <si>
    <t>1162540009</t>
  </si>
  <si>
    <t>38</t>
  </si>
  <si>
    <t>978011161</t>
  </si>
  <si>
    <t>Otlučení vnitřní vápenné nebo vápenocementové omítky stropů v rozsahu do 50 %</t>
  </si>
  <si>
    <t>2005973078</t>
  </si>
  <si>
    <t>39</t>
  </si>
  <si>
    <t>978013141</t>
  </si>
  <si>
    <t>Otlučení vnitřní vápenné nebo vápenocementové omítky stěn v rozsahu do 30 %</t>
  </si>
  <si>
    <t>-1557685881</t>
  </si>
  <si>
    <t>40</t>
  </si>
  <si>
    <t>978013161</t>
  </si>
  <si>
    <t>Otlučení vnitřní vápenné nebo vápenocementové omítky stěn v rozsahu do 50 %</t>
  </si>
  <si>
    <t>1089873652</t>
  </si>
  <si>
    <t>(3,8+12,9)*2*4,8 "m.č. 1.46 - kovárna</t>
  </si>
  <si>
    <t xml:space="preserve">(10+12)*2*4,8 "m.č. 1.50 - strojní dílna </t>
  </si>
  <si>
    <t>41</t>
  </si>
  <si>
    <t>978013191</t>
  </si>
  <si>
    <t>Otlučení vnitřní vápenné nebo vápenocementové omítky stěn v rozsahu do 100 %</t>
  </si>
  <si>
    <t>1860464980</t>
  </si>
  <si>
    <t>42</t>
  </si>
  <si>
    <t>978059511</t>
  </si>
  <si>
    <t>Odsekání a odebrání obkladů stěn z vnitřních obkládaček plochy do 1 m2</t>
  </si>
  <si>
    <t>-1190731305</t>
  </si>
  <si>
    <t>38" dle výpisu nových obkladů</t>
  </si>
  <si>
    <t>43</t>
  </si>
  <si>
    <t>985112121</t>
  </si>
  <si>
    <t>Odsekání degradovaného betonu líce kleneb a podhledů tl do 10 mm</t>
  </si>
  <si>
    <t>-1045328565</t>
  </si>
  <si>
    <t>369,6*0,1 " SPODNÍ HRANA STŘEŠNÍCH SVĚTLÍKŮ - ODSTRANĚNÍ PŘEBYTEČNÝCH BETONŮ A PŘÍPRAVA PODKLADU PRO NOVOU OMÍTKU</t>
  </si>
  <si>
    <t>44</t>
  </si>
  <si>
    <t>985131311</t>
  </si>
  <si>
    <t>Ruční dočištění ploch stěn, rubu kleneb a podlah ocelových kartáči</t>
  </si>
  <si>
    <t>104247471</t>
  </si>
  <si>
    <t>369,6*0,15"SPODNÍ HRANA STŘEŠNÍCH SVĚTLÍKŮ - PŘÍPRAVA PODKLADU PRO NOVOU OMÍTKU</t>
  </si>
  <si>
    <t>997</t>
  </si>
  <si>
    <t>Přesun sutě</t>
  </si>
  <si>
    <t>45</t>
  </si>
  <si>
    <t>997013213</t>
  </si>
  <si>
    <t>Vnitrostaveništní doprava suti a vybouraných hmot pro budovy v do 12 m ručně</t>
  </si>
  <si>
    <t>t</t>
  </si>
  <si>
    <t>2100981959</t>
  </si>
  <si>
    <t>46</t>
  </si>
  <si>
    <t>997013219</t>
  </si>
  <si>
    <t>Příplatek k vnitrostaveništní dopravě suti a vybouraných hmot za zvětšenou dopravu suti ZKD 10 m</t>
  </si>
  <si>
    <t>682434133</t>
  </si>
  <si>
    <t>47</t>
  </si>
  <si>
    <t>997013501</t>
  </si>
  <si>
    <t>Odvoz suti a vybouraných hmot na skládku nebo meziskládku do 1 km se složením</t>
  </si>
  <si>
    <t>1975555542</t>
  </si>
  <si>
    <t>48</t>
  </si>
  <si>
    <t>997013509</t>
  </si>
  <si>
    <t>Příplatek k odvozu suti a vybouraných hmot na skládku ZKD 1 km přes 1 km</t>
  </si>
  <si>
    <t>1730174686</t>
  </si>
  <si>
    <t>82,923*24 'Přepočtené koeficientem množství</t>
  </si>
  <si>
    <t>49</t>
  </si>
  <si>
    <t>997013803</t>
  </si>
  <si>
    <t>Poplatek za uložení stavebního odpadu z keramických materiálů na skládce (skládkovné)</t>
  </si>
  <si>
    <t>812889763</t>
  </si>
  <si>
    <t>82,923*0,6 'Přepočtené koeficientem množství</t>
  </si>
  <si>
    <t>50</t>
  </si>
  <si>
    <t>997013831</t>
  </si>
  <si>
    <t>Poplatek za uložení stavebního směsného odpadu na skládce (skládkovné)</t>
  </si>
  <si>
    <t>-702117405</t>
  </si>
  <si>
    <t>82,923*0,4 'Přepočtené koeficientem množství</t>
  </si>
  <si>
    <t>998</t>
  </si>
  <si>
    <t>Přesun hmot</t>
  </si>
  <si>
    <t>51</t>
  </si>
  <si>
    <t>998018001</t>
  </si>
  <si>
    <t>Přesun hmot ruční pro budovy v do 6 m</t>
  </si>
  <si>
    <t>-435399206</t>
  </si>
  <si>
    <t>52</t>
  </si>
  <si>
    <t>998018011</t>
  </si>
  <si>
    <t>Příplatek k ručnímu přesunu hmot pro budovy zděné za zvětšený přesun ZKD 100 m</t>
  </si>
  <si>
    <t>188193733</t>
  </si>
  <si>
    <t>PSV</t>
  </si>
  <si>
    <t>Práce a dodávky PSV</t>
  </si>
  <si>
    <t>763</t>
  </si>
  <si>
    <t>Konstrukce suché výstavby</t>
  </si>
  <si>
    <t>53</t>
  </si>
  <si>
    <t>763111441</t>
  </si>
  <si>
    <t>SDK příčka tl 100 mm profil CW+UW 50 desky 2xH2DF 12,5 TI 40 mm EI 90 Rw 50 dB</t>
  </si>
  <si>
    <t>-927895102</t>
  </si>
  <si>
    <t>12 " přepážka m.č. 1.34</t>
  </si>
  <si>
    <t>54</t>
  </si>
  <si>
    <t>763164565</t>
  </si>
  <si>
    <t>SDK obklad kovových kcí tvaru L š přes 0,8 m desky 1xH2DF 12,5</t>
  </si>
  <si>
    <t>-290763336</t>
  </si>
  <si>
    <t>(22,3+5,95)*1,2 "m.č. 1.15 opláštění kabeláže</t>
  </si>
  <si>
    <t>55</t>
  </si>
  <si>
    <t>763431001</t>
  </si>
  <si>
    <t>Montáž minerálního podhledu s vyjímatelnými panely vel. do 0,36 m2 na zavěšený viditelný rošt</t>
  </si>
  <si>
    <t>-146055368</t>
  </si>
  <si>
    <t>39,6 " m.č. 1.02</t>
  </si>
  <si>
    <t>80,8 " m.č. 1.16</t>
  </si>
  <si>
    <t>54+40,3 " m.č. 1.17+1.18</t>
  </si>
  <si>
    <t>49,65 "m.č. 2.01</t>
  </si>
  <si>
    <t>48,9 "m.č. 2.02</t>
  </si>
  <si>
    <t>36,9 "m.č. 2.03</t>
  </si>
  <si>
    <t>21,1 "m.č. 2.05</t>
  </si>
  <si>
    <t>30,85 "m.č. 2.06</t>
  </si>
  <si>
    <t>14,85 "m.č. 2.07</t>
  </si>
  <si>
    <t>5,9 "m.č. 2.08</t>
  </si>
  <si>
    <t>56</t>
  </si>
  <si>
    <t>M</t>
  </si>
  <si>
    <t>590 R1</t>
  </si>
  <si>
    <t>panely minerální kazetové  600x600x20mm</t>
  </si>
  <si>
    <t>962131464</t>
  </si>
  <si>
    <t>422,85*1,1</t>
  </si>
  <si>
    <t>57</t>
  </si>
  <si>
    <t>763431801</t>
  </si>
  <si>
    <t>Demontáž minerálního podhledu zavěšeného na viditelném roštu</t>
  </si>
  <si>
    <t>-984116994</t>
  </si>
  <si>
    <t>58</t>
  </si>
  <si>
    <t>763431872</t>
  </si>
  <si>
    <t>Demontáž nevyjímatelných panelů minerálního podhledu připevněných na zavěšeném roštu</t>
  </si>
  <si>
    <t>-726284829</t>
  </si>
  <si>
    <t>59</t>
  </si>
  <si>
    <t>998763302</t>
  </si>
  <si>
    <t>Přesun hmot tonážní pro sádrokartonové konstrukce v objektech v do 12 m</t>
  </si>
  <si>
    <t>37672730</t>
  </si>
  <si>
    <t>60</t>
  </si>
  <si>
    <t>998763381</t>
  </si>
  <si>
    <t>Příplatek k přesunu hmot tonážní 763 SDK prováděný bez použití mechanizace</t>
  </si>
  <si>
    <t>844793552</t>
  </si>
  <si>
    <t>767</t>
  </si>
  <si>
    <t>Konstrukce zámečnické</t>
  </si>
  <si>
    <t>61</t>
  </si>
  <si>
    <t>767-R9</t>
  </si>
  <si>
    <t>Dodávka a montáž -  úprava ocelové konstrukce boxu pro osazení SDK přepážky m.č. 1.34</t>
  </si>
  <si>
    <t>-930692226</t>
  </si>
  <si>
    <t>8" kompletní provedení včetně přesunu hmot</t>
  </si>
  <si>
    <t>771</t>
  </si>
  <si>
    <t>Podlahy z dlaždic</t>
  </si>
  <si>
    <t>62</t>
  </si>
  <si>
    <t>771571912</t>
  </si>
  <si>
    <t>Oprava podlah z keramických dlaždic režných do malty do 9 ks/m2</t>
  </si>
  <si>
    <t>1002607997</t>
  </si>
  <si>
    <t>8*6,66 " prostupy podlahou - doplnění dlažby</t>
  </si>
  <si>
    <t>63</t>
  </si>
  <si>
    <t>597611180</t>
  </si>
  <si>
    <t xml:space="preserve">dlaždice keramické </t>
  </si>
  <si>
    <t>905221928</t>
  </si>
  <si>
    <t>8*1,15</t>
  </si>
  <si>
    <t>771591111</t>
  </si>
  <si>
    <t>Podlahy penetrace podkladu</t>
  </si>
  <si>
    <t>-680030209</t>
  </si>
  <si>
    <t>65</t>
  </si>
  <si>
    <t>998771102</t>
  </si>
  <si>
    <t>Přesun hmot tonážní pro podlahy z dlaždic v objektech v do 12 m</t>
  </si>
  <si>
    <t>129139938</t>
  </si>
  <si>
    <t>66</t>
  </si>
  <si>
    <t>998771181</t>
  </si>
  <si>
    <t>Příplatek k přesunu hmot tonážní 771 prováděný bez použití mechanizace</t>
  </si>
  <si>
    <t>-2026776939</t>
  </si>
  <si>
    <t>781</t>
  </si>
  <si>
    <t>Dokončovací práce - obklady</t>
  </si>
  <si>
    <t>67</t>
  </si>
  <si>
    <t>781411911</t>
  </si>
  <si>
    <t>Oprava obkladu z obkladaček pórovinových do 22 ks/m2 kladených do malty</t>
  </si>
  <si>
    <t>1656093413</t>
  </si>
  <si>
    <t>3,000*6,66"1.PP</t>
  </si>
  <si>
    <t>2*6,66 "m.č.1.05</t>
  </si>
  <si>
    <t>2*6,66 "m.č.1.11</t>
  </si>
  <si>
    <t>1*6,66 "m.č.1.12</t>
  </si>
  <si>
    <t>4*6,66 "m.č.1.13</t>
  </si>
  <si>
    <t>2*6,66 "m.č.1.14</t>
  </si>
  <si>
    <t>2*6,66 "m.č.1.25</t>
  </si>
  <si>
    <t>4*6,66 "m.č.1.48</t>
  </si>
  <si>
    <t>3*6,66 "m.č.1.59</t>
  </si>
  <si>
    <t>4*6,66 "m.č.1.60</t>
  </si>
  <si>
    <t>5*6,66 "m.č.1.61+1.62</t>
  </si>
  <si>
    <t>6*6,66 "m.č.2,09-2,13</t>
  </si>
  <si>
    <t>68</t>
  </si>
  <si>
    <t>597612550</t>
  </si>
  <si>
    <t>obkladačky keramické 15 x 15 x 0,6 cm</t>
  </si>
  <si>
    <t>-1176802425</t>
  </si>
  <si>
    <t>38*1,15</t>
  </si>
  <si>
    <t>69</t>
  </si>
  <si>
    <t>781479194</t>
  </si>
  <si>
    <t>Příplatek k montáži obkladů vnitřních keramických hladkých za nerovný povrch</t>
  </si>
  <si>
    <t>-403915016</t>
  </si>
  <si>
    <t>70</t>
  </si>
  <si>
    <t>781479195</t>
  </si>
  <si>
    <t>Příplatek k montáži obkladů vnitřních keramických hladkých za spárování bílým cementem</t>
  </si>
  <si>
    <t>179639252</t>
  </si>
  <si>
    <t>71</t>
  </si>
  <si>
    <t>781495111</t>
  </si>
  <si>
    <t>Penetrace podkladu vnitřních obkladů</t>
  </si>
  <si>
    <t>-610430926</t>
  </si>
  <si>
    <t>72</t>
  </si>
  <si>
    <t>998781102</t>
  </si>
  <si>
    <t>Přesun hmot tonážní pro obklady keramické v objektech v do 12 m</t>
  </si>
  <si>
    <t>1079230556</t>
  </si>
  <si>
    <t>73</t>
  </si>
  <si>
    <t>998781181</t>
  </si>
  <si>
    <t>Příplatek k přesunu hmot tonážní 781 prováděný bez použití mechanizace</t>
  </si>
  <si>
    <t>-2109805817</t>
  </si>
  <si>
    <t>783</t>
  </si>
  <si>
    <t>Dokončovací práce - nátěry</t>
  </si>
  <si>
    <t>74</t>
  </si>
  <si>
    <t>783009401</t>
  </si>
  <si>
    <t>Bezpečnostní šrafování stěn nebo svislých ploch rovných</t>
  </si>
  <si>
    <t>1244730847</t>
  </si>
  <si>
    <t>75</t>
  </si>
  <si>
    <t>783301311</t>
  </si>
  <si>
    <t>Odmaštění zámečnických konstrukcí vodou ředitelným odmašťovačem</t>
  </si>
  <si>
    <t>2125021722</t>
  </si>
  <si>
    <t>11*4*4,75*0,6+78*4*3*0,6+20,6*48*0,45 " m.č. 1.34 hala dílen ocelové nosníky stropu a sloupy</t>
  </si>
  <si>
    <t>(72,1+16*9)*2,2 " kovové konstrukce  BOX 1-8</t>
  </si>
  <si>
    <t>76</t>
  </si>
  <si>
    <t>783301401</t>
  </si>
  <si>
    <t>Ometení zámečnických konstrukcí</t>
  </si>
  <si>
    <t>1131783993</t>
  </si>
  <si>
    <t>1131,96 " m.č. 1.34 hala dílen ocelové nosníky stropu a sloupy</t>
  </si>
  <si>
    <t>475,42 " kovové konstrukce  BOX 1-8</t>
  </si>
  <si>
    <t>77</t>
  </si>
  <si>
    <t>783315101</t>
  </si>
  <si>
    <t>Mezinátěr jednonásobný syntetický standardní zámečnických konstrukcí</t>
  </si>
  <si>
    <t>-249911430</t>
  </si>
  <si>
    <t>78</t>
  </si>
  <si>
    <t>783317101</t>
  </si>
  <si>
    <t>Krycí jednonásobný syntetický standardní nátěr zámečnických konstrukcí</t>
  </si>
  <si>
    <t>68498949</t>
  </si>
  <si>
    <t>79</t>
  </si>
  <si>
    <t>783401311</t>
  </si>
  <si>
    <t>Odmaštění klempířských konstrukcí vodou ředitelným odmašťovačem před provedením nátěru</t>
  </si>
  <si>
    <t>135083995</t>
  </si>
  <si>
    <t>369,6*0,4 " SVISLÁ KAPOTÁŽ STŘEŠNÍCH SVĚTLÍKŮ</t>
  </si>
  <si>
    <t>80</t>
  </si>
  <si>
    <t>783414101</t>
  </si>
  <si>
    <t>Základní jednonásobný syntetický nátěr klempířských konstrukcí</t>
  </si>
  <si>
    <t>697596676</t>
  </si>
  <si>
    <t>81</t>
  </si>
  <si>
    <t>783415101</t>
  </si>
  <si>
    <t>Mezinátěr syntetický jednonásobný mezinátěr klempířských konstrukcí</t>
  </si>
  <si>
    <t>-2054500052</t>
  </si>
  <si>
    <t>82</t>
  </si>
  <si>
    <t>783417101</t>
  </si>
  <si>
    <t>Krycí jednonásobný syntetický nátěr klempířských konstrukcí</t>
  </si>
  <si>
    <t>-356161801</t>
  </si>
  <si>
    <t>784</t>
  </si>
  <si>
    <t>Dokončovací práce - malby</t>
  </si>
  <si>
    <t>83</t>
  </si>
  <si>
    <t>784121003</t>
  </si>
  <si>
    <t>Oškrabání malby v mísnostech výšky do 5,00 m</t>
  </si>
  <si>
    <t>-1407365876</t>
  </si>
  <si>
    <t>9753,555/3</t>
  </si>
  <si>
    <t>84</t>
  </si>
  <si>
    <t>784121013</t>
  </si>
  <si>
    <t>Rozmývání podkladu po oškrabání malby v místnostech výšky do 5,00 m</t>
  </si>
  <si>
    <t>384818740</t>
  </si>
  <si>
    <t>3251,185</t>
  </si>
  <si>
    <t>85</t>
  </si>
  <si>
    <t>784181103</t>
  </si>
  <si>
    <t>Základní akrylátová jednonásobná penetrace podkladu v místnostech výšky do 5,00m</t>
  </si>
  <si>
    <t>578218183</t>
  </si>
  <si>
    <t>86</t>
  </si>
  <si>
    <t>784221103</t>
  </si>
  <si>
    <t>Dvojnásobné bílé malby  ze směsí za sucha dobře otěruvzdorných v místnostech do 5,00 m</t>
  </si>
  <si>
    <t>1704244436</t>
  </si>
  <si>
    <t>"LOKÁLNÍ OPRAVY MALBY A MALBY STĚN A STROPŮ</t>
  </si>
  <si>
    <t>154,4*0,6 " 1.PP</t>
  </si>
  <si>
    <t>(6,2+2)*2*3,6+20,8  "m.č.1.01</t>
  </si>
  <si>
    <t>(10,15+6,1)*2*3,6  "m.č. 1.02</t>
  </si>
  <si>
    <t>(1,55+2,7)*2*0,6  "m.č. 1.03</t>
  </si>
  <si>
    <t>(8,2*4+6,8*2+2,8+3,35)*2,1+107,3 " m.č. 1.05</t>
  </si>
  <si>
    <t>18,6*0,6 "m.č. 1,08</t>
  </si>
  <si>
    <t>6,2*0,6 " m.č. 1.09</t>
  </si>
  <si>
    <t>(6,05+5,1)*2*0,6  "m.č. 1.10</t>
  </si>
  <si>
    <t xml:space="preserve">(8,2+2,45)*2*0,6  "m.č. 1.11 </t>
  </si>
  <si>
    <t>3,45*0,6 "m.č. 1.12</t>
  </si>
  <si>
    <t>(3,15+8,2)*2*0,6  "m.č. 1.13+1.14</t>
  </si>
  <si>
    <t>(28,3+2,25)*2*0,6  "m.č. 1.15</t>
  </si>
  <si>
    <t xml:space="preserve">(5,95+13,55)*2*4,4  "m.č. 1.16 </t>
  </si>
  <si>
    <t>(5,95*4+9,05+6,75)*4,7   "m.č. 1.17+1.18</t>
  </si>
  <si>
    <t>(9,7+26,2)*2*0,6  "m.č. 1.19+1.20</t>
  </si>
  <si>
    <t>(9,7+3,1)*2*0,6  "m.č. 1.21</t>
  </si>
  <si>
    <t xml:space="preserve">38.4*4,65+17,1+14,58 "m.č. 1.22+1.23 </t>
  </si>
  <si>
    <t>(44,3+2)*0,6  "m.č. 1.24</t>
  </si>
  <si>
    <t>6*0,6" m.č.1,25</t>
  </si>
  <si>
    <t>32,1*6*4,6 " m.č.  stěny 1.26+1,27+1.28+1.29+1.30+1.31</t>
  </si>
  <si>
    <t>61,5+61,25+61,25+61,25+61,25+61,25 " stropy m.č. 1.26+1,27+1.28+1.29+1.30+1.31</t>
  </si>
  <si>
    <t>(9,2+1,52)*0,6  "m.č. 1.32</t>
  </si>
  <si>
    <t>(6,38+15.1)*2*0,6 "m.č. 1.33</t>
  </si>
  <si>
    <t>1679,5-1,2*18,6*12 " strop m.č. 1.34 - hala dílen</t>
  </si>
  <si>
    <t>(78,4+20,6)*2*4,47 " stěny m.č. 1.34 - hala dílen</t>
  </si>
  <si>
    <t>(4,8+2,4)*2*0,6  "m.č. 1.35</t>
  </si>
  <si>
    <t>(5,2+2,8)*2*0,6  "m.č. 1.36</t>
  </si>
  <si>
    <t>(13,25+5,2)*2*0,6   "m.č. 1.37</t>
  </si>
  <si>
    <t>(8,73+5,2)*2*0,6  "m.č. 1.38</t>
  </si>
  <si>
    <t xml:space="preserve">(11,35+5,2)*2*4,9+59,15 "m.č.1.39 </t>
  </si>
  <si>
    <t>(3,9*+5,2)*2*4,9+20,4  "m.č.1.40</t>
  </si>
  <si>
    <t>(2,9+3,45)*2 *4,9+10,4 "m.č.1.41</t>
  </si>
  <si>
    <t>(2,9+3,45)*2*4,9+10,3  "m.č.1.42</t>
  </si>
  <si>
    <t>(2,9+3,45)*2*4,9+10,4  "m.č.1.43</t>
  </si>
  <si>
    <t>(2,9+3,45)*2*4,9+10,3  "m.č.1.44</t>
  </si>
  <si>
    <t>(2,9+4,1)*2*4,9+11,4 "m.č. 1.45</t>
  </si>
  <si>
    <t>(12,9+3,6)*2 *0,6 "m.č. 1.46</t>
  </si>
  <si>
    <t>(2,35+1,33)*2*4,8+3,7  "m.č. 1.47</t>
  </si>
  <si>
    <t>(9,55+2,95)*2*1,2  "m.č. 1.48</t>
  </si>
  <si>
    <t>(2,65+2,85)*2*4,8+7,4  "m.č. 1.49</t>
  </si>
  <si>
    <t>(10+12)*2*4,8+112,7 "m.č.1.50</t>
  </si>
  <si>
    <t>(2,45+3)*2*4,8+7,35  "m.č. 1.51</t>
  </si>
  <si>
    <t>(5,95+12)*2*4,8+65,8  "m.č. 1.52</t>
  </si>
  <si>
    <t>(4,65+2,2)*2*4,8+10,85 "m.č. 1.53</t>
  </si>
  <si>
    <t>(4,75+2,2)*2*4,8+11,05 "m.č.1.54</t>
  </si>
  <si>
    <t>(2,23+2,4)*2*4,8+5,4  "m.č.1.55</t>
  </si>
  <si>
    <t>(7,95+2,15)*2*2 "m.č. 1.56</t>
  </si>
  <si>
    <t>(9,85+5,65)*2*4,8+54,5  "m.č. 1.57</t>
  </si>
  <si>
    <t>(17,5+13,1)*2*4,8+75,55  "m.č. 1.58</t>
  </si>
  <si>
    <t>(4,5+5,6)*2*3+25,15 "m.č. 1.59</t>
  </si>
  <si>
    <t>(3,2+3,7)*2*3+11,9 "m.č. 1.60</t>
  </si>
  <si>
    <t>((3,7+5,6)*2*2)*3+7,75+0,6  "m.č. 1.61+1.62</t>
  </si>
  <si>
    <t>(5,85+5,3)*2*1,2 "m.č. 1.63</t>
  </si>
  <si>
    <t>(9,3+14,35)*2*3+119,3 "m.č. 1.64</t>
  </si>
  <si>
    <t>(6,4+4,2)*2*3+23,9 "m.č.1.65</t>
  </si>
  <si>
    <t>(2,2+1,6)*2*1,2 " m.č. 1.66</t>
  </si>
  <si>
    <t>((26,16+1,95)*2+(6,2+1,55)*2)*3,8 "m.č.. 2.01</t>
  </si>
  <si>
    <t>(8,15+6)*2*3,8 "m.č. 2.02</t>
  </si>
  <si>
    <t>(6,15+6)*2*3,8 " m.č. 2.03</t>
  </si>
  <si>
    <t>(3,75+6,8)*2*3,8 "m.č. 2.05</t>
  </si>
  <si>
    <t>(5,1+6,05)*2*3,8 "m.č. 2.06</t>
  </si>
  <si>
    <t xml:space="preserve">(2,45+6,05)*2*3,8 "m.č. 2.07 </t>
  </si>
  <si>
    <t>34,35*3,8+5,9+2,35+2,75+1,95+1,95 "m.č. 2.08 - 2,12</t>
  </si>
  <si>
    <t>(3,1+3,25)*2*3,8+10,1 "m.č. 2.13</t>
  </si>
  <si>
    <t>(16,5+3,2)*2*3+71,2 "chodba m.č. 2.14</t>
  </si>
  <si>
    <t>16,4*4" schodiště m.č. 2.14</t>
  </si>
  <si>
    <t>(4,5+5,3)*3+25,15 "m.č. 2.15</t>
  </si>
  <si>
    <t>((5,3+3,7)*2*2)*3+11,9+7,75+0,6 " m.č. 2.16+2.17+2.18</t>
  </si>
  <si>
    <t>(5,3+5,85)*2*3+32,65 "m.č. 2.19</t>
  </si>
  <si>
    <t>(16,5+9,35)*2*3+119,3 "m.č.2.20</t>
  </si>
  <si>
    <t>(4,2+6,4)*2*3+27  "m.č. 2.21</t>
  </si>
  <si>
    <t>ZP - ZEMNÍ PRÁCE PRO VENKOVNÍ KABELOVÉ ROZVODY</t>
  </si>
  <si>
    <t xml:space="preserve">    1 - Zemní práce</t>
  </si>
  <si>
    <t xml:space="preserve">    5 - Komunikace</t>
  </si>
  <si>
    <t xml:space="preserve">    9 - Ostatní konstrukce a práce, bourání</t>
  </si>
  <si>
    <t>Zemní práce</t>
  </si>
  <si>
    <t>113106021</t>
  </si>
  <si>
    <t>Rozebrání dlažeb při překopech komunikací pro pěší z betonových dlaždic plochy do 15 m2</t>
  </si>
  <si>
    <t>-2079465468</t>
  </si>
  <si>
    <t>22*1,2 " betonové dlaždice, jednotlivé plochy</t>
  </si>
  <si>
    <t>113106071</t>
  </si>
  <si>
    <t>Rozebrání dlažeb při překopech vozovek ze zámkové dlažby s ložem z kameniva plochy do 15 m2</t>
  </si>
  <si>
    <t>-1163455958</t>
  </si>
  <si>
    <t>24*1,2 " zámková dlažba jednotlivé plochy</t>
  </si>
  <si>
    <t>113107112</t>
  </si>
  <si>
    <t>Odstranění podkladu pl do 50 m2 z kameniva těženého tl 200 mm</t>
  </si>
  <si>
    <t>2126096652</t>
  </si>
  <si>
    <t>(22+24)*1,2  "jednotlivé plochy</t>
  </si>
  <si>
    <t>113107123</t>
  </si>
  <si>
    <t>Odstranění podkladu pl do 50 m2 z kameniva drceného tl 300 mm</t>
  </si>
  <si>
    <t>1879772055</t>
  </si>
  <si>
    <t>156*1,2 " pod asfaltem   jednotlivé plochy</t>
  </si>
  <si>
    <t>30*1,2 " pod panely  jednotlivé plochy</t>
  </si>
  <si>
    <t>113107137</t>
  </si>
  <si>
    <t>Odstranění podkladu pl do 50 m2 z betonu vyztuženého sítěmi tl 300 mm</t>
  </si>
  <si>
    <t>1354464977</t>
  </si>
  <si>
    <t>30*1,2 " betonové panely jednotlivé plochy</t>
  </si>
  <si>
    <t>113107143</t>
  </si>
  <si>
    <t>Odstranění podkladu pl do 50 m2 živičných tl 150 mm</t>
  </si>
  <si>
    <t>1760873470</t>
  </si>
  <si>
    <t>156*1,2 " jednotlivé plochy</t>
  </si>
  <si>
    <t>113108442</t>
  </si>
  <si>
    <t>Rozrytí krytu z kameniva bez zhutnění s živičným pojivem</t>
  </si>
  <si>
    <t>-1847582239</t>
  </si>
  <si>
    <t>113201111</t>
  </si>
  <si>
    <t>Vytrhání obrub chodníkových ležatých</t>
  </si>
  <si>
    <t>273259833</t>
  </si>
  <si>
    <t>119002121</t>
  </si>
  <si>
    <t>Přechodoová lávka délky do 2 m včetně zábradlí pro zabezpečení výkopu zřízení</t>
  </si>
  <si>
    <t>-1437530600</t>
  </si>
  <si>
    <t>119002122</t>
  </si>
  <si>
    <t>Přechodová lávka délky do 2 m včetně zábradlí pro zabezpečení výkopu odstranění</t>
  </si>
  <si>
    <t>-1891631806</t>
  </si>
  <si>
    <t>119002411</t>
  </si>
  <si>
    <t>Pojezdový ocelový plech pro zabezpčení výkopu  zřízení</t>
  </si>
  <si>
    <t>-733647482</t>
  </si>
  <si>
    <t>119002412</t>
  </si>
  <si>
    <t>Pojezdový ocelový plech pro zabezpčení výkopu odstranění</t>
  </si>
  <si>
    <t>-1851035952</t>
  </si>
  <si>
    <t>119003131</t>
  </si>
  <si>
    <t>Výstražná páska pro zabezpečení výkopu zřízení</t>
  </si>
  <si>
    <t>1673612731</t>
  </si>
  <si>
    <t>119003132</t>
  </si>
  <si>
    <t>Výstražná páska pro zabezpečení výkopu odstranění</t>
  </si>
  <si>
    <t>1660069416</t>
  </si>
  <si>
    <t>119003211</t>
  </si>
  <si>
    <t>Mobilní plotová zábrana s reflexním pásem  výšky do 1,5 m pro zabezpečení výkopu zřízení</t>
  </si>
  <si>
    <t>-1114479865</t>
  </si>
  <si>
    <t>(156+30)*2</t>
  </si>
  <si>
    <t>119003212</t>
  </si>
  <si>
    <t>Mobilní plotová zábrana s reflexním pásem  výšky do 1,5 m pro zabezpečení výkopu odstranění</t>
  </si>
  <si>
    <t>581907072</t>
  </si>
  <si>
    <t>120001101</t>
  </si>
  <si>
    <t>Příplatek za ztížení vykopávky v blízkosti podzemního vedení</t>
  </si>
  <si>
    <t>-97702943</t>
  </si>
  <si>
    <t>10*0,6*0,6*8</t>
  </si>
  <si>
    <t>132301102</t>
  </si>
  <si>
    <t>Hloubení rýh š do 600 mm v hornině tř. 4 objemu přes 100 m3</t>
  </si>
  <si>
    <t>174496388</t>
  </si>
  <si>
    <t>630*0,6*0,8 "travnaté plochy</t>
  </si>
  <si>
    <t>(24+22+22)*0,6*0,6 " dlažby, pod obruby</t>
  </si>
  <si>
    <t>132301109</t>
  </si>
  <si>
    <t>Příplatek za lepivost k hloubení rýh š do 600 mm v hornině tř. 4</t>
  </si>
  <si>
    <t>1850084280</t>
  </si>
  <si>
    <t>132401101</t>
  </si>
  <si>
    <t>Hloubení rýh š do 600 mm v hornině tř. 5</t>
  </si>
  <si>
    <t>2092315996</t>
  </si>
  <si>
    <t>(156+30)*0,6*0,7  " pod asfaltem a panely</t>
  </si>
  <si>
    <t>162701105</t>
  </si>
  <si>
    <t>Vodorovné přemístění do 10000 m výkopku/sypaniny z horniny tř. 1 až 4</t>
  </si>
  <si>
    <t>648508228</t>
  </si>
  <si>
    <t>162701109</t>
  </si>
  <si>
    <t>Příplatek k vodorovnému přemístění výkopku/sypaniny z horniny tř. 1 až 4 ZKD 1000 m přes 10000 m</t>
  </si>
  <si>
    <t>-114704113</t>
  </si>
  <si>
    <t>159,12*9</t>
  </si>
  <si>
    <t>171201211</t>
  </si>
  <si>
    <t>Poplatek za uložení odpadu ze sypaniny na skládce (skládkovné)</t>
  </si>
  <si>
    <t>-566917155</t>
  </si>
  <si>
    <t>159,12*1,8</t>
  </si>
  <si>
    <t>174101101</t>
  </si>
  <si>
    <t>Zásyp jam, šachet rýh nebo kolem objektů sypaninou se zhutněním</t>
  </si>
  <si>
    <t>34679799</t>
  </si>
  <si>
    <t>630*0,6*0,5 "travnaté plochy</t>
  </si>
  <si>
    <t>(24+22+22)*0,6*0,3 " dlažby, pod obruby</t>
  </si>
  <si>
    <t>(156+30)*0,6*0,4  " pod asfaltem a panely</t>
  </si>
  <si>
    <t>Součet           vytěženým materiálem</t>
  </si>
  <si>
    <t>174101102</t>
  </si>
  <si>
    <t>Zásyp v uzavřených prostorech sypaninou se zhutněním</t>
  </si>
  <si>
    <t>471730802</t>
  </si>
  <si>
    <t>(156+22+30+630+24+22)*0,6*0,3 " lože a obsyp kabelů</t>
  </si>
  <si>
    <t>583373080</t>
  </si>
  <si>
    <t>štěrkopísek frakce 0-2 třída B</t>
  </si>
  <si>
    <t>-1892005675</t>
  </si>
  <si>
    <t>159,12*1,98</t>
  </si>
  <si>
    <t>181411131</t>
  </si>
  <si>
    <t>Založení parkového trávníku výsevem plochy do 1000 m2 v rovině a ve svahu do 1:5</t>
  </si>
  <si>
    <t>1338066459</t>
  </si>
  <si>
    <t>630*2 " uvedení travnatých ploch do původního stavu</t>
  </si>
  <si>
    <t>005724720</t>
  </si>
  <si>
    <t>osivo směs travní krajinná - rovinná</t>
  </si>
  <si>
    <t>kg</t>
  </si>
  <si>
    <t>336300606</t>
  </si>
  <si>
    <t>630*2*0,05 " uvedení travnatých ploch do původního stavu</t>
  </si>
  <si>
    <t>181951102</t>
  </si>
  <si>
    <t>Úprava pláně v hornině tř. 1 až 4 se zhutněním</t>
  </si>
  <si>
    <t>96962401</t>
  </si>
  <si>
    <t>1260</t>
  </si>
  <si>
    <t>185803111</t>
  </si>
  <si>
    <t>Ošetření trávníku shrabáním v rovině a svahu do 1:5</t>
  </si>
  <si>
    <t>-646396230</t>
  </si>
  <si>
    <t>211-R</t>
  </si>
  <si>
    <t>Krytí kabelů výstražnou fólií z PVC 40 cm</t>
  </si>
  <si>
    <t>-946046331</t>
  </si>
  <si>
    <t>(156+22+30+630+24+22)*2  " dvě folie vedle sebe</t>
  </si>
  <si>
    <t>310238211</t>
  </si>
  <si>
    <t>Zazdívka otvorů pl do 1 m2 ve zdivu nadzákladovém cihlami pálenými na MVC</t>
  </si>
  <si>
    <t>1620456338</t>
  </si>
  <si>
    <t>"PO OSAZENÍ ROZVADĚČŮ - RIS zazdívka</t>
  </si>
  <si>
    <t xml:space="preserve"> 0,29   " 2 kusy</t>
  </si>
  <si>
    <t>0,32    "5 kusů</t>
  </si>
  <si>
    <t>Komunikace</t>
  </si>
  <si>
    <t>564752111</t>
  </si>
  <si>
    <t>Podklad z vibrovaného štěrku VŠ tl 150 mm</t>
  </si>
  <si>
    <t>1518828917</t>
  </si>
  <si>
    <t>24*1,2 " zámková dlažba</t>
  </si>
  <si>
    <t>22*1,2 " betonové dlaždice</t>
  </si>
  <si>
    <t>564801111</t>
  </si>
  <si>
    <t>Podklad ze štěrkodrtě ŠD tl 30 mm</t>
  </si>
  <si>
    <t>-913893187</t>
  </si>
  <si>
    <t>566901234</t>
  </si>
  <si>
    <t>Vyspravení podkladu po překopech ing sítí plochy přes 15 m2 štěrkodrtí tl. 250 mm</t>
  </si>
  <si>
    <t>-978466906</t>
  </si>
  <si>
    <t>156*1,2+30*1,2</t>
  </si>
  <si>
    <t>566901262</t>
  </si>
  <si>
    <t>Vyspravení podkladu po překopech ing sítí plochy přes 15 m2 obalovaným kamenivem ACP (OK) tl. 150 mm</t>
  </si>
  <si>
    <t>448859517</t>
  </si>
  <si>
    <t>156*1,2 "asfaltové plochy</t>
  </si>
  <si>
    <t>566901271</t>
  </si>
  <si>
    <t>Vyspravení podkladu po překopech ing sítí plochy přes 15m2 směsí stmelenou cementem SC20/25 tl 100mm</t>
  </si>
  <si>
    <t>606607106</t>
  </si>
  <si>
    <t>156*1,2</t>
  </si>
  <si>
    <t>566901273</t>
  </si>
  <si>
    <t>Vyspravení podkladu po překopech ing sítí plochy přes 15m2 směsí stmelenou cementem SC20/25 tl 200mm</t>
  </si>
  <si>
    <t>2046902086</t>
  </si>
  <si>
    <t>30*1,2 " dobetonování panelů</t>
  </si>
  <si>
    <t>573231112</t>
  </si>
  <si>
    <t>Postřik živičný spojovací ze silniční emulze v množství 0,80 kg/m2</t>
  </si>
  <si>
    <t>2126503601</t>
  </si>
  <si>
    <t>596211220</t>
  </si>
  <si>
    <t>Kladení zámkové dlažby komunikací pro pěší tl 80 mm skupiny B pl do 50 m2</t>
  </si>
  <si>
    <t>-1543149743</t>
  </si>
  <si>
    <t>592450070</t>
  </si>
  <si>
    <t>dlažba zámková H-PROFIL HBB 20x16,5x8 cm přírodní</t>
  </si>
  <si>
    <t>-353799619</t>
  </si>
  <si>
    <t>P</t>
  </si>
  <si>
    <t>Poznámka k položce:
spotřeba: 36 kus/m2</t>
  </si>
  <si>
    <t>28,800*1,1</t>
  </si>
  <si>
    <t>596811120</t>
  </si>
  <si>
    <t>Kladení betonové dlažby komunikací pro pěší do lože z kameniva vel do 0,09 m2 plochy do 50 m2</t>
  </si>
  <si>
    <t>-140997178</t>
  </si>
  <si>
    <t>592456000</t>
  </si>
  <si>
    <t>dlažba desková betonová HBB 50x50x5 cm</t>
  </si>
  <si>
    <t>398009172</t>
  </si>
  <si>
    <t>26,4*1,1</t>
  </si>
  <si>
    <t>622135002</t>
  </si>
  <si>
    <t>Vyrovnání podkladu vnějších stěn maltou cementovou tl do 10 mm</t>
  </si>
  <si>
    <t>746981785</t>
  </si>
  <si>
    <t xml:space="preserve">7 "PO OSAZENÍ - 7 kusů ROZVADĚČŮ </t>
  </si>
  <si>
    <t>622135011</t>
  </si>
  <si>
    <t>Vyrovnání podkladu vnějších stěn tmelem tl do 2 mm</t>
  </si>
  <si>
    <t>-598910493</t>
  </si>
  <si>
    <t>622215124</t>
  </si>
  <si>
    <t>Oprava kontaktního zateplení stěn z polystyrenových desek tloušťky do 120 mm plochy do 1,0m2</t>
  </si>
  <si>
    <t>157248661</t>
  </si>
  <si>
    <t>2 "PO OSAZENÍ ROZVADĚČŮ - RIS v zateplení</t>
  </si>
  <si>
    <t>622525104</t>
  </si>
  <si>
    <t>Tenkovrstvá omítka malých ploch do 1,0m2 na stěnách</t>
  </si>
  <si>
    <t>-543395035</t>
  </si>
  <si>
    <t>Ostatní konstrukce a práce, bourání</t>
  </si>
  <si>
    <t>916231213</t>
  </si>
  <si>
    <t>Osazení chodníkového obrubníku betonového stojatého s boční opěrou do lože z betonu prostého</t>
  </si>
  <si>
    <t>1367129349</t>
  </si>
  <si>
    <t>592174160</t>
  </si>
  <si>
    <t>obrubník betonový chodníkový 100x10x25 cm</t>
  </si>
  <si>
    <t>263778054</t>
  </si>
  <si>
    <t>916991121</t>
  </si>
  <si>
    <t>Lože pod obrubníky, krajníky nebo obruby z dlažebních kostek z betonu prostého</t>
  </si>
  <si>
    <t>1605694482</t>
  </si>
  <si>
    <t>22*0,3*0,3</t>
  </si>
  <si>
    <t>919732211</t>
  </si>
  <si>
    <t>Styčná spára napojení nového živičného povrchu na stávající za tepla š 15 mm hl 25 mm s prořezáním</t>
  </si>
  <si>
    <t>-682725083</t>
  </si>
  <si>
    <t>156*2</t>
  </si>
  <si>
    <t>919735113</t>
  </si>
  <si>
    <t>Řezání stávajícího živičného krytu hl do 150 mm</t>
  </si>
  <si>
    <t>1972878472</t>
  </si>
  <si>
    <t>156*2 " asfaltový kryt</t>
  </si>
  <si>
    <t>919735126</t>
  </si>
  <si>
    <t>Řezání stávajícího betonového krytu hl do 300 mm</t>
  </si>
  <si>
    <t>1039013629</t>
  </si>
  <si>
    <t>30*2" betonové panely</t>
  </si>
  <si>
    <t>973041511</t>
  </si>
  <si>
    <t>Vysekání výklenků ve zdivu z betonu pl přes 0,25 m2</t>
  </si>
  <si>
    <t>297269462</t>
  </si>
  <si>
    <t xml:space="preserve">"PRO OSAZENÍ ROZVADĚČŮ - RIS </t>
  </si>
  <si>
    <t>0,85*0,51*0,25*1,5*2      " 2 kusy</t>
  </si>
  <si>
    <t>0,41*0,51*0,25*1,5*5     "5 kusů</t>
  </si>
  <si>
    <t>978071611</t>
  </si>
  <si>
    <t>Otlučení omítky a odstranění izolace z desek hmotnosti do 120 kg/m3 tl přes 50 mm pl do 1 m2</t>
  </si>
  <si>
    <t>1222036611</t>
  </si>
  <si>
    <t xml:space="preserve">2 "PRO OSAZENÍ ROZVADĚČŮ - RIS </t>
  </si>
  <si>
    <t>997221571</t>
  </si>
  <si>
    <t>Vodorovná doprava vybouraných hmot do 1 km</t>
  </si>
  <si>
    <t>193769583</t>
  </si>
  <si>
    <t>997221579</t>
  </si>
  <si>
    <t>Příplatek ZKD 1 km u vodorovné dopravy vybouraných hmot</t>
  </si>
  <si>
    <t>1977039305</t>
  </si>
  <si>
    <t>218,673*19 'Přepočtené koeficientem množství</t>
  </si>
  <si>
    <t>997221611</t>
  </si>
  <si>
    <t>Nakládání suti na dopravní prostředky pro vodorovnou dopravu</t>
  </si>
  <si>
    <t>1369781963</t>
  </si>
  <si>
    <t>997221825</t>
  </si>
  <si>
    <t>Poplatek za uložení železobetonového odpadu na skládce (skládkovné)</t>
  </si>
  <si>
    <t>-1744840593</t>
  </si>
  <si>
    <t>218,673*0,15 'Přepočtené koeficientem množství</t>
  </si>
  <si>
    <t>997221845</t>
  </si>
  <si>
    <t>Poplatek za uložení odpadu z asfaltových povrchů na skládce (skládkovné)</t>
  </si>
  <si>
    <t>338168695</t>
  </si>
  <si>
    <t>218,673*0,3 'Přepočtené koeficientem množství</t>
  </si>
  <si>
    <t>997221855</t>
  </si>
  <si>
    <t>Poplatek za uložení odpadu z kameniva na skládce (skládkovné)</t>
  </si>
  <si>
    <t>18849893</t>
  </si>
  <si>
    <t>218,673*0,55 'Přepočtené koeficientem množství</t>
  </si>
  <si>
    <t>998225111</t>
  </si>
  <si>
    <t>Přesun hmot pro pozemní komunikace s krytem z kamene, monolitickým betonovým nebo živičným</t>
  </si>
  <si>
    <t>-1774025301</t>
  </si>
  <si>
    <t>998225194</t>
  </si>
  <si>
    <t>Příplatek k přesunu hmot pro pozemní komunikace s krytem z kamene, živičným, betonovým do 5000 m</t>
  </si>
  <si>
    <t>1605664415</t>
  </si>
  <si>
    <t>998225195</t>
  </si>
  <si>
    <t>Příplatek k přesunu hmot pro pozemní komunikace s krytem z kamene, živičným, betonovým ZKD 5000 m</t>
  </si>
  <si>
    <t>-673371138</t>
  </si>
  <si>
    <t>605,422*3 'Přepočtené koeficientem množství</t>
  </si>
  <si>
    <t>VRN - VEDLEJŠÍ ROZPOČTOVÉ NÁKLADY</t>
  </si>
  <si>
    <t>VRN - Vedlejší rozpočtové náklady</t>
  </si>
  <si>
    <t>Vedlejší rozpočtové náklady</t>
  </si>
  <si>
    <t>012002000</t>
  </si>
  <si>
    <t xml:space="preserve">Geodetické práce - vytýčení kabelových tras, vytýčení inženýrských sítí včetně jejich ochrany                                                        </t>
  </si>
  <si>
    <t>Kč</t>
  </si>
  <si>
    <t>1024</t>
  </si>
  <si>
    <t>1967152973</t>
  </si>
  <si>
    <t>020001000</t>
  </si>
  <si>
    <t>Příprava staveniště</t>
  </si>
  <si>
    <t>1871893693</t>
  </si>
  <si>
    <t>Poznámka k položce:
Zaměření a vytýčení stávajících inženýrských sítí v místě stavby z hlediska jejich ochrany při provádění stavby a ochrana stávajících vedení a zařízení před poškozením</t>
  </si>
  <si>
    <t>030001000</t>
  </si>
  <si>
    <t>Zařízení staveniště</t>
  </si>
  <si>
    <t>607770284</t>
  </si>
  <si>
    <t>Poznámka k položce:
Náklady spojené s vybudováním, provozem a likvidací zařízení staveniště</t>
  </si>
  <si>
    <t>034002000</t>
  </si>
  <si>
    <t>Zabezpečení staveniště</t>
  </si>
  <si>
    <t>1284297108</t>
  </si>
  <si>
    <t xml:space="preserve">Poznámka k položce:
Náklady na ochranu staveniště před vstupem nepovolaných osob, včetně příslušného značení, náklady na osvětlení staveniště, náklady na vypracování potřebné dokumentace pro provoz staveniště a z hlediska provozu staveniště (provozně dopravní řád).
</t>
  </si>
  <si>
    <t>013254000</t>
  </si>
  <si>
    <t>Dokumentace skutečného provedení stavby</t>
  </si>
  <si>
    <t>1391127216</t>
  </si>
  <si>
    <t>Poznámka k položce:
Náklady na vyhotovení dokumentace skutečného provedení stavby a její předání objednateli v požadované formě a požadovaném počtu.; 3x listinná provedení+1x elektronické provedení na CD-Rom</t>
  </si>
  <si>
    <t>032603000</t>
  </si>
  <si>
    <t>Ostatní náklady</t>
  </si>
  <si>
    <t>622890907</t>
  </si>
  <si>
    <t xml:space="preserve">Poznámka k položce:
Povolení zvláštní užívání komunikace – od brány je místní a města                      </t>
  </si>
  <si>
    <t>034403000</t>
  </si>
  <si>
    <t>Dopravní značení na staveništi</t>
  </si>
  <si>
    <t>-1776405289</t>
  </si>
  <si>
    <t>043194000</t>
  </si>
  <si>
    <t>Ostatní zkoušky</t>
  </si>
  <si>
    <t>-2007916288</t>
  </si>
  <si>
    <t>051002000</t>
  </si>
  <si>
    <t>Pojistné</t>
  </si>
  <si>
    <t>335406246</t>
  </si>
  <si>
    <t>Poznámka k položce:
Pojistné (na částku min. 20.000.000,- Kč)</t>
  </si>
  <si>
    <t>056002000</t>
  </si>
  <si>
    <t>Bankovní záruka</t>
  </si>
  <si>
    <t>-751246617</t>
  </si>
  <si>
    <t>Poznámka k položce:
Bankovní záruka - Náklady spojené se zřízením a vedením bankovní záruky po dobu realizace a záruční lhůty, jak je uvedeno ve smlouvě</t>
  </si>
  <si>
    <t>092103001</t>
  </si>
  <si>
    <t>Náklady na zkušební provoz</t>
  </si>
  <si>
    <t>9125617</t>
  </si>
  <si>
    <t>092203000</t>
  </si>
  <si>
    <t>Náklady na zaškolení</t>
  </si>
  <si>
    <t>937919208</t>
  </si>
  <si>
    <t>091003000</t>
  </si>
  <si>
    <t xml:space="preserve">Ostatní náklady související s objektem </t>
  </si>
  <si>
    <t>-1176050393</t>
  </si>
  <si>
    <t xml:space="preserve">Poznámka k položce:
Náklady vzniklé v souvislostí s realizací stavby za provozu                                    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</si>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</sst>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6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u val="single"/>
      <sz val="8"/>
      <color indexed="2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8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0000A8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i/>
      <sz val="7"/>
      <color rgb="FF969696"/>
      <name val="Trebuchet MS"/>
      <family val="0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6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87" fillId="33" borderId="0" xfId="0" applyFont="1" applyFill="1" applyAlignment="1" applyProtection="1">
      <alignment horizontal="left" vertical="center"/>
      <protection/>
    </xf>
    <xf numFmtId="0" fontId="88" fillId="33" borderId="0" xfId="36" applyFont="1" applyFill="1" applyAlignment="1" applyProtection="1">
      <alignment vertical="center"/>
      <protection/>
    </xf>
    <xf numFmtId="0" fontId="61" fillId="33" borderId="0" xfId="36" applyFill="1" applyAlignment="1">
      <alignment/>
    </xf>
    <xf numFmtId="0" fontId="0" fillId="33" borderId="0" xfId="0" applyFill="1" applyAlignment="1">
      <alignment/>
    </xf>
    <xf numFmtId="0" fontId="86" fillId="33" borderId="0" xfId="0" applyFont="1" applyFill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3" fillId="22" borderId="0" xfId="0" applyFont="1" applyFill="1" applyBorder="1" applyAlignment="1" applyProtection="1">
      <alignment horizontal="left" vertical="center"/>
      <protection locked="0"/>
    </xf>
    <xf numFmtId="49" fontId="3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right" vertical="center"/>
      <protection/>
    </xf>
    <xf numFmtId="0" fontId="78" fillId="0" borderId="13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78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91" fillId="0" borderId="26" xfId="0" applyFont="1" applyBorder="1" applyAlignment="1" applyProtection="1">
      <alignment horizontal="center" vertical="center" wrapText="1"/>
      <protection/>
    </xf>
    <xf numFmtId="0" fontId="91" fillId="0" borderId="27" xfId="0" applyFont="1" applyBorder="1" applyAlignment="1" applyProtection="1">
      <alignment horizontal="center" vertical="center" wrapText="1"/>
      <protection/>
    </xf>
    <xf numFmtId="0" fontId="91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horizontal="left" vertical="center"/>
      <protection/>
    </xf>
    <xf numFmtId="0" fontId="9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93" fillId="0" borderId="30" xfId="0" applyNumberFormat="1" applyFont="1" applyBorder="1" applyAlignment="1" applyProtection="1">
      <alignment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166" fontId="93" fillId="0" borderId="0" xfId="0" applyNumberFormat="1" applyFont="1" applyBorder="1" applyAlignment="1" applyProtection="1">
      <alignment vertical="center"/>
      <protection/>
    </xf>
    <xf numFmtId="4" fontId="93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94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97" fillId="0" borderId="30" xfId="0" applyNumberFormat="1" applyFont="1" applyBorder="1" applyAlignment="1" applyProtection="1">
      <alignment vertical="center"/>
      <protection/>
    </xf>
    <xf numFmtId="4" fontId="97" fillId="0" borderId="0" xfId="0" applyNumberFormat="1" applyFont="1" applyBorder="1" applyAlignment="1" applyProtection="1">
      <alignment vertical="center"/>
      <protection/>
    </xf>
    <xf numFmtId="166" fontId="97" fillId="0" borderId="0" xfId="0" applyNumberFormat="1" applyFont="1" applyBorder="1" applyAlignment="1" applyProtection="1">
      <alignment vertical="center"/>
      <protection/>
    </xf>
    <xf numFmtId="4" fontId="9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7" fillId="0" borderId="31" xfId="0" applyNumberFormat="1" applyFont="1" applyBorder="1" applyAlignment="1" applyProtection="1">
      <alignment vertical="center"/>
      <protection/>
    </xf>
    <xf numFmtId="4" fontId="97" fillId="0" borderId="32" xfId="0" applyNumberFormat="1" applyFont="1" applyBorder="1" applyAlignment="1" applyProtection="1">
      <alignment vertical="center"/>
      <protection/>
    </xf>
    <xf numFmtId="166" fontId="97" fillId="0" borderId="32" xfId="0" applyNumberFormat="1" applyFont="1" applyBorder="1" applyAlignment="1" applyProtection="1">
      <alignment vertical="center"/>
      <protection/>
    </xf>
    <xf numFmtId="4" fontId="97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4" fillId="33" borderId="0" xfId="0" applyFont="1" applyFill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98" fillId="33" borderId="0" xfId="36" applyFont="1" applyFill="1" applyAlignment="1">
      <alignment vertical="center"/>
    </xf>
    <xf numFmtId="0" fontId="14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 applyProtection="1">
      <alignment vertical="center"/>
      <protection/>
    </xf>
    <xf numFmtId="164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horizontal="left" vertical="center"/>
      <protection/>
    </xf>
    <xf numFmtId="0" fontId="79" fillId="0" borderId="13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32" xfId="0" applyFont="1" applyBorder="1" applyAlignment="1" applyProtection="1">
      <alignment horizontal="left" vertical="center"/>
      <protection/>
    </xf>
    <xf numFmtId="0" fontId="79" fillId="0" borderId="32" xfId="0" applyFont="1" applyBorder="1" applyAlignment="1" applyProtection="1">
      <alignment vertical="center"/>
      <protection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 applyProtection="1">
      <alignment vertical="center"/>
      <protection/>
    </xf>
    <xf numFmtId="0" fontId="79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91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100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92" fillId="0" borderId="0" xfId="0" applyNumberFormat="1" applyFont="1" applyAlignment="1" applyProtection="1">
      <alignment/>
      <protection/>
    </xf>
    <xf numFmtId="166" fontId="101" fillId="0" borderId="22" xfId="0" applyNumberFormat="1" applyFont="1" applyBorder="1" applyAlignment="1" applyProtection="1">
      <alignment/>
      <protection/>
    </xf>
    <xf numFmtId="166" fontId="101" fillId="0" borderId="2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0" fillId="0" borderId="13" xfId="0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left"/>
      <protection/>
    </xf>
    <xf numFmtId="0" fontId="80" fillId="0" borderId="0" xfId="0" applyFont="1" applyAlignment="1" applyProtection="1">
      <alignment/>
      <protection locked="0"/>
    </xf>
    <xf numFmtId="4" fontId="79" fillId="0" borderId="0" xfId="0" applyNumberFormat="1" applyFont="1" applyBorder="1" applyAlignment="1" applyProtection="1">
      <alignment/>
      <protection/>
    </xf>
    <xf numFmtId="0" fontId="80" fillId="0" borderId="13" xfId="0" applyFont="1" applyBorder="1" applyAlignment="1">
      <alignment/>
    </xf>
    <xf numFmtId="0" fontId="80" fillId="0" borderId="3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166" fontId="80" fillId="0" borderId="0" xfId="0" applyNumberFormat="1" applyFont="1" applyBorder="1" applyAlignment="1" applyProtection="1">
      <alignment/>
      <protection/>
    </xf>
    <xf numFmtId="166" fontId="80" fillId="0" borderId="24" xfId="0" applyNumberFormat="1" applyFont="1" applyBorder="1" applyAlignment="1" applyProtection="1">
      <alignment/>
      <protection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2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8" fillId="22" borderId="36" xfId="0" applyFont="1" applyFill="1" applyBorder="1" applyAlignment="1" applyProtection="1">
      <alignment horizontal="left" vertical="center"/>
      <protection locked="0"/>
    </xf>
    <xf numFmtId="0" fontId="78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78" fillId="0" borderId="32" xfId="0" applyNumberFormat="1" applyFont="1" applyBorder="1" applyAlignment="1" applyProtection="1">
      <alignment vertical="center"/>
      <protection/>
    </xf>
    <xf numFmtId="166" fontId="78" fillId="0" borderId="3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1" fillId="0" borderId="13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81" fillId="0" borderId="32" xfId="0" applyFont="1" applyBorder="1" applyAlignment="1" applyProtection="1">
      <alignment horizontal="left" vertical="center"/>
      <protection/>
    </xf>
    <xf numFmtId="0" fontId="81" fillId="0" borderId="32" xfId="0" applyFont="1" applyBorder="1" applyAlignment="1" applyProtection="1">
      <alignment vertical="center"/>
      <protection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 applyProtection="1">
      <alignment vertical="center"/>
      <protection/>
    </xf>
    <xf numFmtId="0" fontId="81" fillId="0" borderId="14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/>
      <protection/>
    </xf>
    <xf numFmtId="4" fontId="79" fillId="0" borderId="0" xfId="0" applyNumberFormat="1" applyFont="1" applyAlignment="1" applyProtection="1">
      <alignment/>
      <protection/>
    </xf>
    <xf numFmtId="0" fontId="81" fillId="0" borderId="0" xfId="0" applyFont="1" applyBorder="1" applyAlignment="1" applyProtection="1">
      <alignment horizontal="left"/>
      <protection/>
    </xf>
    <xf numFmtId="4" fontId="81" fillId="0" borderId="0" xfId="0" applyNumberFormat="1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/>
      <protection/>
    </xf>
    <xf numFmtId="166" fontId="78" fillId="0" borderId="0" xfId="0" applyNumberFormat="1" applyFont="1" applyBorder="1" applyAlignment="1" applyProtection="1">
      <alignment vertical="center"/>
      <protection/>
    </xf>
    <xf numFmtId="166" fontId="78" fillId="0" borderId="24" xfId="0" applyNumberFormat="1" applyFont="1" applyBorder="1" applyAlignment="1" applyProtection="1">
      <alignment vertical="center"/>
      <protection/>
    </xf>
    <xf numFmtId="0" fontId="82" fillId="0" borderId="13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vertical="center"/>
      <protection locked="0"/>
    </xf>
    <xf numFmtId="0" fontId="82" fillId="0" borderId="13" xfId="0" applyFont="1" applyBorder="1" applyAlignment="1">
      <alignment vertical="center"/>
    </xf>
    <xf numFmtId="0" fontId="82" fillId="0" borderId="30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2" fillId="0" borderId="24" xfId="0" applyFont="1" applyBorder="1" applyAlignment="1" applyProtection="1">
      <alignment vertical="center"/>
      <protection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horizontal="left" vertical="center" wrapText="1"/>
      <protection/>
    </xf>
    <xf numFmtId="167" fontId="83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 locked="0"/>
    </xf>
    <xf numFmtId="0" fontId="83" fillId="0" borderId="13" xfId="0" applyFont="1" applyBorder="1" applyAlignment="1">
      <alignment vertical="center"/>
    </xf>
    <xf numFmtId="0" fontId="83" fillId="0" borderId="30" xfId="0" applyFont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/>
      <protection/>
    </xf>
    <xf numFmtId="0" fontId="83" fillId="0" borderId="24" xfId="0" applyFont="1" applyBorder="1" applyAlignment="1" applyProtection="1">
      <alignment vertical="center"/>
      <protection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84" fillId="0" borderId="0" xfId="0" applyFont="1" applyBorder="1" applyAlignment="1" applyProtection="1">
      <alignment horizontal="left" vertical="center"/>
      <protection/>
    </xf>
    <xf numFmtId="0" fontId="84" fillId="0" borderId="0" xfId="0" applyFont="1" applyBorder="1" applyAlignment="1" applyProtection="1">
      <alignment horizontal="left" vertical="center" wrapText="1"/>
      <protection/>
    </xf>
    <xf numFmtId="167" fontId="84" fillId="0" borderId="0" xfId="0" applyNumberFormat="1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 locked="0"/>
    </xf>
    <xf numFmtId="0" fontId="84" fillId="0" borderId="13" xfId="0" applyFont="1" applyBorder="1" applyAlignment="1">
      <alignment vertical="center"/>
    </xf>
    <xf numFmtId="0" fontId="84" fillId="0" borderId="30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24" xfId="0" applyFont="1" applyBorder="1" applyAlignment="1" applyProtection="1">
      <alignment vertical="center"/>
      <protection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horizontal="left" vertical="center" wrapText="1"/>
      <protection/>
    </xf>
    <xf numFmtId="167" fontId="84" fillId="0" borderId="0" xfId="0" applyNumberFormat="1" applyFont="1" applyAlignment="1" applyProtection="1">
      <alignment vertical="center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167" fontId="83" fillId="0" borderId="0" xfId="0" applyNumberFormat="1" applyFont="1" applyBorder="1" applyAlignment="1" applyProtection="1">
      <alignment vertical="center"/>
      <protection/>
    </xf>
    <xf numFmtId="0" fontId="85" fillId="0" borderId="13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167" fontId="85" fillId="0" borderId="0" xfId="0" applyNumberFormat="1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3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5" fillId="0" borderId="24" xfId="0" applyFont="1" applyBorder="1" applyAlignment="1" applyProtection="1">
      <alignment vertical="center"/>
      <protection/>
    </xf>
    <xf numFmtId="0" fontId="85" fillId="0" borderId="0" xfId="0" applyFont="1" applyAlignment="1">
      <alignment horizontal="left" vertical="center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67" fontId="103" fillId="0" borderId="36" xfId="0" applyNumberFormat="1" applyFont="1" applyBorder="1" applyAlignment="1" applyProtection="1">
      <alignment vertical="center"/>
      <protection/>
    </xf>
    <xf numFmtId="4" fontId="103" fillId="22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2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center" vertical="center"/>
      <protection/>
    </xf>
    <xf numFmtId="0" fontId="84" fillId="0" borderId="31" xfId="0" applyFont="1" applyBorder="1" applyAlignment="1" applyProtection="1">
      <alignment vertical="center"/>
      <protection/>
    </xf>
    <xf numFmtId="0" fontId="84" fillId="0" borderId="32" xfId="0" applyFont="1" applyBorder="1" applyAlignment="1" applyProtection="1">
      <alignment vertical="center"/>
      <protection/>
    </xf>
    <xf numFmtId="0" fontId="84" fillId="0" borderId="33" xfId="0" applyFont="1" applyBorder="1" applyAlignment="1" applyProtection="1">
      <alignment vertical="center"/>
      <protection/>
    </xf>
    <xf numFmtId="0" fontId="104" fillId="0" borderId="0" xfId="0" applyFont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83" fillId="0" borderId="31" xfId="0" applyFont="1" applyBorder="1" applyAlignment="1" applyProtection="1">
      <alignment vertical="center"/>
      <protection/>
    </xf>
    <xf numFmtId="0" fontId="83" fillId="0" borderId="32" xfId="0" applyFont="1" applyBorder="1" applyAlignment="1" applyProtection="1">
      <alignment vertical="center"/>
      <protection/>
    </xf>
    <xf numFmtId="0" fontId="83" fillId="0" borderId="33" xfId="0" applyFont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4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43" xfId="0" applyFont="1" applyBorder="1" applyAlignment="1" applyProtection="1">
      <alignment horizontal="left" vertical="center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30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30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4" fontId="92" fillId="0" borderId="0" xfId="0" applyNumberFormat="1" applyFont="1" applyAlignment="1" applyProtection="1">
      <alignment horizontal="right" vertical="center"/>
      <protection/>
    </xf>
    <xf numFmtId="4" fontId="9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4" fontId="96" fillId="0" borderId="0" xfId="0" applyNumberFormat="1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93" fillId="0" borderId="29" xfId="0" applyFont="1" applyBorder="1" applyAlignment="1">
      <alignment horizontal="center" vertical="center"/>
    </xf>
    <xf numFmtId="0" fontId="93" fillId="0" borderId="22" xfId="0" applyFont="1" applyBorder="1" applyAlignment="1">
      <alignment horizontal="left" vertical="center"/>
    </xf>
    <xf numFmtId="0" fontId="78" fillId="0" borderId="3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3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164" fontId="78" fillId="0" borderId="0" xfId="0" applyNumberFormat="1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vertical="center"/>
      <protection/>
    </xf>
    <xf numFmtId="4" fontId="105" fillId="0" borderId="0" xfId="0" applyNumberFormat="1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4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105" fillId="0" borderId="0" xfId="0" applyFont="1" applyAlignment="1">
      <alignment horizontal="left" vertical="top" wrapText="1"/>
    </xf>
    <xf numFmtId="0" fontId="105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2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horizontal="right" vertical="center"/>
      <protection/>
    </xf>
    <xf numFmtId="0" fontId="91" fillId="0" borderId="0" xfId="0" applyFont="1" applyAlignment="1" applyProtection="1">
      <alignment horizontal="left" vertical="center" wrapText="1"/>
      <protection/>
    </xf>
    <xf numFmtId="0" fontId="9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8" fillId="33" borderId="0" xfId="36" applyFont="1" applyFill="1" applyAlignment="1">
      <alignment vertical="center"/>
    </xf>
    <xf numFmtId="0" fontId="91" fillId="0" borderId="0" xfId="0" applyFont="1" applyBorder="1" applyAlignment="1" applyProtection="1">
      <alignment horizontal="left" vertical="center" wrapText="1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H47" sqref="H4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7" width="2.66015625" style="0" customWidth="1"/>
    <col min="8" max="8" width="13" style="0" customWidth="1"/>
    <col min="9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75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24" t="s">
        <v>8</v>
      </c>
      <c r="BT2" s="24" t="s">
        <v>9</v>
      </c>
    </row>
    <row r="3" spans="2:72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7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2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91" t="s">
        <v>16</v>
      </c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29"/>
      <c r="AQ5" s="31"/>
      <c r="BE5" s="389" t="s">
        <v>17</v>
      </c>
      <c r="BS5" s="24" t="s">
        <v>8</v>
      </c>
    </row>
    <row r="6" spans="2:71" ht="36.7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93" t="s">
        <v>19</v>
      </c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29"/>
      <c r="AQ6" s="31"/>
      <c r="BE6" s="390"/>
      <c r="BS6" s="24" t="s">
        <v>8</v>
      </c>
    </row>
    <row r="7" spans="2:71" ht="14.2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90"/>
      <c r="BS7" s="24" t="s">
        <v>8</v>
      </c>
    </row>
    <row r="8" spans="2:71" ht="14.2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90"/>
      <c r="BS8" s="24" t="s">
        <v>8</v>
      </c>
    </row>
    <row r="9" spans="2:71" ht="14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0"/>
      <c r="BS9" s="24" t="s">
        <v>8</v>
      </c>
    </row>
    <row r="10" spans="2:71" ht="14.2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90"/>
      <c r="BS10" s="24" t="s">
        <v>8</v>
      </c>
    </row>
    <row r="11" spans="2:71" ht="18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90"/>
      <c r="BS11" s="24" t="s">
        <v>8</v>
      </c>
    </row>
    <row r="12" spans="2:71" ht="6.7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0"/>
      <c r="BS12" s="24" t="s">
        <v>8</v>
      </c>
    </row>
    <row r="13" spans="2:71" ht="14.2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90"/>
      <c r="BS13" s="24" t="s">
        <v>8</v>
      </c>
    </row>
    <row r="14" spans="2:71" ht="15">
      <c r="B14" s="28"/>
      <c r="C14" s="29"/>
      <c r="D14" s="29"/>
      <c r="E14" s="394" t="s">
        <v>32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90"/>
      <c r="BS14" s="24" t="s">
        <v>8</v>
      </c>
    </row>
    <row r="15" spans="2:71" ht="6.7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0"/>
      <c r="BS15" s="24" t="s">
        <v>6</v>
      </c>
    </row>
    <row r="16" spans="2:71" ht="14.2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90"/>
      <c r="BS16" s="24" t="s">
        <v>6</v>
      </c>
    </row>
    <row r="17" spans="2:71" ht="18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90"/>
      <c r="BS17" s="24" t="s">
        <v>35</v>
      </c>
    </row>
    <row r="18" spans="2:71" ht="6.7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0"/>
      <c r="BS18" s="24" t="s">
        <v>8</v>
      </c>
    </row>
    <row r="19" spans="2:71" ht="14.2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0"/>
      <c r="BS19" s="24" t="s">
        <v>8</v>
      </c>
    </row>
    <row r="20" spans="2:71" ht="134.25" customHeight="1">
      <c r="B20" s="28"/>
      <c r="C20" s="29"/>
      <c r="D20" s="29"/>
      <c r="E20" s="396" t="s">
        <v>37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29"/>
      <c r="AP20" s="29"/>
      <c r="AQ20" s="31"/>
      <c r="BE20" s="390"/>
      <c r="BS20" s="24" t="s">
        <v>35</v>
      </c>
    </row>
    <row r="21" spans="2:57" ht="6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0"/>
    </row>
    <row r="22" spans="2:57" ht="6.7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90"/>
    </row>
    <row r="23" spans="2:57" s="1" customFormat="1" ht="25.5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97">
        <f>ROUND(AG51,2)</f>
        <v>0</v>
      </c>
      <c r="AL23" s="398"/>
      <c r="AM23" s="398"/>
      <c r="AN23" s="398"/>
      <c r="AO23" s="398"/>
      <c r="AP23" s="42"/>
      <c r="AQ23" s="45"/>
      <c r="BE23" s="390"/>
    </row>
    <row r="24" spans="2:57" s="1" customFormat="1" ht="6.7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9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9" t="s">
        <v>39</v>
      </c>
      <c r="M25" s="399"/>
      <c r="N25" s="399"/>
      <c r="O25" s="399"/>
      <c r="P25" s="42"/>
      <c r="Q25" s="42"/>
      <c r="R25" s="42"/>
      <c r="S25" s="42"/>
      <c r="T25" s="42"/>
      <c r="U25" s="42"/>
      <c r="V25" s="42"/>
      <c r="W25" s="399" t="s">
        <v>40</v>
      </c>
      <c r="X25" s="399"/>
      <c r="Y25" s="399"/>
      <c r="Z25" s="399"/>
      <c r="AA25" s="399"/>
      <c r="AB25" s="399"/>
      <c r="AC25" s="399"/>
      <c r="AD25" s="399"/>
      <c r="AE25" s="399"/>
      <c r="AF25" s="42"/>
      <c r="AG25" s="42"/>
      <c r="AH25" s="42"/>
      <c r="AI25" s="42"/>
      <c r="AJ25" s="42"/>
      <c r="AK25" s="399" t="s">
        <v>41</v>
      </c>
      <c r="AL25" s="399"/>
      <c r="AM25" s="399"/>
      <c r="AN25" s="399"/>
      <c r="AO25" s="399"/>
      <c r="AP25" s="42"/>
      <c r="AQ25" s="45"/>
      <c r="BE25" s="390"/>
    </row>
    <row r="26" spans="2:57" s="2" customFormat="1" ht="14.2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82">
        <v>0.21</v>
      </c>
      <c r="M26" s="383"/>
      <c r="N26" s="383"/>
      <c r="O26" s="383"/>
      <c r="P26" s="48"/>
      <c r="Q26" s="48"/>
      <c r="R26" s="48"/>
      <c r="S26" s="48"/>
      <c r="T26" s="48"/>
      <c r="U26" s="48"/>
      <c r="V26" s="48"/>
      <c r="W26" s="384">
        <f>ROUND(AZ51,2)</f>
        <v>0</v>
      </c>
      <c r="X26" s="383"/>
      <c r="Y26" s="383"/>
      <c r="Z26" s="383"/>
      <c r="AA26" s="383"/>
      <c r="AB26" s="383"/>
      <c r="AC26" s="383"/>
      <c r="AD26" s="383"/>
      <c r="AE26" s="383"/>
      <c r="AF26" s="48"/>
      <c r="AG26" s="48"/>
      <c r="AH26" s="48"/>
      <c r="AI26" s="48"/>
      <c r="AJ26" s="48"/>
      <c r="AK26" s="384">
        <f>ROUND(AV51,2)</f>
        <v>0</v>
      </c>
      <c r="AL26" s="383"/>
      <c r="AM26" s="383"/>
      <c r="AN26" s="383"/>
      <c r="AO26" s="383"/>
      <c r="AP26" s="48"/>
      <c r="AQ26" s="50"/>
      <c r="BE26" s="390"/>
    </row>
    <row r="27" spans="2:57" s="2" customFormat="1" ht="14.2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82">
        <v>0.15</v>
      </c>
      <c r="M27" s="383"/>
      <c r="N27" s="383"/>
      <c r="O27" s="383"/>
      <c r="P27" s="48"/>
      <c r="Q27" s="48"/>
      <c r="R27" s="48"/>
      <c r="S27" s="48"/>
      <c r="T27" s="48"/>
      <c r="U27" s="48"/>
      <c r="V27" s="48"/>
      <c r="W27" s="384">
        <f>ROUND(BA51,2)</f>
        <v>0</v>
      </c>
      <c r="X27" s="383"/>
      <c r="Y27" s="383"/>
      <c r="Z27" s="383"/>
      <c r="AA27" s="383"/>
      <c r="AB27" s="383"/>
      <c r="AC27" s="383"/>
      <c r="AD27" s="383"/>
      <c r="AE27" s="383"/>
      <c r="AF27" s="48"/>
      <c r="AG27" s="48"/>
      <c r="AH27" s="48"/>
      <c r="AI27" s="48"/>
      <c r="AJ27" s="48"/>
      <c r="AK27" s="384">
        <f>ROUND(AW51,2)</f>
        <v>0</v>
      </c>
      <c r="AL27" s="383"/>
      <c r="AM27" s="383"/>
      <c r="AN27" s="383"/>
      <c r="AO27" s="383"/>
      <c r="AP27" s="48"/>
      <c r="AQ27" s="50"/>
      <c r="BE27" s="390"/>
    </row>
    <row r="28" spans="2:57" s="2" customFormat="1" ht="14.2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82">
        <v>0.21</v>
      </c>
      <c r="M28" s="383"/>
      <c r="N28" s="383"/>
      <c r="O28" s="383"/>
      <c r="P28" s="48"/>
      <c r="Q28" s="48"/>
      <c r="R28" s="48"/>
      <c r="S28" s="48"/>
      <c r="T28" s="48"/>
      <c r="U28" s="48"/>
      <c r="V28" s="48"/>
      <c r="W28" s="384">
        <f>ROUND(BB51,2)</f>
        <v>0</v>
      </c>
      <c r="X28" s="383"/>
      <c r="Y28" s="383"/>
      <c r="Z28" s="383"/>
      <c r="AA28" s="383"/>
      <c r="AB28" s="383"/>
      <c r="AC28" s="383"/>
      <c r="AD28" s="383"/>
      <c r="AE28" s="383"/>
      <c r="AF28" s="48"/>
      <c r="AG28" s="48"/>
      <c r="AH28" s="48"/>
      <c r="AI28" s="48"/>
      <c r="AJ28" s="48"/>
      <c r="AK28" s="384">
        <v>0</v>
      </c>
      <c r="AL28" s="383"/>
      <c r="AM28" s="383"/>
      <c r="AN28" s="383"/>
      <c r="AO28" s="383"/>
      <c r="AP28" s="48"/>
      <c r="AQ28" s="50"/>
      <c r="BE28" s="390"/>
    </row>
    <row r="29" spans="2:57" s="2" customFormat="1" ht="14.2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82">
        <v>0.15</v>
      </c>
      <c r="M29" s="383"/>
      <c r="N29" s="383"/>
      <c r="O29" s="383"/>
      <c r="P29" s="48"/>
      <c r="Q29" s="48"/>
      <c r="R29" s="48"/>
      <c r="S29" s="48"/>
      <c r="T29" s="48"/>
      <c r="U29" s="48"/>
      <c r="V29" s="48"/>
      <c r="W29" s="384">
        <f>ROUND(BC51,2)</f>
        <v>0</v>
      </c>
      <c r="X29" s="383"/>
      <c r="Y29" s="383"/>
      <c r="Z29" s="383"/>
      <c r="AA29" s="383"/>
      <c r="AB29" s="383"/>
      <c r="AC29" s="383"/>
      <c r="AD29" s="383"/>
      <c r="AE29" s="383"/>
      <c r="AF29" s="48"/>
      <c r="AG29" s="48"/>
      <c r="AH29" s="48"/>
      <c r="AI29" s="48"/>
      <c r="AJ29" s="48"/>
      <c r="AK29" s="384">
        <v>0</v>
      </c>
      <c r="AL29" s="383"/>
      <c r="AM29" s="383"/>
      <c r="AN29" s="383"/>
      <c r="AO29" s="383"/>
      <c r="AP29" s="48"/>
      <c r="AQ29" s="50"/>
      <c r="BE29" s="390"/>
    </row>
    <row r="30" spans="2:57" s="2" customFormat="1" ht="14.2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82">
        <v>0</v>
      </c>
      <c r="M30" s="383"/>
      <c r="N30" s="383"/>
      <c r="O30" s="383"/>
      <c r="P30" s="48"/>
      <c r="Q30" s="48"/>
      <c r="R30" s="48"/>
      <c r="S30" s="48"/>
      <c r="T30" s="48"/>
      <c r="U30" s="48"/>
      <c r="V30" s="48"/>
      <c r="W30" s="384">
        <f>ROUND(BD51,2)</f>
        <v>0</v>
      </c>
      <c r="X30" s="383"/>
      <c r="Y30" s="383"/>
      <c r="Z30" s="383"/>
      <c r="AA30" s="383"/>
      <c r="AB30" s="383"/>
      <c r="AC30" s="383"/>
      <c r="AD30" s="383"/>
      <c r="AE30" s="383"/>
      <c r="AF30" s="48"/>
      <c r="AG30" s="48"/>
      <c r="AH30" s="48"/>
      <c r="AI30" s="48"/>
      <c r="AJ30" s="48"/>
      <c r="AK30" s="384">
        <v>0</v>
      </c>
      <c r="AL30" s="383"/>
      <c r="AM30" s="383"/>
      <c r="AN30" s="383"/>
      <c r="AO30" s="383"/>
      <c r="AP30" s="48"/>
      <c r="AQ30" s="50"/>
      <c r="BE30" s="390"/>
    </row>
    <row r="31" spans="2:57" s="1" customFormat="1" ht="6.7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90"/>
    </row>
    <row r="32" spans="2:57" s="1" customFormat="1" ht="25.5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85" t="s">
        <v>50</v>
      </c>
      <c r="Y32" s="386"/>
      <c r="Z32" s="386"/>
      <c r="AA32" s="386"/>
      <c r="AB32" s="386"/>
      <c r="AC32" s="53"/>
      <c r="AD32" s="53"/>
      <c r="AE32" s="53"/>
      <c r="AF32" s="53"/>
      <c r="AG32" s="53"/>
      <c r="AH32" s="53"/>
      <c r="AI32" s="53"/>
      <c r="AJ32" s="53"/>
      <c r="AK32" s="387">
        <f>SUM(AK23:AK30)</f>
        <v>0</v>
      </c>
      <c r="AL32" s="386"/>
      <c r="AM32" s="386"/>
      <c r="AN32" s="386"/>
      <c r="AO32" s="388"/>
      <c r="AP32" s="51"/>
      <c r="AQ32" s="55"/>
      <c r="BE32" s="390"/>
    </row>
    <row r="33" spans="2:43" s="1" customFormat="1" ht="6.7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7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7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75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7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2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SOU-KRALIKY-201017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7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8" t="str">
        <f>K6</f>
        <v>SOU Opravárenské - rekonstrukce havarijního stavu elektroinstalace v dílnách II.etapa</v>
      </c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70"/>
      <c r="AQ42" s="70"/>
      <c r="AR42" s="71"/>
    </row>
    <row r="43" spans="2:44" s="1" customFormat="1" ht="6.7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Králíky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0" t="str">
        <f>IF(AN8="","",AN8)</f>
        <v>26. 9. 2017</v>
      </c>
      <c r="AN44" s="370"/>
      <c r="AO44" s="63"/>
      <c r="AP44" s="63"/>
      <c r="AQ44" s="63"/>
      <c r="AR44" s="61"/>
    </row>
    <row r="45" spans="2:44" s="1" customFormat="1" ht="6.7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Pardubický kraj, Komenského nám. 125,  Pardubice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71" t="str">
        <f>IF(E17="","",E17)</f>
        <v> </v>
      </c>
      <c r="AN46" s="371"/>
      <c r="AO46" s="371"/>
      <c r="AP46" s="371"/>
      <c r="AQ46" s="63"/>
      <c r="AR46" s="61"/>
      <c r="AS46" s="372" t="s">
        <v>52</v>
      </c>
      <c r="AT46" s="373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>
        <f>IF(E14="Vyplň údaj","",E14)</f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4"/>
      <c r="AT47" s="375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5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6"/>
      <c r="AT48" s="377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8" t="s">
        <v>53</v>
      </c>
      <c r="D49" s="379"/>
      <c r="E49" s="379"/>
      <c r="F49" s="379"/>
      <c r="G49" s="379"/>
      <c r="H49" s="79"/>
      <c r="I49" s="380" t="s">
        <v>54</v>
      </c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81" t="s">
        <v>55</v>
      </c>
      <c r="AH49" s="379"/>
      <c r="AI49" s="379"/>
      <c r="AJ49" s="379"/>
      <c r="AK49" s="379"/>
      <c r="AL49" s="379"/>
      <c r="AM49" s="379"/>
      <c r="AN49" s="380" t="s">
        <v>56</v>
      </c>
      <c r="AO49" s="379"/>
      <c r="AP49" s="379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5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25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2">
        <f>ROUND(SUM(AG52:AG55),2)</f>
        <v>0</v>
      </c>
      <c r="AH51" s="362"/>
      <c r="AI51" s="362"/>
      <c r="AJ51" s="362"/>
      <c r="AK51" s="362"/>
      <c r="AL51" s="362"/>
      <c r="AM51" s="362"/>
      <c r="AN51" s="363">
        <f>SUM(AG51,AT51)</f>
        <v>0</v>
      </c>
      <c r="AO51" s="363"/>
      <c r="AP51" s="363"/>
      <c r="AQ51" s="89" t="s">
        <v>21</v>
      </c>
      <c r="AR51" s="71"/>
      <c r="AS51" s="90">
        <f>ROUND(SUM(AS52:AS55),2)</f>
        <v>0</v>
      </c>
      <c r="AT51" s="91">
        <f>ROUND(SUM(AV51:AW51),2)</f>
        <v>0</v>
      </c>
      <c r="AU51" s="92">
        <f>ROUND(SUM(AU52:AU55),5)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ROUND(SUM(AZ52:AZ55),2)</f>
        <v>0</v>
      </c>
      <c r="BA51" s="91">
        <f>ROUND(SUM(BA52:BA55),2)</f>
        <v>0</v>
      </c>
      <c r="BB51" s="91">
        <f>ROUND(SUM(BB52:BB55),2)</f>
        <v>0</v>
      </c>
      <c r="BC51" s="91">
        <f>ROUND(SUM(BC52:BC55),2)</f>
        <v>0</v>
      </c>
      <c r="BD51" s="93">
        <f>ROUND(SUM(BD52:BD55),2)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1" s="5" customFormat="1" ht="53.25" customHeight="1">
      <c r="A52" s="96" t="s">
        <v>76</v>
      </c>
      <c r="B52" s="97"/>
      <c r="C52" s="98"/>
      <c r="D52" s="367" t="s">
        <v>77</v>
      </c>
      <c r="E52" s="367"/>
      <c r="F52" s="367"/>
      <c r="G52" s="367"/>
      <c r="H52" s="367"/>
      <c r="I52" s="99"/>
      <c r="J52" s="367" t="s">
        <v>78</v>
      </c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5">
        <f>'ELEKTOINSTALACE - SILNOPR...'!J27</f>
        <v>0</v>
      </c>
      <c r="AH52" s="366"/>
      <c r="AI52" s="366"/>
      <c r="AJ52" s="366"/>
      <c r="AK52" s="366"/>
      <c r="AL52" s="366"/>
      <c r="AM52" s="366"/>
      <c r="AN52" s="365">
        <f>SUM(AG52,AT52)</f>
        <v>0</v>
      </c>
      <c r="AO52" s="366"/>
      <c r="AP52" s="366"/>
      <c r="AQ52" s="100" t="s">
        <v>79</v>
      </c>
      <c r="AR52" s="101"/>
      <c r="AS52" s="102">
        <v>0</v>
      </c>
      <c r="AT52" s="103">
        <f>ROUND(SUM(AV52:AW52),2)</f>
        <v>0</v>
      </c>
      <c r="AU52" s="104">
        <f>'ELEKTOINSTALACE - SILNOPR...'!P77</f>
        <v>0</v>
      </c>
      <c r="AV52" s="103">
        <f>'ELEKTOINSTALACE - SILNOPR...'!J30</f>
        <v>0</v>
      </c>
      <c r="AW52" s="103">
        <f>'ELEKTOINSTALACE - SILNOPR...'!J31</f>
        <v>0</v>
      </c>
      <c r="AX52" s="103">
        <f>'ELEKTOINSTALACE - SILNOPR...'!J32</f>
        <v>0</v>
      </c>
      <c r="AY52" s="103">
        <f>'ELEKTOINSTALACE - SILNOPR...'!J33</f>
        <v>0</v>
      </c>
      <c r="AZ52" s="103">
        <f>'ELEKTOINSTALACE - SILNOPR...'!F30</f>
        <v>0</v>
      </c>
      <c r="BA52" s="103">
        <f>'ELEKTOINSTALACE - SILNOPR...'!F31</f>
        <v>0</v>
      </c>
      <c r="BB52" s="103">
        <f>'ELEKTOINSTALACE - SILNOPR...'!F32</f>
        <v>0</v>
      </c>
      <c r="BC52" s="103">
        <f>'ELEKTOINSTALACE - SILNOPR...'!F33</f>
        <v>0</v>
      </c>
      <c r="BD52" s="105">
        <f>'ELEKTOINSTALACE - SILNOPR...'!F34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22.5" customHeight="1">
      <c r="A53" s="96" t="s">
        <v>76</v>
      </c>
      <c r="B53" s="97"/>
      <c r="C53" s="98"/>
      <c r="D53" s="367" t="s">
        <v>83</v>
      </c>
      <c r="E53" s="367"/>
      <c r="F53" s="367"/>
      <c r="G53" s="367"/>
      <c r="H53" s="367"/>
      <c r="I53" s="99"/>
      <c r="J53" s="367" t="s">
        <v>84</v>
      </c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5">
        <f>'SO - STAVEBNÍ ČÁST - OPRAVY'!J27</f>
        <v>0</v>
      </c>
      <c r="AH53" s="366"/>
      <c r="AI53" s="366"/>
      <c r="AJ53" s="366"/>
      <c r="AK53" s="366"/>
      <c r="AL53" s="366"/>
      <c r="AM53" s="366"/>
      <c r="AN53" s="365">
        <f>SUM(AG53,AT53)</f>
        <v>0</v>
      </c>
      <c r="AO53" s="366"/>
      <c r="AP53" s="366"/>
      <c r="AQ53" s="100" t="s">
        <v>79</v>
      </c>
      <c r="AR53" s="101"/>
      <c r="AS53" s="102">
        <v>0</v>
      </c>
      <c r="AT53" s="103">
        <f>ROUND(SUM(AV53:AW53),2)</f>
        <v>0</v>
      </c>
      <c r="AU53" s="104">
        <f>'SO - STAVEBNÍ ČÁST - OPRAVY'!P90</f>
        <v>0</v>
      </c>
      <c r="AV53" s="103">
        <f>'SO - STAVEBNÍ ČÁST - OPRAVY'!J30</f>
        <v>0</v>
      </c>
      <c r="AW53" s="103">
        <f>'SO - STAVEBNÍ ČÁST - OPRAVY'!J31</f>
        <v>0</v>
      </c>
      <c r="AX53" s="103">
        <f>'SO - STAVEBNÍ ČÁST - OPRAVY'!J32</f>
        <v>0</v>
      </c>
      <c r="AY53" s="103">
        <f>'SO - STAVEBNÍ ČÁST - OPRAVY'!J33</f>
        <v>0</v>
      </c>
      <c r="AZ53" s="103">
        <f>'SO - STAVEBNÍ ČÁST - OPRAVY'!F30</f>
        <v>0</v>
      </c>
      <c r="BA53" s="103">
        <f>'SO - STAVEBNÍ ČÁST - OPRAVY'!F31</f>
        <v>0</v>
      </c>
      <c r="BB53" s="103">
        <f>'SO - STAVEBNÍ ČÁST - OPRAVY'!F32</f>
        <v>0</v>
      </c>
      <c r="BC53" s="103">
        <f>'SO - STAVEBNÍ ČÁST - OPRAVY'!F33</f>
        <v>0</v>
      </c>
      <c r="BD53" s="105">
        <f>'SO - STAVEBNÍ ČÁST - OPRAVY'!F34</f>
        <v>0</v>
      </c>
      <c r="BT53" s="106" t="s">
        <v>80</v>
      </c>
      <c r="BV53" s="106" t="s">
        <v>74</v>
      </c>
      <c r="BW53" s="106" t="s">
        <v>85</v>
      </c>
      <c r="BX53" s="106" t="s">
        <v>7</v>
      </c>
      <c r="CL53" s="106" t="s">
        <v>21</v>
      </c>
      <c r="CM53" s="106" t="s">
        <v>82</v>
      </c>
    </row>
    <row r="54" spans="1:91" s="5" customFormat="1" ht="37.5" customHeight="1">
      <c r="A54" s="96" t="s">
        <v>76</v>
      </c>
      <c r="B54" s="97"/>
      <c r="C54" s="98"/>
      <c r="D54" s="367" t="s">
        <v>86</v>
      </c>
      <c r="E54" s="367"/>
      <c r="F54" s="367"/>
      <c r="G54" s="367"/>
      <c r="H54" s="367"/>
      <c r="I54" s="99"/>
      <c r="J54" s="367" t="s">
        <v>87</v>
      </c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5">
        <f>'ZP - ZEMNÍ PRÁCE PRO VENK...'!J27</f>
        <v>0</v>
      </c>
      <c r="AH54" s="366"/>
      <c r="AI54" s="366"/>
      <c r="AJ54" s="366"/>
      <c r="AK54" s="366"/>
      <c r="AL54" s="366"/>
      <c r="AM54" s="366"/>
      <c r="AN54" s="365">
        <f>SUM(AG54,AT54)</f>
        <v>0</v>
      </c>
      <c r="AO54" s="366"/>
      <c r="AP54" s="366"/>
      <c r="AQ54" s="100" t="s">
        <v>79</v>
      </c>
      <c r="AR54" s="101"/>
      <c r="AS54" s="102">
        <v>0</v>
      </c>
      <c r="AT54" s="103">
        <f>ROUND(SUM(AV54:AW54),2)</f>
        <v>0</v>
      </c>
      <c r="AU54" s="104">
        <f>'ZP - ZEMNÍ PRÁCE PRO VENK...'!P84</f>
        <v>0</v>
      </c>
      <c r="AV54" s="103">
        <f>'ZP - ZEMNÍ PRÁCE PRO VENK...'!J30</f>
        <v>0</v>
      </c>
      <c r="AW54" s="103">
        <f>'ZP - ZEMNÍ PRÁCE PRO VENK...'!J31</f>
        <v>0</v>
      </c>
      <c r="AX54" s="103">
        <f>'ZP - ZEMNÍ PRÁCE PRO VENK...'!J32</f>
        <v>0</v>
      </c>
      <c r="AY54" s="103">
        <f>'ZP - ZEMNÍ PRÁCE PRO VENK...'!J33</f>
        <v>0</v>
      </c>
      <c r="AZ54" s="103">
        <f>'ZP - ZEMNÍ PRÁCE PRO VENK...'!F30</f>
        <v>0</v>
      </c>
      <c r="BA54" s="103">
        <f>'ZP - ZEMNÍ PRÁCE PRO VENK...'!F31</f>
        <v>0</v>
      </c>
      <c r="BB54" s="103">
        <f>'ZP - ZEMNÍ PRÁCE PRO VENK...'!F32</f>
        <v>0</v>
      </c>
      <c r="BC54" s="103">
        <f>'ZP - ZEMNÍ PRÁCE PRO VENK...'!F33</f>
        <v>0</v>
      </c>
      <c r="BD54" s="105">
        <f>'ZP - ZEMNÍ PRÁCE PRO VENK...'!F34</f>
        <v>0</v>
      </c>
      <c r="BT54" s="106" t="s">
        <v>80</v>
      </c>
      <c r="BV54" s="106" t="s">
        <v>74</v>
      </c>
      <c r="BW54" s="106" t="s">
        <v>88</v>
      </c>
      <c r="BX54" s="106" t="s">
        <v>7</v>
      </c>
      <c r="CL54" s="106" t="s">
        <v>21</v>
      </c>
      <c r="CM54" s="106" t="s">
        <v>82</v>
      </c>
    </row>
    <row r="55" spans="1:91" s="5" customFormat="1" ht="22.5" customHeight="1">
      <c r="A55" s="96" t="s">
        <v>76</v>
      </c>
      <c r="B55" s="97"/>
      <c r="C55" s="98"/>
      <c r="D55" s="367" t="s">
        <v>89</v>
      </c>
      <c r="E55" s="367"/>
      <c r="F55" s="367"/>
      <c r="G55" s="367"/>
      <c r="H55" s="367"/>
      <c r="I55" s="99"/>
      <c r="J55" s="367" t="s">
        <v>90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5">
        <f>'VRN - VEDLEJŠÍ ROZPOČTOVÉ...'!J27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100" t="s">
        <v>79</v>
      </c>
      <c r="AR55" s="101"/>
      <c r="AS55" s="107">
        <v>0</v>
      </c>
      <c r="AT55" s="108">
        <f>ROUND(SUM(AV55:AW55),2)</f>
        <v>0</v>
      </c>
      <c r="AU55" s="109">
        <f>'VRN - VEDLEJŠÍ ROZPOČTOVÉ...'!P77</f>
        <v>0</v>
      </c>
      <c r="AV55" s="108">
        <f>'VRN - VEDLEJŠÍ ROZPOČTOVÉ...'!J30</f>
        <v>0</v>
      </c>
      <c r="AW55" s="108">
        <f>'VRN - VEDLEJŠÍ ROZPOČTOVÉ...'!J31</f>
        <v>0</v>
      </c>
      <c r="AX55" s="108">
        <f>'VRN - VEDLEJŠÍ ROZPOČTOVÉ...'!J32</f>
        <v>0</v>
      </c>
      <c r="AY55" s="108">
        <f>'VRN - VEDLEJŠÍ ROZPOČTOVÉ...'!J33</f>
        <v>0</v>
      </c>
      <c r="AZ55" s="108">
        <f>'VRN - VEDLEJŠÍ ROZPOČTOVÉ...'!F30</f>
        <v>0</v>
      </c>
      <c r="BA55" s="108">
        <f>'VRN - VEDLEJŠÍ ROZPOČTOVÉ...'!F31</f>
        <v>0</v>
      </c>
      <c r="BB55" s="108">
        <f>'VRN - VEDLEJŠÍ ROZPOČTOVÉ...'!F32</f>
        <v>0</v>
      </c>
      <c r="BC55" s="108">
        <f>'VRN - VEDLEJŠÍ ROZPOČTOVÉ...'!F33</f>
        <v>0</v>
      </c>
      <c r="BD55" s="110">
        <f>'VRN - VEDLEJŠÍ ROZPOČTOVÉ...'!F34</f>
        <v>0</v>
      </c>
      <c r="BT55" s="106" t="s">
        <v>80</v>
      </c>
      <c r="BV55" s="106" t="s">
        <v>74</v>
      </c>
      <c r="BW55" s="106" t="s">
        <v>91</v>
      </c>
      <c r="BX55" s="106" t="s">
        <v>7</v>
      </c>
      <c r="CL55" s="106" t="s">
        <v>21</v>
      </c>
      <c r="CM55" s="106" t="s">
        <v>82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7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sheet="1" objects="1" scenarios="1" formatCells="0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ELEKTOINSTALACE - SILNOPR...'!C2" display="/"/>
    <hyperlink ref="A53" location="'SO - STAVEBNÍ ČÁST - OPRAVY'!C2" display="/"/>
    <hyperlink ref="A54" location="'ZP - ZEMNÍ PRÁCE PRO VENK...'!C2" display="/"/>
    <hyperlink ref="A55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403" t="s">
        <v>93</v>
      </c>
      <c r="H1" s="403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4" t="s">
        <v>81</v>
      </c>
    </row>
    <row r="3" spans="2:46" ht="6.7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7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4" t="str">
        <f>'Rekapitulace stavby'!K6</f>
        <v>SOU Opravárenské - rekonstrukce havarijního stavu elektroinstalace v dílnách II.etapa</v>
      </c>
      <c r="F7" s="405"/>
      <c r="G7" s="405"/>
      <c r="H7" s="405"/>
      <c r="I7" s="117"/>
      <c r="J7" s="29"/>
      <c r="K7" s="31"/>
    </row>
    <row r="8" spans="2:11" s="1" customFormat="1" ht="1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75" customHeight="1">
      <c r="B9" s="41"/>
      <c r="C9" s="42"/>
      <c r="D9" s="42"/>
      <c r="E9" s="406" t="s">
        <v>99</v>
      </c>
      <c r="F9" s="407"/>
      <c r="G9" s="407"/>
      <c r="H9" s="40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2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2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26. 9. 2017</v>
      </c>
      <c r="K12" s="45"/>
    </row>
    <row r="13" spans="2:11" s="1" customFormat="1" ht="10.5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2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7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2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>
        <f>IF('Rekapitulace stavby'!AN13="Vyplň údaj","",IF('Rekapitulace stavby'!AN13="","",'Rekapitulace stavby'!AN13))</f>
      </c>
      <c r="K17" s="45"/>
    </row>
    <row r="18" spans="2:11" s="1" customFormat="1" ht="18" customHeight="1">
      <c r="B18" s="41"/>
      <c r="C18" s="42"/>
      <c r="D18" s="42"/>
      <c r="E18" s="35">
        <f>IF('Rekapitulace stavby'!E14="Vyplň údaj","",IF('Rekapitulace stavby'!E14="","",'Rekapitulace stavby'!E14))</f>
      </c>
      <c r="F18" s="42"/>
      <c r="G18" s="42"/>
      <c r="H18" s="42"/>
      <c r="I18" s="119" t="s">
        <v>30</v>
      </c>
      <c r="J18" s="35">
        <f>IF('Rekapitulace stavby'!AN14="Vyplň údaj","",IF('Rekapitulace stavby'!AN14="","",'Rekapitulace stavby'!AN14))</f>
      </c>
      <c r="K18" s="45"/>
    </row>
    <row r="19" spans="2:11" s="1" customFormat="1" ht="6.7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2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>
        <f>IF('Rekapitulace stavby'!AN16="","",'Rekapitulace stavby'!AN16)</f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 </v>
      </c>
      <c r="F21" s="42"/>
      <c r="G21" s="42"/>
      <c r="H21" s="42"/>
      <c r="I21" s="119" t="s">
        <v>30</v>
      </c>
      <c r="J21" s="35">
        <f>IF('Rekapitulace stavby'!AN17="","",'Rekapitulace stavby'!AN17)</f>
      </c>
      <c r="K21" s="45"/>
    </row>
    <row r="22" spans="2:11" s="1" customFormat="1" ht="6.7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2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6" t="s">
        <v>21</v>
      </c>
      <c r="F24" s="396"/>
      <c r="G24" s="396"/>
      <c r="H24" s="396"/>
      <c r="I24" s="123"/>
      <c r="J24" s="122"/>
      <c r="K24" s="124"/>
    </row>
    <row r="25" spans="2:11" s="1" customFormat="1" ht="6.7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7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4.7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7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2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25" customHeight="1">
      <c r="B30" s="41"/>
      <c r="C30" s="42"/>
      <c r="D30" s="49" t="s">
        <v>42</v>
      </c>
      <c r="E30" s="49" t="s">
        <v>43</v>
      </c>
      <c r="F30" s="130">
        <f>ROUND(SUM(BE77:BE79),2)</f>
        <v>0</v>
      </c>
      <c r="G30" s="42"/>
      <c r="H30" s="42"/>
      <c r="I30" s="131">
        <v>0.21</v>
      </c>
      <c r="J30" s="130">
        <f>ROUND(ROUND((SUM(BE77:BE79)),2)*I30,2)</f>
        <v>0</v>
      </c>
      <c r="K30" s="45"/>
    </row>
    <row r="31" spans="2:11" s="1" customFormat="1" ht="14.25" customHeight="1">
      <c r="B31" s="41"/>
      <c r="C31" s="42"/>
      <c r="D31" s="42"/>
      <c r="E31" s="49" t="s">
        <v>44</v>
      </c>
      <c r="F31" s="130">
        <f>ROUND(SUM(BF77:BF79),2)</f>
        <v>0</v>
      </c>
      <c r="G31" s="42"/>
      <c r="H31" s="42"/>
      <c r="I31" s="131">
        <v>0.15</v>
      </c>
      <c r="J31" s="130">
        <f>ROUND(ROUND((SUM(BF77:BF79)),2)*I31,2)</f>
        <v>0</v>
      </c>
      <c r="K31" s="45"/>
    </row>
    <row r="32" spans="2:11" s="1" customFormat="1" ht="14.25" customHeight="1" hidden="1">
      <c r="B32" s="41"/>
      <c r="C32" s="42"/>
      <c r="D32" s="42"/>
      <c r="E32" s="49" t="s">
        <v>45</v>
      </c>
      <c r="F32" s="130">
        <f>ROUND(SUM(BG77:BG79),2)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25" customHeight="1" hidden="1">
      <c r="B33" s="41"/>
      <c r="C33" s="42"/>
      <c r="D33" s="42"/>
      <c r="E33" s="49" t="s">
        <v>46</v>
      </c>
      <c r="F33" s="130">
        <f>ROUND(SUM(BH77:BH79),2)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25" customHeight="1" hidden="1">
      <c r="B34" s="41"/>
      <c r="C34" s="42"/>
      <c r="D34" s="42"/>
      <c r="E34" s="49" t="s">
        <v>47</v>
      </c>
      <c r="F34" s="130">
        <f>ROUND(SUM(BI77:BI79),2)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7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4.7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2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7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7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7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2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4" t="str">
        <f>E7</f>
        <v>SOU Opravárenské - rekonstrukce havarijního stavu elektroinstalace v dílnách II.etapa</v>
      </c>
      <c r="F45" s="405"/>
      <c r="G45" s="405"/>
      <c r="H45" s="405"/>
      <c r="I45" s="118"/>
      <c r="J45" s="42"/>
      <c r="K45" s="45"/>
    </row>
    <row r="46" spans="2:11" s="1" customFormat="1" ht="14.2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6" t="str">
        <f>E9</f>
        <v>ELEKTOINSTALACE - SILNOPROUDÉ A SLABOPROUDÉ ROZVODY</v>
      </c>
      <c r="F47" s="407"/>
      <c r="G47" s="407"/>
      <c r="H47" s="407"/>
      <c r="I47" s="118"/>
      <c r="J47" s="42"/>
      <c r="K47" s="45"/>
    </row>
    <row r="48" spans="2:11" s="1" customFormat="1" ht="6.7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Králíky </v>
      </c>
      <c r="G49" s="42"/>
      <c r="H49" s="42"/>
      <c r="I49" s="119" t="s">
        <v>25</v>
      </c>
      <c r="J49" s="120" t="str">
        <f>IF(J12="","",J12)</f>
        <v>26. 9. 2017</v>
      </c>
      <c r="K49" s="45"/>
    </row>
    <row r="50" spans="2:11" s="1" customFormat="1" ht="6.7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Pardubický kraj, Komenského nám. 125,  Pardubice </v>
      </c>
      <c r="G51" s="42"/>
      <c r="H51" s="42"/>
      <c r="I51" s="119" t="s">
        <v>33</v>
      </c>
      <c r="J51" s="35" t="str">
        <f>E21</f>
        <v> </v>
      </c>
      <c r="K51" s="45"/>
    </row>
    <row r="52" spans="2:11" s="1" customFormat="1" ht="14.25" customHeight="1">
      <c r="B52" s="41"/>
      <c r="C52" s="37" t="s">
        <v>31</v>
      </c>
      <c r="D52" s="42"/>
      <c r="E52" s="42"/>
      <c r="F52" s="35">
        <f>IF(E18="","",E18)</f>
      </c>
      <c r="G52" s="42"/>
      <c r="H52" s="42"/>
      <c r="I52" s="118"/>
      <c r="J52" s="42"/>
      <c r="K52" s="45"/>
    </row>
    <row r="53" spans="2:11" s="1" customFormat="1" ht="9.7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9.7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104</v>
      </c>
    </row>
    <row r="57" spans="2:11" s="7" customFormat="1" ht="24.7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7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7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75" customHeight="1">
      <c r="B64" s="41"/>
      <c r="C64" s="62" t="s">
        <v>106</v>
      </c>
      <c r="D64" s="63"/>
      <c r="E64" s="63"/>
      <c r="F64" s="63"/>
      <c r="G64" s="63"/>
      <c r="H64" s="63"/>
      <c r="I64" s="156"/>
      <c r="J64" s="63"/>
      <c r="K64" s="63"/>
      <c r="L64" s="61"/>
    </row>
    <row r="65" spans="2:12" s="1" customFormat="1" ht="6.75" customHeight="1">
      <c r="B65" s="41"/>
      <c r="C65" s="63"/>
      <c r="D65" s="63"/>
      <c r="E65" s="63"/>
      <c r="F65" s="63"/>
      <c r="G65" s="63"/>
      <c r="H65" s="63"/>
      <c r="I65" s="156"/>
      <c r="J65" s="63"/>
      <c r="K65" s="63"/>
      <c r="L65" s="61"/>
    </row>
    <row r="66" spans="2:12" s="1" customFormat="1" ht="14.25" customHeight="1">
      <c r="B66" s="41"/>
      <c r="C66" s="65" t="s">
        <v>18</v>
      </c>
      <c r="D66" s="63"/>
      <c r="E66" s="63"/>
      <c r="F66" s="63"/>
      <c r="G66" s="63"/>
      <c r="H66" s="63"/>
      <c r="I66" s="156"/>
      <c r="J66" s="63"/>
      <c r="K66" s="63"/>
      <c r="L66" s="61"/>
    </row>
    <row r="67" spans="2:12" s="1" customFormat="1" ht="22.5" customHeight="1">
      <c r="B67" s="41"/>
      <c r="C67" s="63"/>
      <c r="D67" s="63"/>
      <c r="E67" s="400" t="str">
        <f>E7</f>
        <v>SOU Opravárenské - rekonstrukce havarijního stavu elektroinstalace v dílnách II.etapa</v>
      </c>
      <c r="F67" s="401"/>
      <c r="G67" s="401"/>
      <c r="H67" s="401"/>
      <c r="I67" s="156"/>
      <c r="J67" s="63"/>
      <c r="K67" s="63"/>
      <c r="L67" s="61"/>
    </row>
    <row r="68" spans="2:12" s="1" customFormat="1" ht="14.25" customHeight="1">
      <c r="B68" s="41"/>
      <c r="C68" s="65" t="s">
        <v>98</v>
      </c>
      <c r="D68" s="63"/>
      <c r="E68" s="63"/>
      <c r="F68" s="63"/>
      <c r="G68" s="63"/>
      <c r="H68" s="63"/>
      <c r="I68" s="156"/>
      <c r="J68" s="63"/>
      <c r="K68" s="63"/>
      <c r="L68" s="61"/>
    </row>
    <row r="69" spans="2:12" s="1" customFormat="1" ht="23.25" customHeight="1">
      <c r="B69" s="41"/>
      <c r="C69" s="63"/>
      <c r="D69" s="63"/>
      <c r="E69" s="368" t="str">
        <f>E9</f>
        <v>ELEKTOINSTALACE - SILNOPROUDÉ A SLABOPROUDÉ ROZVODY</v>
      </c>
      <c r="F69" s="402"/>
      <c r="G69" s="402"/>
      <c r="H69" s="402"/>
      <c r="I69" s="156"/>
      <c r="J69" s="63"/>
      <c r="K69" s="63"/>
      <c r="L69" s="61"/>
    </row>
    <row r="70" spans="2:12" s="1" customFormat="1" ht="6.75" customHeight="1">
      <c r="B70" s="41"/>
      <c r="C70" s="63"/>
      <c r="D70" s="63"/>
      <c r="E70" s="63"/>
      <c r="F70" s="63"/>
      <c r="G70" s="63"/>
      <c r="H70" s="63"/>
      <c r="I70" s="156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57" t="str">
        <f>F12</f>
        <v>Králíky </v>
      </c>
      <c r="G71" s="63"/>
      <c r="H71" s="63"/>
      <c r="I71" s="158" t="s">
        <v>25</v>
      </c>
      <c r="J71" s="73" t="str">
        <f>IF(J12="","",J12)</f>
        <v>26. 9. 2017</v>
      </c>
      <c r="K71" s="63"/>
      <c r="L71" s="61"/>
    </row>
    <row r="72" spans="2:12" s="1" customFormat="1" ht="6.75" customHeight="1">
      <c r="B72" s="41"/>
      <c r="C72" s="63"/>
      <c r="D72" s="63"/>
      <c r="E72" s="63"/>
      <c r="F72" s="63"/>
      <c r="G72" s="63"/>
      <c r="H72" s="63"/>
      <c r="I72" s="156"/>
      <c r="J72" s="63"/>
      <c r="K72" s="63"/>
      <c r="L72" s="61"/>
    </row>
    <row r="73" spans="2:12" s="1" customFormat="1" ht="15">
      <c r="B73" s="41"/>
      <c r="C73" s="65" t="s">
        <v>27</v>
      </c>
      <c r="D73" s="63"/>
      <c r="E73" s="63"/>
      <c r="F73" s="157" t="str">
        <f>E15</f>
        <v>Pardubický kraj, Komenského nám. 125,  Pardubice </v>
      </c>
      <c r="G73" s="63"/>
      <c r="H73" s="63"/>
      <c r="I73" s="158" t="s">
        <v>33</v>
      </c>
      <c r="J73" s="157" t="str">
        <f>E21</f>
        <v> </v>
      </c>
      <c r="K73" s="63"/>
      <c r="L73" s="61"/>
    </row>
    <row r="74" spans="2:12" s="1" customFormat="1" ht="14.25" customHeight="1">
      <c r="B74" s="41"/>
      <c r="C74" s="65" t="s">
        <v>31</v>
      </c>
      <c r="D74" s="63"/>
      <c r="E74" s="63"/>
      <c r="F74" s="157">
        <f>IF(E18="","",E18)</f>
      </c>
      <c r="G74" s="63"/>
      <c r="H74" s="63"/>
      <c r="I74" s="156"/>
      <c r="J74" s="63"/>
      <c r="K74" s="63"/>
      <c r="L74" s="61"/>
    </row>
    <row r="75" spans="2:12" s="1" customFormat="1" ht="9.75" customHeight="1">
      <c r="B75" s="41"/>
      <c r="C75" s="63"/>
      <c r="D75" s="63"/>
      <c r="E75" s="63"/>
      <c r="F75" s="63"/>
      <c r="G75" s="63"/>
      <c r="H75" s="63"/>
      <c r="I75" s="156"/>
      <c r="J75" s="63"/>
      <c r="K75" s="63"/>
      <c r="L75" s="61"/>
    </row>
    <row r="76" spans="2:20" s="8" customFormat="1" ht="29.25" customHeight="1">
      <c r="B76" s="159"/>
      <c r="C76" s="160" t="s">
        <v>107</v>
      </c>
      <c r="D76" s="161" t="s">
        <v>57</v>
      </c>
      <c r="E76" s="161" t="s">
        <v>53</v>
      </c>
      <c r="F76" s="161" t="s">
        <v>108</v>
      </c>
      <c r="G76" s="161" t="s">
        <v>109</v>
      </c>
      <c r="H76" s="161" t="s">
        <v>110</v>
      </c>
      <c r="I76" s="162" t="s">
        <v>111</v>
      </c>
      <c r="J76" s="161" t="s">
        <v>102</v>
      </c>
      <c r="K76" s="163" t="s">
        <v>112</v>
      </c>
      <c r="L76" s="164"/>
      <c r="M76" s="81" t="s">
        <v>113</v>
      </c>
      <c r="N76" s="82" t="s">
        <v>42</v>
      </c>
      <c r="O76" s="82" t="s">
        <v>114</v>
      </c>
      <c r="P76" s="82" t="s">
        <v>115</v>
      </c>
      <c r="Q76" s="82" t="s">
        <v>116</v>
      </c>
      <c r="R76" s="82" t="s">
        <v>117</v>
      </c>
      <c r="S76" s="82" t="s">
        <v>118</v>
      </c>
      <c r="T76" s="83" t="s">
        <v>119</v>
      </c>
    </row>
    <row r="77" spans="2:63" s="1" customFormat="1" ht="29.25" customHeight="1">
      <c r="B77" s="41"/>
      <c r="C77" s="87" t="s">
        <v>103</v>
      </c>
      <c r="D77" s="63"/>
      <c r="E77" s="63"/>
      <c r="F77" s="63"/>
      <c r="G77" s="63"/>
      <c r="H77" s="63"/>
      <c r="I77" s="156"/>
      <c r="J77" s="165">
        <f>BK77</f>
        <v>0</v>
      </c>
      <c r="K77" s="63"/>
      <c r="L77" s="61"/>
      <c r="M77" s="84"/>
      <c r="N77" s="85"/>
      <c r="O77" s="85"/>
      <c r="P77" s="166">
        <f>P78</f>
        <v>0</v>
      </c>
      <c r="Q77" s="85"/>
      <c r="R77" s="166">
        <f>R78</f>
        <v>0</v>
      </c>
      <c r="S77" s="85"/>
      <c r="T77" s="167">
        <f>T78</f>
        <v>0</v>
      </c>
      <c r="AT77" s="24" t="s">
        <v>71</v>
      </c>
      <c r="AU77" s="24" t="s">
        <v>104</v>
      </c>
      <c r="BK77" s="168">
        <f>BK78</f>
        <v>0</v>
      </c>
    </row>
    <row r="78" spans="2:63" s="9" customFormat="1" ht="36.75" customHeight="1">
      <c r="B78" s="169"/>
      <c r="C78" s="170"/>
      <c r="D78" s="171" t="s">
        <v>71</v>
      </c>
      <c r="E78" s="172" t="s">
        <v>120</v>
      </c>
      <c r="F78" s="172" t="s">
        <v>121</v>
      </c>
      <c r="G78" s="170"/>
      <c r="H78" s="170"/>
      <c r="I78" s="173"/>
      <c r="J78" s="174">
        <f>BK78</f>
        <v>0</v>
      </c>
      <c r="K78" s="170"/>
      <c r="L78" s="175"/>
      <c r="M78" s="176"/>
      <c r="N78" s="177"/>
      <c r="O78" s="177"/>
      <c r="P78" s="178">
        <f>P79</f>
        <v>0</v>
      </c>
      <c r="Q78" s="177"/>
      <c r="R78" s="178">
        <f>R79</f>
        <v>0</v>
      </c>
      <c r="S78" s="177"/>
      <c r="T78" s="179">
        <f>T79</f>
        <v>0</v>
      </c>
      <c r="AR78" s="180" t="s">
        <v>122</v>
      </c>
      <c r="AT78" s="181" t="s">
        <v>71</v>
      </c>
      <c r="AU78" s="181" t="s">
        <v>72</v>
      </c>
      <c r="AY78" s="180" t="s">
        <v>123</v>
      </c>
      <c r="BK78" s="182">
        <f>BK79</f>
        <v>0</v>
      </c>
    </row>
    <row r="79" spans="2:65" s="1" customFormat="1" ht="22.5" customHeight="1">
      <c r="B79" s="41"/>
      <c r="C79" s="183" t="s">
        <v>80</v>
      </c>
      <c r="D79" s="183" t="s">
        <v>124</v>
      </c>
      <c r="E79" s="184" t="s">
        <v>125</v>
      </c>
      <c r="F79" s="185" t="s">
        <v>126</v>
      </c>
      <c r="G79" s="186" t="s">
        <v>127</v>
      </c>
      <c r="H79" s="187">
        <v>1</v>
      </c>
      <c r="I79" s="188"/>
      <c r="J79" s="189">
        <f>ROUND(I79*H79,2)</f>
        <v>0</v>
      </c>
      <c r="K79" s="185" t="s">
        <v>21</v>
      </c>
      <c r="L79" s="61"/>
      <c r="M79" s="190" t="s">
        <v>21</v>
      </c>
      <c r="N79" s="191" t="s">
        <v>43</v>
      </c>
      <c r="O79" s="192"/>
      <c r="P79" s="193">
        <f>O79*H79</f>
        <v>0</v>
      </c>
      <c r="Q79" s="193">
        <v>0</v>
      </c>
      <c r="R79" s="193">
        <f>Q79*H79</f>
        <v>0</v>
      </c>
      <c r="S79" s="193">
        <v>0</v>
      </c>
      <c r="T79" s="194">
        <f>S79*H79</f>
        <v>0</v>
      </c>
      <c r="AR79" s="24" t="s">
        <v>128</v>
      </c>
      <c r="AT79" s="24" t="s">
        <v>124</v>
      </c>
      <c r="AU79" s="24" t="s">
        <v>80</v>
      </c>
      <c r="AY79" s="24" t="s">
        <v>123</v>
      </c>
      <c r="BE79" s="195">
        <f>IF(N79="základní",J79,0)</f>
        <v>0</v>
      </c>
      <c r="BF79" s="195">
        <f>IF(N79="snížená",J79,0)</f>
        <v>0</v>
      </c>
      <c r="BG79" s="195">
        <f>IF(N79="zákl. přenesená",J79,0)</f>
        <v>0</v>
      </c>
      <c r="BH79" s="195">
        <f>IF(N79="sníž. přenesená",J79,0)</f>
        <v>0</v>
      </c>
      <c r="BI79" s="195">
        <f>IF(N79="nulová",J79,0)</f>
        <v>0</v>
      </c>
      <c r="BJ79" s="24" t="s">
        <v>80</v>
      </c>
      <c r="BK79" s="195">
        <f>ROUND(I79*H79,2)</f>
        <v>0</v>
      </c>
      <c r="BL79" s="24" t="s">
        <v>128</v>
      </c>
      <c r="BM79" s="24" t="s">
        <v>129</v>
      </c>
    </row>
    <row r="80" spans="2:12" s="1" customFormat="1" ht="6.75" customHeight="1">
      <c r="B80" s="56"/>
      <c r="C80" s="57"/>
      <c r="D80" s="57"/>
      <c r="E80" s="57"/>
      <c r="F80" s="57"/>
      <c r="G80" s="57"/>
      <c r="H80" s="57"/>
      <c r="I80" s="139"/>
      <c r="J80" s="57"/>
      <c r="K80" s="57"/>
      <c r="L80" s="61"/>
    </row>
  </sheetData>
  <sheetProtection sheet="1" objects="1" scenarios="1" formatCells="0" formatColumns="0" formatRows="0" sort="0" autoFilter="0"/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403" t="s">
        <v>93</v>
      </c>
      <c r="H1" s="403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4" t="s">
        <v>85</v>
      </c>
    </row>
    <row r="3" spans="2:46" ht="6.7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7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4" t="str">
        <f>'Rekapitulace stavby'!K6</f>
        <v>SOU Opravárenské - rekonstrukce havarijního stavu elektroinstalace v dílnách II.etapa</v>
      </c>
      <c r="F7" s="405"/>
      <c r="G7" s="405"/>
      <c r="H7" s="405"/>
      <c r="I7" s="117"/>
      <c r="J7" s="29"/>
      <c r="K7" s="31"/>
    </row>
    <row r="8" spans="2:11" s="1" customFormat="1" ht="1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75" customHeight="1">
      <c r="B9" s="41"/>
      <c r="C9" s="42"/>
      <c r="D9" s="42"/>
      <c r="E9" s="406" t="s">
        <v>130</v>
      </c>
      <c r="F9" s="407"/>
      <c r="G9" s="407"/>
      <c r="H9" s="40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2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2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26. 9. 2017</v>
      </c>
      <c r="K12" s="45"/>
    </row>
    <row r="13" spans="2:11" s="1" customFormat="1" ht="10.5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2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7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2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>
        <f>IF('Rekapitulace stavby'!AN13="Vyplň údaj","",IF('Rekapitulace stavby'!AN13="","",'Rekapitulace stavby'!AN13))</f>
      </c>
      <c r="K17" s="45"/>
    </row>
    <row r="18" spans="2:11" s="1" customFormat="1" ht="18" customHeight="1">
      <c r="B18" s="41"/>
      <c r="C18" s="42"/>
      <c r="D18" s="42"/>
      <c r="E18" s="35">
        <f>IF('Rekapitulace stavby'!E14="Vyplň údaj","",IF('Rekapitulace stavby'!E14="","",'Rekapitulace stavby'!E14))</f>
      </c>
      <c r="F18" s="42"/>
      <c r="G18" s="42"/>
      <c r="H18" s="42"/>
      <c r="I18" s="119" t="s">
        <v>30</v>
      </c>
      <c r="J18" s="35">
        <f>IF('Rekapitulace stavby'!AN14="Vyplň údaj","",IF('Rekapitulace stavby'!AN14="","",'Rekapitulace stavby'!AN14))</f>
      </c>
      <c r="K18" s="45"/>
    </row>
    <row r="19" spans="2:11" s="1" customFormat="1" ht="6.7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2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>
        <f>IF('Rekapitulace stavby'!AN16="","",'Rekapitulace stavby'!AN16)</f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 </v>
      </c>
      <c r="F21" s="42"/>
      <c r="G21" s="42"/>
      <c r="H21" s="42"/>
      <c r="I21" s="119" t="s">
        <v>30</v>
      </c>
      <c r="J21" s="35">
        <f>IF('Rekapitulace stavby'!AN17="","",'Rekapitulace stavby'!AN17)</f>
      </c>
      <c r="K21" s="45"/>
    </row>
    <row r="22" spans="2:11" s="1" customFormat="1" ht="6.7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2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6" t="s">
        <v>21</v>
      </c>
      <c r="F24" s="396"/>
      <c r="G24" s="396"/>
      <c r="H24" s="396"/>
      <c r="I24" s="123"/>
      <c r="J24" s="122"/>
      <c r="K24" s="124"/>
    </row>
    <row r="25" spans="2:11" s="1" customFormat="1" ht="6.7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7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4.7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ROUND(J90,2)</f>
        <v>0</v>
      </c>
      <c r="K27" s="45"/>
    </row>
    <row r="28" spans="2:11" s="1" customFormat="1" ht="6.7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2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25" customHeight="1">
      <c r="B30" s="41"/>
      <c r="C30" s="42"/>
      <c r="D30" s="49" t="s">
        <v>42</v>
      </c>
      <c r="E30" s="49" t="s">
        <v>43</v>
      </c>
      <c r="F30" s="130">
        <f>ROUND(SUM(BE90:BE623),2)</f>
        <v>0</v>
      </c>
      <c r="G30" s="42"/>
      <c r="H30" s="42"/>
      <c r="I30" s="131">
        <v>0.21</v>
      </c>
      <c r="J30" s="130">
        <f>ROUND(ROUND((SUM(BE90:BE623)),2)*I30,2)</f>
        <v>0</v>
      </c>
      <c r="K30" s="45"/>
    </row>
    <row r="31" spans="2:11" s="1" customFormat="1" ht="14.25" customHeight="1">
      <c r="B31" s="41"/>
      <c r="C31" s="42"/>
      <c r="D31" s="42"/>
      <c r="E31" s="49" t="s">
        <v>44</v>
      </c>
      <c r="F31" s="130">
        <f>ROUND(SUM(BF90:BF623),2)</f>
        <v>0</v>
      </c>
      <c r="G31" s="42"/>
      <c r="H31" s="42"/>
      <c r="I31" s="131">
        <v>0.15</v>
      </c>
      <c r="J31" s="130">
        <f>ROUND(ROUND((SUM(BF90:BF623)),2)*I31,2)</f>
        <v>0</v>
      </c>
      <c r="K31" s="45"/>
    </row>
    <row r="32" spans="2:11" s="1" customFormat="1" ht="14.25" customHeight="1" hidden="1">
      <c r="B32" s="41"/>
      <c r="C32" s="42"/>
      <c r="D32" s="42"/>
      <c r="E32" s="49" t="s">
        <v>45</v>
      </c>
      <c r="F32" s="130">
        <f>ROUND(SUM(BG90:BG623),2)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25" customHeight="1" hidden="1">
      <c r="B33" s="41"/>
      <c r="C33" s="42"/>
      <c r="D33" s="42"/>
      <c r="E33" s="49" t="s">
        <v>46</v>
      </c>
      <c r="F33" s="130">
        <f>ROUND(SUM(BH90:BH623),2)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25" customHeight="1" hidden="1">
      <c r="B34" s="41"/>
      <c r="C34" s="42"/>
      <c r="D34" s="42"/>
      <c r="E34" s="49" t="s">
        <v>47</v>
      </c>
      <c r="F34" s="130">
        <f>ROUND(SUM(BI90:BI623),2)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7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4.7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2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7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7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7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2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4" t="str">
        <f>E7</f>
        <v>SOU Opravárenské - rekonstrukce havarijního stavu elektroinstalace v dílnách II.etapa</v>
      </c>
      <c r="F45" s="405"/>
      <c r="G45" s="405"/>
      <c r="H45" s="405"/>
      <c r="I45" s="118"/>
      <c r="J45" s="42"/>
      <c r="K45" s="45"/>
    </row>
    <row r="46" spans="2:11" s="1" customFormat="1" ht="14.2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6" t="str">
        <f>E9</f>
        <v>SO - STAVEBNÍ ČÁST - OPRAVY</v>
      </c>
      <c r="F47" s="407"/>
      <c r="G47" s="407"/>
      <c r="H47" s="407"/>
      <c r="I47" s="118"/>
      <c r="J47" s="42"/>
      <c r="K47" s="45"/>
    </row>
    <row r="48" spans="2:11" s="1" customFormat="1" ht="6.7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Králíky </v>
      </c>
      <c r="G49" s="42"/>
      <c r="H49" s="42"/>
      <c r="I49" s="119" t="s">
        <v>25</v>
      </c>
      <c r="J49" s="120" t="str">
        <f>IF(J12="","",J12)</f>
        <v>26. 9. 2017</v>
      </c>
      <c r="K49" s="45"/>
    </row>
    <row r="50" spans="2:11" s="1" customFormat="1" ht="6.7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Pardubický kraj, Komenského nám. 125,  Pardubice </v>
      </c>
      <c r="G51" s="42"/>
      <c r="H51" s="42"/>
      <c r="I51" s="119" t="s">
        <v>33</v>
      </c>
      <c r="J51" s="35" t="str">
        <f>E21</f>
        <v> </v>
      </c>
      <c r="K51" s="45"/>
    </row>
    <row r="52" spans="2:11" s="1" customFormat="1" ht="14.25" customHeight="1">
      <c r="B52" s="41"/>
      <c r="C52" s="37" t="s">
        <v>31</v>
      </c>
      <c r="D52" s="42"/>
      <c r="E52" s="42"/>
      <c r="F52" s="35">
        <f>IF(E18="","",E18)</f>
      </c>
      <c r="G52" s="42"/>
      <c r="H52" s="42"/>
      <c r="I52" s="118"/>
      <c r="J52" s="42"/>
      <c r="K52" s="45"/>
    </row>
    <row r="53" spans="2:11" s="1" customFormat="1" ht="9.7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9.7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J90</f>
        <v>0</v>
      </c>
      <c r="K56" s="45"/>
      <c r="AU56" s="24" t="s">
        <v>104</v>
      </c>
    </row>
    <row r="57" spans="2:11" s="7" customFormat="1" ht="24.75" customHeight="1">
      <c r="B57" s="149"/>
      <c r="C57" s="150"/>
      <c r="D57" s="151" t="s">
        <v>131</v>
      </c>
      <c r="E57" s="152"/>
      <c r="F57" s="152"/>
      <c r="G57" s="152"/>
      <c r="H57" s="152"/>
      <c r="I57" s="153"/>
      <c r="J57" s="154">
        <f>J91</f>
        <v>0</v>
      </c>
      <c r="K57" s="155"/>
    </row>
    <row r="58" spans="2:11" s="10" customFormat="1" ht="19.5" customHeight="1">
      <c r="B58" s="196"/>
      <c r="C58" s="197"/>
      <c r="D58" s="198" t="s">
        <v>132</v>
      </c>
      <c r="E58" s="199"/>
      <c r="F58" s="199"/>
      <c r="G58" s="199"/>
      <c r="H58" s="199"/>
      <c r="I58" s="200"/>
      <c r="J58" s="201">
        <f>J92</f>
        <v>0</v>
      </c>
      <c r="K58" s="202"/>
    </row>
    <row r="59" spans="2:11" s="10" customFormat="1" ht="19.5" customHeight="1">
      <c r="B59" s="196"/>
      <c r="C59" s="197"/>
      <c r="D59" s="198" t="s">
        <v>133</v>
      </c>
      <c r="E59" s="199"/>
      <c r="F59" s="199"/>
      <c r="G59" s="199"/>
      <c r="H59" s="199"/>
      <c r="I59" s="200"/>
      <c r="J59" s="201">
        <f>J103</f>
        <v>0</v>
      </c>
      <c r="K59" s="202"/>
    </row>
    <row r="60" spans="2:11" s="10" customFormat="1" ht="19.5" customHeight="1">
      <c r="B60" s="196"/>
      <c r="C60" s="197"/>
      <c r="D60" s="198" t="s">
        <v>134</v>
      </c>
      <c r="E60" s="199"/>
      <c r="F60" s="199"/>
      <c r="G60" s="199"/>
      <c r="H60" s="199"/>
      <c r="I60" s="200"/>
      <c r="J60" s="201">
        <f>J108</f>
        <v>0</v>
      </c>
      <c r="K60" s="202"/>
    </row>
    <row r="61" spans="2:11" s="10" customFormat="1" ht="19.5" customHeight="1">
      <c r="B61" s="196"/>
      <c r="C61" s="197"/>
      <c r="D61" s="198" t="s">
        <v>135</v>
      </c>
      <c r="E61" s="199"/>
      <c r="F61" s="199"/>
      <c r="G61" s="199"/>
      <c r="H61" s="199"/>
      <c r="I61" s="200"/>
      <c r="J61" s="201">
        <f>J302</f>
        <v>0</v>
      </c>
      <c r="K61" s="202"/>
    </row>
    <row r="62" spans="2:11" s="10" customFormat="1" ht="19.5" customHeight="1">
      <c r="B62" s="196"/>
      <c r="C62" s="197"/>
      <c r="D62" s="198" t="s">
        <v>136</v>
      </c>
      <c r="E62" s="199"/>
      <c r="F62" s="199"/>
      <c r="G62" s="199"/>
      <c r="H62" s="199"/>
      <c r="I62" s="200"/>
      <c r="J62" s="201">
        <f>J446</f>
        <v>0</v>
      </c>
      <c r="K62" s="202"/>
    </row>
    <row r="63" spans="2:11" s="10" customFormat="1" ht="19.5" customHeight="1">
      <c r="B63" s="196"/>
      <c r="C63" s="197"/>
      <c r="D63" s="198" t="s">
        <v>137</v>
      </c>
      <c r="E63" s="199"/>
      <c r="F63" s="199"/>
      <c r="G63" s="199"/>
      <c r="H63" s="199"/>
      <c r="I63" s="200"/>
      <c r="J63" s="201">
        <f>J456</f>
        <v>0</v>
      </c>
      <c r="K63" s="202"/>
    </row>
    <row r="64" spans="2:11" s="7" customFormat="1" ht="24.75" customHeight="1">
      <c r="B64" s="149"/>
      <c r="C64" s="150"/>
      <c r="D64" s="151" t="s">
        <v>138</v>
      </c>
      <c r="E64" s="152"/>
      <c r="F64" s="152"/>
      <c r="G64" s="152"/>
      <c r="H64" s="152"/>
      <c r="I64" s="153"/>
      <c r="J64" s="154">
        <f>J459</f>
        <v>0</v>
      </c>
      <c r="K64" s="155"/>
    </row>
    <row r="65" spans="2:11" s="10" customFormat="1" ht="19.5" customHeight="1">
      <c r="B65" s="196"/>
      <c r="C65" s="197"/>
      <c r="D65" s="198" t="s">
        <v>139</v>
      </c>
      <c r="E65" s="199"/>
      <c r="F65" s="199"/>
      <c r="G65" s="199"/>
      <c r="H65" s="199"/>
      <c r="I65" s="200"/>
      <c r="J65" s="201">
        <f>J460</f>
        <v>0</v>
      </c>
      <c r="K65" s="202"/>
    </row>
    <row r="66" spans="2:11" s="10" customFormat="1" ht="19.5" customHeight="1">
      <c r="B66" s="196"/>
      <c r="C66" s="197"/>
      <c r="D66" s="198" t="s">
        <v>140</v>
      </c>
      <c r="E66" s="199"/>
      <c r="F66" s="199"/>
      <c r="G66" s="199"/>
      <c r="H66" s="199"/>
      <c r="I66" s="200"/>
      <c r="J66" s="201">
        <f>J485</f>
        <v>0</v>
      </c>
      <c r="K66" s="202"/>
    </row>
    <row r="67" spans="2:11" s="10" customFormat="1" ht="19.5" customHeight="1">
      <c r="B67" s="196"/>
      <c r="C67" s="197"/>
      <c r="D67" s="198" t="s">
        <v>141</v>
      </c>
      <c r="E67" s="199"/>
      <c r="F67" s="199"/>
      <c r="G67" s="199"/>
      <c r="H67" s="199"/>
      <c r="I67" s="200"/>
      <c r="J67" s="201">
        <f>J488</f>
        <v>0</v>
      </c>
      <c r="K67" s="202"/>
    </row>
    <row r="68" spans="2:11" s="10" customFormat="1" ht="19.5" customHeight="1">
      <c r="B68" s="196"/>
      <c r="C68" s="197"/>
      <c r="D68" s="198" t="s">
        <v>142</v>
      </c>
      <c r="E68" s="199"/>
      <c r="F68" s="199"/>
      <c r="G68" s="199"/>
      <c r="H68" s="199"/>
      <c r="I68" s="200"/>
      <c r="J68" s="201">
        <f>J496</f>
        <v>0</v>
      </c>
      <c r="K68" s="202"/>
    </row>
    <row r="69" spans="2:11" s="10" customFormat="1" ht="19.5" customHeight="1">
      <c r="B69" s="196"/>
      <c r="C69" s="197"/>
      <c r="D69" s="198" t="s">
        <v>143</v>
      </c>
      <c r="E69" s="199"/>
      <c r="F69" s="199"/>
      <c r="G69" s="199"/>
      <c r="H69" s="199"/>
      <c r="I69" s="200"/>
      <c r="J69" s="201">
        <f>J518</f>
        <v>0</v>
      </c>
      <c r="K69" s="202"/>
    </row>
    <row r="70" spans="2:11" s="10" customFormat="1" ht="19.5" customHeight="1">
      <c r="B70" s="196"/>
      <c r="C70" s="197"/>
      <c r="D70" s="198" t="s">
        <v>144</v>
      </c>
      <c r="E70" s="199"/>
      <c r="F70" s="199"/>
      <c r="G70" s="199"/>
      <c r="H70" s="199"/>
      <c r="I70" s="200"/>
      <c r="J70" s="201">
        <f>J544</f>
        <v>0</v>
      </c>
      <c r="K70" s="202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18"/>
      <c r="J71" s="42"/>
      <c r="K71" s="45"/>
    </row>
    <row r="72" spans="2:11" s="1" customFormat="1" ht="6.75" customHeight="1">
      <c r="B72" s="56"/>
      <c r="C72" s="57"/>
      <c r="D72" s="57"/>
      <c r="E72" s="57"/>
      <c r="F72" s="57"/>
      <c r="G72" s="57"/>
      <c r="H72" s="57"/>
      <c r="I72" s="139"/>
      <c r="J72" s="57"/>
      <c r="K72" s="58"/>
    </row>
    <row r="76" spans="2:12" s="1" customFormat="1" ht="6.75" customHeight="1">
      <c r="B76" s="59"/>
      <c r="C76" s="60"/>
      <c r="D76" s="60"/>
      <c r="E76" s="60"/>
      <c r="F76" s="60"/>
      <c r="G76" s="60"/>
      <c r="H76" s="60"/>
      <c r="I76" s="142"/>
      <c r="J76" s="60"/>
      <c r="K76" s="60"/>
      <c r="L76" s="61"/>
    </row>
    <row r="77" spans="2:12" s="1" customFormat="1" ht="36.75" customHeight="1">
      <c r="B77" s="41"/>
      <c r="C77" s="62" t="s">
        <v>106</v>
      </c>
      <c r="D77" s="63"/>
      <c r="E77" s="63"/>
      <c r="F77" s="63"/>
      <c r="G77" s="63"/>
      <c r="H77" s="63"/>
      <c r="I77" s="156"/>
      <c r="J77" s="63"/>
      <c r="K77" s="63"/>
      <c r="L77" s="61"/>
    </row>
    <row r="78" spans="2:12" s="1" customFormat="1" ht="6.75" customHeight="1">
      <c r="B78" s="41"/>
      <c r="C78" s="63"/>
      <c r="D78" s="63"/>
      <c r="E78" s="63"/>
      <c r="F78" s="63"/>
      <c r="G78" s="63"/>
      <c r="H78" s="63"/>
      <c r="I78" s="156"/>
      <c r="J78" s="63"/>
      <c r="K78" s="63"/>
      <c r="L78" s="61"/>
    </row>
    <row r="79" spans="2:12" s="1" customFormat="1" ht="14.25" customHeight="1">
      <c r="B79" s="41"/>
      <c r="C79" s="65" t="s">
        <v>18</v>
      </c>
      <c r="D79" s="63"/>
      <c r="E79" s="63"/>
      <c r="F79" s="63"/>
      <c r="G79" s="63"/>
      <c r="H79" s="63"/>
      <c r="I79" s="156"/>
      <c r="J79" s="63"/>
      <c r="K79" s="63"/>
      <c r="L79" s="61"/>
    </row>
    <row r="80" spans="2:12" s="1" customFormat="1" ht="22.5" customHeight="1">
      <c r="B80" s="41"/>
      <c r="C80" s="63"/>
      <c r="D80" s="63"/>
      <c r="E80" s="400" t="str">
        <f>E7</f>
        <v>SOU Opravárenské - rekonstrukce havarijního stavu elektroinstalace v dílnách II.etapa</v>
      </c>
      <c r="F80" s="401"/>
      <c r="G80" s="401"/>
      <c r="H80" s="401"/>
      <c r="I80" s="156"/>
      <c r="J80" s="63"/>
      <c r="K80" s="63"/>
      <c r="L80" s="61"/>
    </row>
    <row r="81" spans="2:12" s="1" customFormat="1" ht="14.25" customHeight="1">
      <c r="B81" s="41"/>
      <c r="C81" s="65" t="s">
        <v>98</v>
      </c>
      <c r="D81" s="63"/>
      <c r="E81" s="63"/>
      <c r="F81" s="63"/>
      <c r="G81" s="63"/>
      <c r="H81" s="63"/>
      <c r="I81" s="156"/>
      <c r="J81" s="63"/>
      <c r="K81" s="63"/>
      <c r="L81" s="61"/>
    </row>
    <row r="82" spans="2:12" s="1" customFormat="1" ht="23.25" customHeight="1">
      <c r="B82" s="41"/>
      <c r="C82" s="63"/>
      <c r="D82" s="63"/>
      <c r="E82" s="368" t="str">
        <f>E9</f>
        <v>SO - STAVEBNÍ ČÁST - OPRAVY</v>
      </c>
      <c r="F82" s="402"/>
      <c r="G82" s="402"/>
      <c r="H82" s="402"/>
      <c r="I82" s="156"/>
      <c r="J82" s="63"/>
      <c r="K82" s="63"/>
      <c r="L82" s="61"/>
    </row>
    <row r="83" spans="2:12" s="1" customFormat="1" ht="6.75" customHeight="1">
      <c r="B83" s="41"/>
      <c r="C83" s="63"/>
      <c r="D83" s="63"/>
      <c r="E83" s="63"/>
      <c r="F83" s="63"/>
      <c r="G83" s="63"/>
      <c r="H83" s="63"/>
      <c r="I83" s="156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57" t="str">
        <f>F12</f>
        <v>Králíky </v>
      </c>
      <c r="G84" s="63"/>
      <c r="H84" s="63"/>
      <c r="I84" s="158" t="s">
        <v>25</v>
      </c>
      <c r="J84" s="73" t="str">
        <f>IF(J12="","",J12)</f>
        <v>26. 9. 2017</v>
      </c>
      <c r="K84" s="63"/>
      <c r="L84" s="61"/>
    </row>
    <row r="85" spans="2:12" s="1" customFormat="1" ht="6.75" customHeight="1">
      <c r="B85" s="41"/>
      <c r="C85" s="63"/>
      <c r="D85" s="63"/>
      <c r="E85" s="63"/>
      <c r="F85" s="63"/>
      <c r="G85" s="63"/>
      <c r="H85" s="63"/>
      <c r="I85" s="156"/>
      <c r="J85" s="63"/>
      <c r="K85" s="63"/>
      <c r="L85" s="61"/>
    </row>
    <row r="86" spans="2:12" s="1" customFormat="1" ht="15">
      <c r="B86" s="41"/>
      <c r="C86" s="65" t="s">
        <v>27</v>
      </c>
      <c r="D86" s="63"/>
      <c r="E86" s="63"/>
      <c r="F86" s="157" t="str">
        <f>E15</f>
        <v>Pardubický kraj, Komenského nám. 125,  Pardubice </v>
      </c>
      <c r="G86" s="63"/>
      <c r="H86" s="63"/>
      <c r="I86" s="158" t="s">
        <v>33</v>
      </c>
      <c r="J86" s="157" t="str">
        <f>E21</f>
        <v> </v>
      </c>
      <c r="K86" s="63"/>
      <c r="L86" s="61"/>
    </row>
    <row r="87" spans="2:12" s="1" customFormat="1" ht="14.25" customHeight="1">
      <c r="B87" s="41"/>
      <c r="C87" s="65" t="s">
        <v>31</v>
      </c>
      <c r="D87" s="63"/>
      <c r="E87" s="63"/>
      <c r="F87" s="157">
        <f>IF(E18="","",E18)</f>
      </c>
      <c r="G87" s="63"/>
      <c r="H87" s="63"/>
      <c r="I87" s="156"/>
      <c r="J87" s="63"/>
      <c r="K87" s="63"/>
      <c r="L87" s="61"/>
    </row>
    <row r="88" spans="2:12" s="1" customFormat="1" ht="9.75" customHeight="1">
      <c r="B88" s="41"/>
      <c r="C88" s="63"/>
      <c r="D88" s="63"/>
      <c r="E88" s="63"/>
      <c r="F88" s="63"/>
      <c r="G88" s="63"/>
      <c r="H88" s="63"/>
      <c r="I88" s="156"/>
      <c r="J88" s="63"/>
      <c r="K88" s="63"/>
      <c r="L88" s="61"/>
    </row>
    <row r="89" spans="2:20" s="8" customFormat="1" ht="29.25" customHeight="1">
      <c r="B89" s="159"/>
      <c r="C89" s="160" t="s">
        <v>107</v>
      </c>
      <c r="D89" s="161" t="s">
        <v>57</v>
      </c>
      <c r="E89" s="161" t="s">
        <v>53</v>
      </c>
      <c r="F89" s="161" t="s">
        <v>108</v>
      </c>
      <c r="G89" s="161" t="s">
        <v>109</v>
      </c>
      <c r="H89" s="161" t="s">
        <v>110</v>
      </c>
      <c r="I89" s="162" t="s">
        <v>111</v>
      </c>
      <c r="J89" s="161" t="s">
        <v>102</v>
      </c>
      <c r="K89" s="163" t="s">
        <v>112</v>
      </c>
      <c r="L89" s="164"/>
      <c r="M89" s="81" t="s">
        <v>113</v>
      </c>
      <c r="N89" s="82" t="s">
        <v>42</v>
      </c>
      <c r="O89" s="82" t="s">
        <v>114</v>
      </c>
      <c r="P89" s="82" t="s">
        <v>115</v>
      </c>
      <c r="Q89" s="82" t="s">
        <v>116</v>
      </c>
      <c r="R89" s="82" t="s">
        <v>117</v>
      </c>
      <c r="S89" s="82" t="s">
        <v>118</v>
      </c>
      <c r="T89" s="83" t="s">
        <v>119</v>
      </c>
    </row>
    <row r="90" spans="2:63" s="1" customFormat="1" ht="29.25" customHeight="1">
      <c r="B90" s="41"/>
      <c r="C90" s="87" t="s">
        <v>103</v>
      </c>
      <c r="D90" s="63"/>
      <c r="E90" s="63"/>
      <c r="F90" s="63"/>
      <c r="G90" s="63"/>
      <c r="H90" s="63"/>
      <c r="I90" s="156"/>
      <c r="J90" s="165">
        <f>BK90</f>
        <v>0</v>
      </c>
      <c r="K90" s="63"/>
      <c r="L90" s="61"/>
      <c r="M90" s="84"/>
      <c r="N90" s="85"/>
      <c r="O90" s="85"/>
      <c r="P90" s="166">
        <f>P91+P459</f>
        <v>0</v>
      </c>
      <c r="Q90" s="85"/>
      <c r="R90" s="166">
        <f>R91+R459</f>
        <v>113.29366049000001</v>
      </c>
      <c r="S90" s="85"/>
      <c r="T90" s="167">
        <f>T91+T459</f>
        <v>82.92252495</v>
      </c>
      <c r="AT90" s="24" t="s">
        <v>71</v>
      </c>
      <c r="AU90" s="24" t="s">
        <v>104</v>
      </c>
      <c r="BK90" s="168">
        <f>BK91+BK459</f>
        <v>0</v>
      </c>
    </row>
    <row r="91" spans="2:63" s="9" customFormat="1" ht="36.75" customHeight="1">
      <c r="B91" s="169"/>
      <c r="C91" s="170"/>
      <c r="D91" s="203" t="s">
        <v>71</v>
      </c>
      <c r="E91" s="204" t="s">
        <v>145</v>
      </c>
      <c r="F91" s="204" t="s">
        <v>146</v>
      </c>
      <c r="G91" s="170"/>
      <c r="H91" s="170"/>
      <c r="I91" s="173"/>
      <c r="J91" s="205">
        <f>BK91</f>
        <v>0</v>
      </c>
      <c r="K91" s="170"/>
      <c r="L91" s="175"/>
      <c r="M91" s="176"/>
      <c r="N91" s="177"/>
      <c r="O91" s="177"/>
      <c r="P91" s="178">
        <f>P92+P103+P108+P302+P446+P456</f>
        <v>0</v>
      </c>
      <c r="Q91" s="177"/>
      <c r="R91" s="178">
        <f>R92+R103+R108+R302+R446+R456</f>
        <v>101.76878709</v>
      </c>
      <c r="S91" s="177"/>
      <c r="T91" s="179">
        <f>T92+T103+T108+T302+T446+T456</f>
        <v>80.523268</v>
      </c>
      <c r="AR91" s="180" t="s">
        <v>80</v>
      </c>
      <c r="AT91" s="181" t="s">
        <v>71</v>
      </c>
      <c r="AU91" s="181" t="s">
        <v>72</v>
      </c>
      <c r="AY91" s="180" t="s">
        <v>123</v>
      </c>
      <c r="BK91" s="182">
        <f>BK92+BK103+BK108+BK302+BK446+BK456</f>
        <v>0</v>
      </c>
    </row>
    <row r="92" spans="2:63" s="9" customFormat="1" ht="19.5" customHeight="1">
      <c r="B92" s="169"/>
      <c r="C92" s="170"/>
      <c r="D92" s="171" t="s">
        <v>71</v>
      </c>
      <c r="E92" s="206" t="s">
        <v>122</v>
      </c>
      <c r="F92" s="206" t="s">
        <v>147</v>
      </c>
      <c r="G92" s="170"/>
      <c r="H92" s="170"/>
      <c r="I92" s="173"/>
      <c r="J92" s="207">
        <f>BK92</f>
        <v>0</v>
      </c>
      <c r="K92" s="170"/>
      <c r="L92" s="175"/>
      <c r="M92" s="176"/>
      <c r="N92" s="177"/>
      <c r="O92" s="177"/>
      <c r="P92" s="178">
        <f>SUM(P93:P102)</f>
        <v>0</v>
      </c>
      <c r="Q92" s="177"/>
      <c r="R92" s="178">
        <f>SUM(R93:R102)</f>
        <v>30.22254</v>
      </c>
      <c r="S92" s="177"/>
      <c r="T92" s="179">
        <f>SUM(T93:T102)</f>
        <v>0</v>
      </c>
      <c r="AR92" s="180" t="s">
        <v>80</v>
      </c>
      <c r="AT92" s="181" t="s">
        <v>71</v>
      </c>
      <c r="AU92" s="181" t="s">
        <v>80</v>
      </c>
      <c r="AY92" s="180" t="s">
        <v>123</v>
      </c>
      <c r="BK92" s="182">
        <f>SUM(BK93:BK102)</f>
        <v>0</v>
      </c>
    </row>
    <row r="93" spans="2:65" s="1" customFormat="1" ht="22.5" customHeight="1">
      <c r="B93" s="41"/>
      <c r="C93" s="183" t="s">
        <v>80</v>
      </c>
      <c r="D93" s="183" t="s">
        <v>124</v>
      </c>
      <c r="E93" s="184" t="s">
        <v>148</v>
      </c>
      <c r="F93" s="185" t="s">
        <v>149</v>
      </c>
      <c r="G93" s="186" t="s">
        <v>150</v>
      </c>
      <c r="H93" s="187">
        <v>23</v>
      </c>
      <c r="I93" s="188"/>
      <c r="J93" s="189">
        <f>ROUND(I93*H93,2)</f>
        <v>0</v>
      </c>
      <c r="K93" s="185" t="s">
        <v>151</v>
      </c>
      <c r="L93" s="61"/>
      <c r="M93" s="190" t="s">
        <v>21</v>
      </c>
      <c r="N93" s="208" t="s">
        <v>43</v>
      </c>
      <c r="O93" s="42"/>
      <c r="P93" s="209">
        <f>O93*H93</f>
        <v>0</v>
      </c>
      <c r="Q93" s="209">
        <v>0.24042</v>
      </c>
      <c r="R93" s="209">
        <f>Q93*H93</f>
        <v>5.52966</v>
      </c>
      <c r="S93" s="209">
        <v>0</v>
      </c>
      <c r="T93" s="210">
        <f>S93*H93</f>
        <v>0</v>
      </c>
      <c r="AR93" s="24" t="s">
        <v>152</v>
      </c>
      <c r="AT93" s="24" t="s">
        <v>124</v>
      </c>
      <c r="AU93" s="24" t="s">
        <v>82</v>
      </c>
      <c r="AY93" s="24" t="s">
        <v>123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4" t="s">
        <v>80</v>
      </c>
      <c r="BK93" s="195">
        <f>ROUND(I93*H93,2)</f>
        <v>0</v>
      </c>
      <c r="BL93" s="24" t="s">
        <v>152</v>
      </c>
      <c r="BM93" s="24" t="s">
        <v>153</v>
      </c>
    </row>
    <row r="94" spans="2:51" s="11" customFormat="1" ht="13.5">
      <c r="B94" s="211"/>
      <c r="C94" s="212"/>
      <c r="D94" s="213" t="s">
        <v>154</v>
      </c>
      <c r="E94" s="214" t="s">
        <v>21</v>
      </c>
      <c r="F94" s="215" t="s">
        <v>155</v>
      </c>
      <c r="G94" s="212"/>
      <c r="H94" s="216" t="s">
        <v>21</v>
      </c>
      <c r="I94" s="217"/>
      <c r="J94" s="212"/>
      <c r="K94" s="212"/>
      <c r="L94" s="218"/>
      <c r="M94" s="219"/>
      <c r="N94" s="220"/>
      <c r="O94" s="220"/>
      <c r="P94" s="220"/>
      <c r="Q94" s="220"/>
      <c r="R94" s="220"/>
      <c r="S94" s="220"/>
      <c r="T94" s="221"/>
      <c r="AT94" s="222" t="s">
        <v>154</v>
      </c>
      <c r="AU94" s="222" t="s">
        <v>82</v>
      </c>
      <c r="AV94" s="11" t="s">
        <v>80</v>
      </c>
      <c r="AW94" s="11" t="s">
        <v>35</v>
      </c>
      <c r="AX94" s="11" t="s">
        <v>72</v>
      </c>
      <c r="AY94" s="222" t="s">
        <v>123</v>
      </c>
    </row>
    <row r="95" spans="2:51" s="12" customFormat="1" ht="13.5">
      <c r="B95" s="223"/>
      <c r="C95" s="224"/>
      <c r="D95" s="213" t="s">
        <v>154</v>
      </c>
      <c r="E95" s="225" t="s">
        <v>21</v>
      </c>
      <c r="F95" s="226" t="s">
        <v>156</v>
      </c>
      <c r="G95" s="224"/>
      <c r="H95" s="227">
        <v>16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AT95" s="233" t="s">
        <v>154</v>
      </c>
      <c r="AU95" s="233" t="s">
        <v>82</v>
      </c>
      <c r="AV95" s="12" t="s">
        <v>82</v>
      </c>
      <c r="AW95" s="12" t="s">
        <v>35</v>
      </c>
      <c r="AX95" s="12" t="s">
        <v>72</v>
      </c>
      <c r="AY95" s="233" t="s">
        <v>123</v>
      </c>
    </row>
    <row r="96" spans="2:51" s="12" customFormat="1" ht="13.5">
      <c r="B96" s="223"/>
      <c r="C96" s="224"/>
      <c r="D96" s="213" t="s">
        <v>154</v>
      </c>
      <c r="E96" s="225" t="s">
        <v>21</v>
      </c>
      <c r="F96" s="226" t="s">
        <v>157</v>
      </c>
      <c r="G96" s="224"/>
      <c r="H96" s="227">
        <v>7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AT96" s="233" t="s">
        <v>154</v>
      </c>
      <c r="AU96" s="233" t="s">
        <v>82</v>
      </c>
      <c r="AV96" s="12" t="s">
        <v>82</v>
      </c>
      <c r="AW96" s="12" t="s">
        <v>35</v>
      </c>
      <c r="AX96" s="12" t="s">
        <v>72</v>
      </c>
      <c r="AY96" s="233" t="s">
        <v>123</v>
      </c>
    </row>
    <row r="97" spans="2:51" s="13" customFormat="1" ht="13.5">
      <c r="B97" s="234"/>
      <c r="C97" s="235"/>
      <c r="D97" s="236" t="s">
        <v>154</v>
      </c>
      <c r="E97" s="237" t="s">
        <v>21</v>
      </c>
      <c r="F97" s="238" t="s">
        <v>158</v>
      </c>
      <c r="G97" s="235"/>
      <c r="H97" s="239">
        <v>23</v>
      </c>
      <c r="I97" s="240"/>
      <c r="J97" s="235"/>
      <c r="K97" s="235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82</v>
      </c>
      <c r="AV97" s="13" t="s">
        <v>152</v>
      </c>
      <c r="AW97" s="13" t="s">
        <v>35</v>
      </c>
      <c r="AX97" s="13" t="s">
        <v>80</v>
      </c>
      <c r="AY97" s="245" t="s">
        <v>123</v>
      </c>
    </row>
    <row r="98" spans="2:65" s="1" customFormat="1" ht="22.5" customHeight="1">
      <c r="B98" s="41"/>
      <c r="C98" s="183" t="s">
        <v>82</v>
      </c>
      <c r="D98" s="183" t="s">
        <v>124</v>
      </c>
      <c r="E98" s="184" t="s">
        <v>159</v>
      </c>
      <c r="F98" s="185" t="s">
        <v>160</v>
      </c>
      <c r="G98" s="186" t="s">
        <v>161</v>
      </c>
      <c r="H98" s="187">
        <v>13.152</v>
      </c>
      <c r="I98" s="188"/>
      <c r="J98" s="189">
        <f>ROUND(I98*H98,2)</f>
        <v>0</v>
      </c>
      <c r="K98" s="185" t="s">
        <v>151</v>
      </c>
      <c r="L98" s="61"/>
      <c r="M98" s="190" t="s">
        <v>21</v>
      </c>
      <c r="N98" s="208" t="s">
        <v>43</v>
      </c>
      <c r="O98" s="42"/>
      <c r="P98" s="209">
        <f>O98*H98</f>
        <v>0</v>
      </c>
      <c r="Q98" s="209">
        <v>1.8775</v>
      </c>
      <c r="R98" s="209">
        <f>Q98*H98</f>
        <v>24.69288</v>
      </c>
      <c r="S98" s="209">
        <v>0</v>
      </c>
      <c r="T98" s="210">
        <f>S98*H98</f>
        <v>0</v>
      </c>
      <c r="AR98" s="24" t="s">
        <v>152</v>
      </c>
      <c r="AT98" s="24" t="s">
        <v>124</v>
      </c>
      <c r="AU98" s="24" t="s">
        <v>82</v>
      </c>
      <c r="AY98" s="24" t="s">
        <v>123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24" t="s">
        <v>80</v>
      </c>
      <c r="BK98" s="195">
        <f>ROUND(I98*H98,2)</f>
        <v>0</v>
      </c>
      <c r="BL98" s="24" t="s">
        <v>152</v>
      </c>
      <c r="BM98" s="24" t="s">
        <v>162</v>
      </c>
    </row>
    <row r="99" spans="2:51" s="11" customFormat="1" ht="13.5">
      <c r="B99" s="211"/>
      <c r="C99" s="212"/>
      <c r="D99" s="213" t="s">
        <v>154</v>
      </c>
      <c r="E99" s="214" t="s">
        <v>21</v>
      </c>
      <c r="F99" s="215" t="s">
        <v>163</v>
      </c>
      <c r="G99" s="212"/>
      <c r="H99" s="216" t="s">
        <v>21</v>
      </c>
      <c r="I99" s="217"/>
      <c r="J99" s="212"/>
      <c r="K99" s="212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154</v>
      </c>
      <c r="AU99" s="222" t="s">
        <v>82</v>
      </c>
      <c r="AV99" s="11" t="s">
        <v>80</v>
      </c>
      <c r="AW99" s="11" t="s">
        <v>35</v>
      </c>
      <c r="AX99" s="11" t="s">
        <v>72</v>
      </c>
      <c r="AY99" s="222" t="s">
        <v>123</v>
      </c>
    </row>
    <row r="100" spans="2:51" s="12" customFormat="1" ht="13.5">
      <c r="B100" s="223"/>
      <c r="C100" s="224"/>
      <c r="D100" s="213" t="s">
        <v>154</v>
      </c>
      <c r="E100" s="225" t="s">
        <v>21</v>
      </c>
      <c r="F100" s="226" t="s">
        <v>164</v>
      </c>
      <c r="G100" s="224"/>
      <c r="H100" s="227">
        <v>6.24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154</v>
      </c>
      <c r="AU100" s="233" t="s">
        <v>82</v>
      </c>
      <c r="AV100" s="12" t="s">
        <v>82</v>
      </c>
      <c r="AW100" s="12" t="s">
        <v>35</v>
      </c>
      <c r="AX100" s="12" t="s">
        <v>72</v>
      </c>
      <c r="AY100" s="233" t="s">
        <v>123</v>
      </c>
    </row>
    <row r="101" spans="2:51" s="12" customFormat="1" ht="13.5">
      <c r="B101" s="223"/>
      <c r="C101" s="224"/>
      <c r="D101" s="213" t="s">
        <v>154</v>
      </c>
      <c r="E101" s="225" t="s">
        <v>21</v>
      </c>
      <c r="F101" s="226" t="s">
        <v>165</v>
      </c>
      <c r="G101" s="224"/>
      <c r="H101" s="227">
        <v>6.912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AT101" s="233" t="s">
        <v>154</v>
      </c>
      <c r="AU101" s="233" t="s">
        <v>82</v>
      </c>
      <c r="AV101" s="12" t="s">
        <v>82</v>
      </c>
      <c r="AW101" s="12" t="s">
        <v>35</v>
      </c>
      <c r="AX101" s="12" t="s">
        <v>72</v>
      </c>
      <c r="AY101" s="233" t="s">
        <v>123</v>
      </c>
    </row>
    <row r="102" spans="2:51" s="13" customFormat="1" ht="13.5">
      <c r="B102" s="234"/>
      <c r="C102" s="235"/>
      <c r="D102" s="213" t="s">
        <v>154</v>
      </c>
      <c r="E102" s="246" t="s">
        <v>21</v>
      </c>
      <c r="F102" s="247" t="s">
        <v>158</v>
      </c>
      <c r="G102" s="235"/>
      <c r="H102" s="248">
        <v>13.152</v>
      </c>
      <c r="I102" s="240"/>
      <c r="J102" s="235"/>
      <c r="K102" s="235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154</v>
      </c>
      <c r="AU102" s="245" t="s">
        <v>82</v>
      </c>
      <c r="AV102" s="13" t="s">
        <v>152</v>
      </c>
      <c r="AW102" s="13" t="s">
        <v>35</v>
      </c>
      <c r="AX102" s="13" t="s">
        <v>80</v>
      </c>
      <c r="AY102" s="245" t="s">
        <v>123</v>
      </c>
    </row>
    <row r="103" spans="2:63" s="9" customFormat="1" ht="29.25" customHeight="1">
      <c r="B103" s="169"/>
      <c r="C103" s="170"/>
      <c r="D103" s="171" t="s">
        <v>71</v>
      </c>
      <c r="E103" s="206" t="s">
        <v>152</v>
      </c>
      <c r="F103" s="206" t="s">
        <v>166</v>
      </c>
      <c r="G103" s="170"/>
      <c r="H103" s="170"/>
      <c r="I103" s="173"/>
      <c r="J103" s="207">
        <f>BK103</f>
        <v>0</v>
      </c>
      <c r="K103" s="170"/>
      <c r="L103" s="175"/>
      <c r="M103" s="176"/>
      <c r="N103" s="177"/>
      <c r="O103" s="177"/>
      <c r="P103" s="178">
        <f>SUM(P104:P107)</f>
        <v>0</v>
      </c>
      <c r="Q103" s="177"/>
      <c r="R103" s="178">
        <f>SUM(R104:R107)</f>
        <v>1.3705146</v>
      </c>
      <c r="S103" s="177"/>
      <c r="T103" s="179">
        <f>SUM(T104:T107)</f>
        <v>0</v>
      </c>
      <c r="AR103" s="180" t="s">
        <v>80</v>
      </c>
      <c r="AT103" s="181" t="s">
        <v>71</v>
      </c>
      <c r="AU103" s="181" t="s">
        <v>80</v>
      </c>
      <c r="AY103" s="180" t="s">
        <v>123</v>
      </c>
      <c r="BK103" s="182">
        <f>SUM(BK104:BK107)</f>
        <v>0</v>
      </c>
    </row>
    <row r="104" spans="2:65" s="1" customFormat="1" ht="22.5" customHeight="1">
      <c r="B104" s="41"/>
      <c r="C104" s="183" t="s">
        <v>122</v>
      </c>
      <c r="D104" s="183" t="s">
        <v>124</v>
      </c>
      <c r="E104" s="184" t="s">
        <v>167</v>
      </c>
      <c r="F104" s="185" t="s">
        <v>168</v>
      </c>
      <c r="G104" s="186" t="s">
        <v>161</v>
      </c>
      <c r="H104" s="187">
        <v>0.585</v>
      </c>
      <c r="I104" s="188"/>
      <c r="J104" s="189">
        <f>ROUND(I104*H104,2)</f>
        <v>0</v>
      </c>
      <c r="K104" s="185" t="s">
        <v>151</v>
      </c>
      <c r="L104" s="61"/>
      <c r="M104" s="190" t="s">
        <v>21</v>
      </c>
      <c r="N104" s="208" t="s">
        <v>43</v>
      </c>
      <c r="O104" s="42"/>
      <c r="P104" s="209">
        <f>O104*H104</f>
        <v>0</v>
      </c>
      <c r="Q104" s="209">
        <v>2.34276</v>
      </c>
      <c r="R104" s="209">
        <f>Q104*H104</f>
        <v>1.3705146</v>
      </c>
      <c r="S104" s="209">
        <v>0</v>
      </c>
      <c r="T104" s="210">
        <f>S104*H104</f>
        <v>0</v>
      </c>
      <c r="AR104" s="24" t="s">
        <v>152</v>
      </c>
      <c r="AT104" s="24" t="s">
        <v>124</v>
      </c>
      <c r="AU104" s="24" t="s">
        <v>82</v>
      </c>
      <c r="AY104" s="24" t="s">
        <v>123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4" t="s">
        <v>80</v>
      </c>
      <c r="BK104" s="195">
        <f>ROUND(I104*H104,2)</f>
        <v>0</v>
      </c>
      <c r="BL104" s="24" t="s">
        <v>152</v>
      </c>
      <c r="BM104" s="24" t="s">
        <v>169</v>
      </c>
    </row>
    <row r="105" spans="2:51" s="11" customFormat="1" ht="13.5">
      <c r="B105" s="211"/>
      <c r="C105" s="212"/>
      <c r="D105" s="213" t="s">
        <v>154</v>
      </c>
      <c r="E105" s="214" t="s">
        <v>21</v>
      </c>
      <c r="F105" s="215" t="s">
        <v>170</v>
      </c>
      <c r="G105" s="212"/>
      <c r="H105" s="216" t="s">
        <v>21</v>
      </c>
      <c r="I105" s="217"/>
      <c r="J105" s="212"/>
      <c r="K105" s="212"/>
      <c r="L105" s="218"/>
      <c r="M105" s="219"/>
      <c r="N105" s="220"/>
      <c r="O105" s="220"/>
      <c r="P105" s="220"/>
      <c r="Q105" s="220"/>
      <c r="R105" s="220"/>
      <c r="S105" s="220"/>
      <c r="T105" s="221"/>
      <c r="AT105" s="222" t="s">
        <v>154</v>
      </c>
      <c r="AU105" s="222" t="s">
        <v>82</v>
      </c>
      <c r="AV105" s="11" t="s">
        <v>80</v>
      </c>
      <c r="AW105" s="11" t="s">
        <v>35</v>
      </c>
      <c r="AX105" s="11" t="s">
        <v>72</v>
      </c>
      <c r="AY105" s="222" t="s">
        <v>123</v>
      </c>
    </row>
    <row r="106" spans="2:51" s="12" customFormat="1" ht="13.5">
      <c r="B106" s="223"/>
      <c r="C106" s="224"/>
      <c r="D106" s="213" t="s">
        <v>154</v>
      </c>
      <c r="E106" s="225" t="s">
        <v>21</v>
      </c>
      <c r="F106" s="226" t="s">
        <v>171</v>
      </c>
      <c r="G106" s="224"/>
      <c r="H106" s="227">
        <v>0.585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154</v>
      </c>
      <c r="AU106" s="233" t="s">
        <v>82</v>
      </c>
      <c r="AV106" s="12" t="s">
        <v>82</v>
      </c>
      <c r="AW106" s="12" t="s">
        <v>35</v>
      </c>
      <c r="AX106" s="12" t="s">
        <v>72</v>
      </c>
      <c r="AY106" s="233" t="s">
        <v>123</v>
      </c>
    </row>
    <row r="107" spans="2:51" s="13" customFormat="1" ht="13.5">
      <c r="B107" s="234"/>
      <c r="C107" s="235"/>
      <c r="D107" s="213" t="s">
        <v>154</v>
      </c>
      <c r="E107" s="246" t="s">
        <v>21</v>
      </c>
      <c r="F107" s="247" t="s">
        <v>158</v>
      </c>
      <c r="G107" s="235"/>
      <c r="H107" s="248">
        <v>0.585</v>
      </c>
      <c r="I107" s="240"/>
      <c r="J107" s="235"/>
      <c r="K107" s="235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82</v>
      </c>
      <c r="AV107" s="13" t="s">
        <v>152</v>
      </c>
      <c r="AW107" s="13" t="s">
        <v>35</v>
      </c>
      <c r="AX107" s="13" t="s">
        <v>80</v>
      </c>
      <c r="AY107" s="245" t="s">
        <v>123</v>
      </c>
    </row>
    <row r="108" spans="2:63" s="9" customFormat="1" ht="29.25" customHeight="1">
      <c r="B108" s="169"/>
      <c r="C108" s="170"/>
      <c r="D108" s="171" t="s">
        <v>71</v>
      </c>
      <c r="E108" s="206" t="s">
        <v>172</v>
      </c>
      <c r="F108" s="206" t="s">
        <v>173</v>
      </c>
      <c r="G108" s="170"/>
      <c r="H108" s="170"/>
      <c r="I108" s="173"/>
      <c r="J108" s="207">
        <f>BK108</f>
        <v>0</v>
      </c>
      <c r="K108" s="170"/>
      <c r="L108" s="175"/>
      <c r="M108" s="176"/>
      <c r="N108" s="177"/>
      <c r="O108" s="177"/>
      <c r="P108" s="178">
        <f>SUM(P109:P301)</f>
        <v>0</v>
      </c>
      <c r="Q108" s="177"/>
      <c r="R108" s="178">
        <f>SUM(R109:R301)</f>
        <v>69.44797089000001</v>
      </c>
      <c r="S108" s="177"/>
      <c r="T108" s="179">
        <f>SUM(T109:T301)</f>
        <v>0</v>
      </c>
      <c r="AR108" s="180" t="s">
        <v>80</v>
      </c>
      <c r="AT108" s="181" t="s">
        <v>71</v>
      </c>
      <c r="AU108" s="181" t="s">
        <v>80</v>
      </c>
      <c r="AY108" s="180" t="s">
        <v>123</v>
      </c>
      <c r="BK108" s="182">
        <f>SUM(BK109:BK301)</f>
        <v>0</v>
      </c>
    </row>
    <row r="109" spans="2:65" s="1" customFormat="1" ht="22.5" customHeight="1">
      <c r="B109" s="41"/>
      <c r="C109" s="183" t="s">
        <v>152</v>
      </c>
      <c r="D109" s="183" t="s">
        <v>124</v>
      </c>
      <c r="E109" s="184" t="s">
        <v>174</v>
      </c>
      <c r="F109" s="185" t="s">
        <v>175</v>
      </c>
      <c r="G109" s="186" t="s">
        <v>176</v>
      </c>
      <c r="H109" s="187">
        <v>55.44</v>
      </c>
      <c r="I109" s="188"/>
      <c r="J109" s="189">
        <f>ROUND(I109*H109,2)</f>
        <v>0</v>
      </c>
      <c r="K109" s="185" t="s">
        <v>151</v>
      </c>
      <c r="L109" s="61"/>
      <c r="M109" s="190" t="s">
        <v>21</v>
      </c>
      <c r="N109" s="208" t="s">
        <v>43</v>
      </c>
      <c r="O109" s="42"/>
      <c r="P109" s="209">
        <f>O109*H109</f>
        <v>0</v>
      </c>
      <c r="Q109" s="209">
        <v>0.04153</v>
      </c>
      <c r="R109" s="209">
        <f>Q109*H109</f>
        <v>2.3024232</v>
      </c>
      <c r="S109" s="209">
        <v>0</v>
      </c>
      <c r="T109" s="210">
        <f>S109*H109</f>
        <v>0</v>
      </c>
      <c r="AR109" s="24" t="s">
        <v>152</v>
      </c>
      <c r="AT109" s="24" t="s">
        <v>124</v>
      </c>
      <c r="AU109" s="24" t="s">
        <v>82</v>
      </c>
      <c r="AY109" s="24" t="s">
        <v>123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4" t="s">
        <v>80</v>
      </c>
      <c r="BK109" s="195">
        <f>ROUND(I109*H109,2)</f>
        <v>0</v>
      </c>
      <c r="BL109" s="24" t="s">
        <v>152</v>
      </c>
      <c r="BM109" s="24" t="s">
        <v>177</v>
      </c>
    </row>
    <row r="110" spans="2:51" s="12" customFormat="1" ht="27">
      <c r="B110" s="223"/>
      <c r="C110" s="224"/>
      <c r="D110" s="236" t="s">
        <v>154</v>
      </c>
      <c r="E110" s="249" t="s">
        <v>21</v>
      </c>
      <c r="F110" s="250" t="s">
        <v>178</v>
      </c>
      <c r="G110" s="224"/>
      <c r="H110" s="251">
        <v>55.44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AT110" s="233" t="s">
        <v>154</v>
      </c>
      <c r="AU110" s="233" t="s">
        <v>82</v>
      </c>
      <c r="AV110" s="12" t="s">
        <v>82</v>
      </c>
      <c r="AW110" s="12" t="s">
        <v>35</v>
      </c>
      <c r="AX110" s="12" t="s">
        <v>80</v>
      </c>
      <c r="AY110" s="233" t="s">
        <v>123</v>
      </c>
    </row>
    <row r="111" spans="2:65" s="1" customFormat="1" ht="22.5" customHeight="1">
      <c r="B111" s="41"/>
      <c r="C111" s="183" t="s">
        <v>179</v>
      </c>
      <c r="D111" s="183" t="s">
        <v>124</v>
      </c>
      <c r="E111" s="184" t="s">
        <v>180</v>
      </c>
      <c r="F111" s="185" t="s">
        <v>181</v>
      </c>
      <c r="G111" s="186" t="s">
        <v>150</v>
      </c>
      <c r="H111" s="187">
        <v>95</v>
      </c>
      <c r="I111" s="188"/>
      <c r="J111" s="189">
        <f>ROUND(I111*H111,2)</f>
        <v>0</v>
      </c>
      <c r="K111" s="185" t="s">
        <v>151</v>
      </c>
      <c r="L111" s="61"/>
      <c r="M111" s="190" t="s">
        <v>21</v>
      </c>
      <c r="N111" s="208" t="s">
        <v>43</v>
      </c>
      <c r="O111" s="42"/>
      <c r="P111" s="209">
        <f>O111*H111</f>
        <v>0</v>
      </c>
      <c r="Q111" s="209">
        <v>0.0102</v>
      </c>
      <c r="R111" s="209">
        <f>Q111*H111</f>
        <v>0.9690000000000001</v>
      </c>
      <c r="S111" s="209">
        <v>0</v>
      </c>
      <c r="T111" s="210">
        <f>S111*H111</f>
        <v>0</v>
      </c>
      <c r="AR111" s="24" t="s">
        <v>152</v>
      </c>
      <c r="AT111" s="24" t="s">
        <v>124</v>
      </c>
      <c r="AU111" s="24" t="s">
        <v>82</v>
      </c>
      <c r="AY111" s="24" t="s">
        <v>123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24" t="s">
        <v>80</v>
      </c>
      <c r="BK111" s="195">
        <f>ROUND(I111*H111,2)</f>
        <v>0</v>
      </c>
      <c r="BL111" s="24" t="s">
        <v>152</v>
      </c>
      <c r="BM111" s="24" t="s">
        <v>182</v>
      </c>
    </row>
    <row r="112" spans="2:51" s="12" customFormat="1" ht="13.5">
      <c r="B112" s="223"/>
      <c r="C112" s="224"/>
      <c r="D112" s="236" t="s">
        <v>154</v>
      </c>
      <c r="E112" s="249" t="s">
        <v>21</v>
      </c>
      <c r="F112" s="250" t="s">
        <v>183</v>
      </c>
      <c r="G112" s="224"/>
      <c r="H112" s="251">
        <v>95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154</v>
      </c>
      <c r="AU112" s="233" t="s">
        <v>82</v>
      </c>
      <c r="AV112" s="12" t="s">
        <v>82</v>
      </c>
      <c r="AW112" s="12" t="s">
        <v>35</v>
      </c>
      <c r="AX112" s="12" t="s">
        <v>80</v>
      </c>
      <c r="AY112" s="233" t="s">
        <v>123</v>
      </c>
    </row>
    <row r="113" spans="2:65" s="1" customFormat="1" ht="22.5" customHeight="1">
      <c r="B113" s="41"/>
      <c r="C113" s="183" t="s">
        <v>172</v>
      </c>
      <c r="D113" s="183" t="s">
        <v>124</v>
      </c>
      <c r="E113" s="184" t="s">
        <v>184</v>
      </c>
      <c r="F113" s="185" t="s">
        <v>185</v>
      </c>
      <c r="G113" s="186" t="s">
        <v>150</v>
      </c>
      <c r="H113" s="187">
        <v>12</v>
      </c>
      <c r="I113" s="188"/>
      <c r="J113" s="189">
        <f>ROUND(I113*H113,2)</f>
        <v>0</v>
      </c>
      <c r="K113" s="185" t="s">
        <v>151</v>
      </c>
      <c r="L113" s="61"/>
      <c r="M113" s="190" t="s">
        <v>21</v>
      </c>
      <c r="N113" s="208" t="s">
        <v>43</v>
      </c>
      <c r="O113" s="42"/>
      <c r="P113" s="209">
        <f>O113*H113</f>
        <v>0</v>
      </c>
      <c r="Q113" s="209">
        <v>0.0415</v>
      </c>
      <c r="R113" s="209">
        <f>Q113*H113</f>
        <v>0.498</v>
      </c>
      <c r="S113" s="209">
        <v>0</v>
      </c>
      <c r="T113" s="210">
        <f>S113*H113</f>
        <v>0</v>
      </c>
      <c r="AR113" s="24" t="s">
        <v>152</v>
      </c>
      <c r="AT113" s="24" t="s">
        <v>124</v>
      </c>
      <c r="AU113" s="24" t="s">
        <v>82</v>
      </c>
      <c r="AY113" s="24" t="s">
        <v>123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4" t="s">
        <v>80</v>
      </c>
      <c r="BK113" s="195">
        <f>ROUND(I113*H113,2)</f>
        <v>0</v>
      </c>
      <c r="BL113" s="24" t="s">
        <v>152</v>
      </c>
      <c r="BM113" s="24" t="s">
        <v>186</v>
      </c>
    </row>
    <row r="114" spans="2:51" s="12" customFormat="1" ht="13.5">
      <c r="B114" s="223"/>
      <c r="C114" s="224"/>
      <c r="D114" s="236" t="s">
        <v>154</v>
      </c>
      <c r="E114" s="249" t="s">
        <v>21</v>
      </c>
      <c r="F114" s="250" t="s">
        <v>187</v>
      </c>
      <c r="G114" s="224"/>
      <c r="H114" s="251">
        <v>12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154</v>
      </c>
      <c r="AU114" s="233" t="s">
        <v>82</v>
      </c>
      <c r="AV114" s="12" t="s">
        <v>82</v>
      </c>
      <c r="AW114" s="12" t="s">
        <v>35</v>
      </c>
      <c r="AX114" s="12" t="s">
        <v>80</v>
      </c>
      <c r="AY114" s="233" t="s">
        <v>123</v>
      </c>
    </row>
    <row r="115" spans="2:65" s="1" customFormat="1" ht="22.5" customHeight="1">
      <c r="B115" s="41"/>
      <c r="C115" s="183" t="s">
        <v>188</v>
      </c>
      <c r="D115" s="183" t="s">
        <v>124</v>
      </c>
      <c r="E115" s="184" t="s">
        <v>189</v>
      </c>
      <c r="F115" s="185" t="s">
        <v>190</v>
      </c>
      <c r="G115" s="186" t="s">
        <v>176</v>
      </c>
      <c r="H115" s="187">
        <v>1347.2</v>
      </c>
      <c r="I115" s="188"/>
      <c r="J115" s="189">
        <f>ROUND(I115*H115,2)</f>
        <v>0</v>
      </c>
      <c r="K115" s="185" t="s">
        <v>151</v>
      </c>
      <c r="L115" s="61"/>
      <c r="M115" s="190" t="s">
        <v>21</v>
      </c>
      <c r="N115" s="208" t="s">
        <v>43</v>
      </c>
      <c r="O115" s="42"/>
      <c r="P115" s="209">
        <f>O115*H115</f>
        <v>0</v>
      </c>
      <c r="Q115" s="209">
        <v>0.0057</v>
      </c>
      <c r="R115" s="209">
        <f>Q115*H115</f>
        <v>7.6790400000000005</v>
      </c>
      <c r="S115" s="209">
        <v>0</v>
      </c>
      <c r="T115" s="210">
        <f>S115*H115</f>
        <v>0</v>
      </c>
      <c r="AR115" s="24" t="s">
        <v>152</v>
      </c>
      <c r="AT115" s="24" t="s">
        <v>124</v>
      </c>
      <c r="AU115" s="24" t="s">
        <v>82</v>
      </c>
      <c r="AY115" s="24" t="s">
        <v>123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24" t="s">
        <v>80</v>
      </c>
      <c r="BK115" s="195">
        <f>ROUND(I115*H115,2)</f>
        <v>0</v>
      </c>
      <c r="BL115" s="24" t="s">
        <v>152</v>
      </c>
      <c r="BM115" s="24" t="s">
        <v>191</v>
      </c>
    </row>
    <row r="116" spans="2:51" s="12" customFormat="1" ht="13.5">
      <c r="B116" s="223"/>
      <c r="C116" s="224"/>
      <c r="D116" s="236" t="s">
        <v>154</v>
      </c>
      <c r="E116" s="249" t="s">
        <v>21</v>
      </c>
      <c r="F116" s="250" t="s">
        <v>192</v>
      </c>
      <c r="G116" s="224"/>
      <c r="H116" s="251">
        <v>1347.2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154</v>
      </c>
      <c r="AU116" s="233" t="s">
        <v>82</v>
      </c>
      <c r="AV116" s="12" t="s">
        <v>82</v>
      </c>
      <c r="AW116" s="12" t="s">
        <v>35</v>
      </c>
      <c r="AX116" s="12" t="s">
        <v>80</v>
      </c>
      <c r="AY116" s="233" t="s">
        <v>123</v>
      </c>
    </row>
    <row r="117" spans="2:65" s="1" customFormat="1" ht="22.5" customHeight="1">
      <c r="B117" s="41"/>
      <c r="C117" s="183" t="s">
        <v>193</v>
      </c>
      <c r="D117" s="183" t="s">
        <v>124</v>
      </c>
      <c r="E117" s="184" t="s">
        <v>194</v>
      </c>
      <c r="F117" s="185" t="s">
        <v>195</v>
      </c>
      <c r="G117" s="186" t="s">
        <v>176</v>
      </c>
      <c r="H117" s="187">
        <v>119.3</v>
      </c>
      <c r="I117" s="188"/>
      <c r="J117" s="189">
        <f>ROUND(I117*H117,2)</f>
        <v>0</v>
      </c>
      <c r="K117" s="185" t="s">
        <v>151</v>
      </c>
      <c r="L117" s="61"/>
      <c r="M117" s="190" t="s">
        <v>21</v>
      </c>
      <c r="N117" s="208" t="s">
        <v>43</v>
      </c>
      <c r="O117" s="42"/>
      <c r="P117" s="209">
        <f>O117*H117</f>
        <v>0</v>
      </c>
      <c r="Q117" s="209">
        <v>0.017</v>
      </c>
      <c r="R117" s="209">
        <f>Q117*H117</f>
        <v>2.0281000000000002</v>
      </c>
      <c r="S117" s="209">
        <v>0</v>
      </c>
      <c r="T117" s="210">
        <f>S117*H117</f>
        <v>0</v>
      </c>
      <c r="AR117" s="24" t="s">
        <v>152</v>
      </c>
      <c r="AT117" s="24" t="s">
        <v>124</v>
      </c>
      <c r="AU117" s="24" t="s">
        <v>82</v>
      </c>
      <c r="AY117" s="24" t="s">
        <v>123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24" t="s">
        <v>80</v>
      </c>
      <c r="BK117" s="195">
        <f>ROUND(I117*H117,2)</f>
        <v>0</v>
      </c>
      <c r="BL117" s="24" t="s">
        <v>152</v>
      </c>
      <c r="BM117" s="24" t="s">
        <v>196</v>
      </c>
    </row>
    <row r="118" spans="2:51" s="12" customFormat="1" ht="13.5">
      <c r="B118" s="223"/>
      <c r="C118" s="224"/>
      <c r="D118" s="236" t="s">
        <v>154</v>
      </c>
      <c r="E118" s="249" t="s">
        <v>21</v>
      </c>
      <c r="F118" s="250" t="s">
        <v>197</v>
      </c>
      <c r="G118" s="224"/>
      <c r="H118" s="251">
        <v>119.3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154</v>
      </c>
      <c r="AU118" s="233" t="s">
        <v>82</v>
      </c>
      <c r="AV118" s="12" t="s">
        <v>82</v>
      </c>
      <c r="AW118" s="12" t="s">
        <v>35</v>
      </c>
      <c r="AX118" s="12" t="s">
        <v>80</v>
      </c>
      <c r="AY118" s="233" t="s">
        <v>123</v>
      </c>
    </row>
    <row r="119" spans="2:65" s="1" customFormat="1" ht="22.5" customHeight="1">
      <c r="B119" s="41"/>
      <c r="C119" s="183" t="s">
        <v>198</v>
      </c>
      <c r="D119" s="183" t="s">
        <v>124</v>
      </c>
      <c r="E119" s="184" t="s">
        <v>199</v>
      </c>
      <c r="F119" s="185" t="s">
        <v>200</v>
      </c>
      <c r="G119" s="186" t="s">
        <v>176</v>
      </c>
      <c r="H119" s="187">
        <v>162.05</v>
      </c>
      <c r="I119" s="188"/>
      <c r="J119" s="189">
        <f>ROUND(I119*H119,2)</f>
        <v>0</v>
      </c>
      <c r="K119" s="185" t="s">
        <v>151</v>
      </c>
      <c r="L119" s="61"/>
      <c r="M119" s="190" t="s">
        <v>21</v>
      </c>
      <c r="N119" s="208" t="s">
        <v>43</v>
      </c>
      <c r="O119" s="42"/>
      <c r="P119" s="209">
        <f>O119*H119</f>
        <v>0</v>
      </c>
      <c r="Q119" s="209">
        <v>0.0284</v>
      </c>
      <c r="R119" s="209">
        <f>Q119*H119</f>
        <v>4.602220000000001</v>
      </c>
      <c r="S119" s="209">
        <v>0</v>
      </c>
      <c r="T119" s="210">
        <f>S119*H119</f>
        <v>0</v>
      </c>
      <c r="AR119" s="24" t="s">
        <v>152</v>
      </c>
      <c r="AT119" s="24" t="s">
        <v>124</v>
      </c>
      <c r="AU119" s="24" t="s">
        <v>82</v>
      </c>
      <c r="AY119" s="24" t="s">
        <v>123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24" t="s">
        <v>80</v>
      </c>
      <c r="BK119" s="195">
        <f>ROUND(I119*H119,2)</f>
        <v>0</v>
      </c>
      <c r="BL119" s="24" t="s">
        <v>152</v>
      </c>
      <c r="BM119" s="24" t="s">
        <v>201</v>
      </c>
    </row>
    <row r="120" spans="2:51" s="12" customFormat="1" ht="13.5">
      <c r="B120" s="223"/>
      <c r="C120" s="224"/>
      <c r="D120" s="213" t="s">
        <v>154</v>
      </c>
      <c r="E120" s="225" t="s">
        <v>21</v>
      </c>
      <c r="F120" s="226" t="s">
        <v>202</v>
      </c>
      <c r="G120" s="224"/>
      <c r="H120" s="227">
        <v>49.35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154</v>
      </c>
      <c r="AU120" s="233" t="s">
        <v>82</v>
      </c>
      <c r="AV120" s="12" t="s">
        <v>82</v>
      </c>
      <c r="AW120" s="12" t="s">
        <v>35</v>
      </c>
      <c r="AX120" s="12" t="s">
        <v>72</v>
      </c>
      <c r="AY120" s="233" t="s">
        <v>123</v>
      </c>
    </row>
    <row r="121" spans="2:51" s="12" customFormat="1" ht="13.5">
      <c r="B121" s="223"/>
      <c r="C121" s="224"/>
      <c r="D121" s="213" t="s">
        <v>154</v>
      </c>
      <c r="E121" s="225" t="s">
        <v>21</v>
      </c>
      <c r="F121" s="226" t="s">
        <v>203</v>
      </c>
      <c r="G121" s="224"/>
      <c r="H121" s="227">
        <v>112.7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154</v>
      </c>
      <c r="AU121" s="233" t="s">
        <v>82</v>
      </c>
      <c r="AV121" s="12" t="s">
        <v>82</v>
      </c>
      <c r="AW121" s="12" t="s">
        <v>35</v>
      </c>
      <c r="AX121" s="12" t="s">
        <v>72</v>
      </c>
      <c r="AY121" s="233" t="s">
        <v>123</v>
      </c>
    </row>
    <row r="122" spans="2:51" s="13" customFormat="1" ht="13.5">
      <c r="B122" s="234"/>
      <c r="C122" s="235"/>
      <c r="D122" s="236" t="s">
        <v>154</v>
      </c>
      <c r="E122" s="237" t="s">
        <v>21</v>
      </c>
      <c r="F122" s="238" t="s">
        <v>158</v>
      </c>
      <c r="G122" s="235"/>
      <c r="H122" s="239">
        <v>162.05</v>
      </c>
      <c r="I122" s="240"/>
      <c r="J122" s="235"/>
      <c r="K122" s="235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154</v>
      </c>
      <c r="AU122" s="245" t="s">
        <v>82</v>
      </c>
      <c r="AV122" s="13" t="s">
        <v>152</v>
      </c>
      <c r="AW122" s="13" t="s">
        <v>35</v>
      </c>
      <c r="AX122" s="13" t="s">
        <v>80</v>
      </c>
      <c r="AY122" s="245" t="s">
        <v>123</v>
      </c>
    </row>
    <row r="123" spans="2:65" s="1" customFormat="1" ht="22.5" customHeight="1">
      <c r="B123" s="41"/>
      <c r="C123" s="183" t="s">
        <v>204</v>
      </c>
      <c r="D123" s="183" t="s">
        <v>124</v>
      </c>
      <c r="E123" s="184" t="s">
        <v>205</v>
      </c>
      <c r="F123" s="185" t="s">
        <v>206</v>
      </c>
      <c r="G123" s="186" t="s">
        <v>176</v>
      </c>
      <c r="H123" s="187">
        <v>116.094</v>
      </c>
      <c r="I123" s="188"/>
      <c r="J123" s="189">
        <f>ROUND(I123*H123,2)</f>
        <v>0</v>
      </c>
      <c r="K123" s="185" t="s">
        <v>151</v>
      </c>
      <c r="L123" s="61"/>
      <c r="M123" s="190" t="s">
        <v>21</v>
      </c>
      <c r="N123" s="208" t="s">
        <v>43</v>
      </c>
      <c r="O123" s="42"/>
      <c r="P123" s="209">
        <f>O123*H123</f>
        <v>0</v>
      </c>
      <c r="Q123" s="209">
        <v>0.04</v>
      </c>
      <c r="R123" s="209">
        <f>Q123*H123</f>
        <v>4.643759999999999</v>
      </c>
      <c r="S123" s="209">
        <v>0</v>
      </c>
      <c r="T123" s="210">
        <f>S123*H123</f>
        <v>0</v>
      </c>
      <c r="AR123" s="24" t="s">
        <v>152</v>
      </c>
      <c r="AT123" s="24" t="s">
        <v>124</v>
      </c>
      <c r="AU123" s="24" t="s">
        <v>82</v>
      </c>
      <c r="AY123" s="24" t="s">
        <v>123</v>
      </c>
      <c r="BE123" s="195">
        <f>IF(N123="základní",J123,0)</f>
        <v>0</v>
      </c>
      <c r="BF123" s="195">
        <f>IF(N123="snížená",J123,0)</f>
        <v>0</v>
      </c>
      <c r="BG123" s="195">
        <f>IF(N123="zákl. přenesená",J123,0)</f>
        <v>0</v>
      </c>
      <c r="BH123" s="195">
        <f>IF(N123="sníž. přenesená",J123,0)</f>
        <v>0</v>
      </c>
      <c r="BI123" s="195">
        <f>IF(N123="nulová",J123,0)</f>
        <v>0</v>
      </c>
      <c r="BJ123" s="24" t="s">
        <v>80</v>
      </c>
      <c r="BK123" s="195">
        <f>ROUND(I123*H123,2)</f>
        <v>0</v>
      </c>
      <c r="BL123" s="24" t="s">
        <v>152</v>
      </c>
      <c r="BM123" s="24" t="s">
        <v>207</v>
      </c>
    </row>
    <row r="124" spans="2:51" s="12" customFormat="1" ht="13.5">
      <c r="B124" s="223"/>
      <c r="C124" s="224"/>
      <c r="D124" s="213" t="s">
        <v>154</v>
      </c>
      <c r="E124" s="225" t="s">
        <v>21</v>
      </c>
      <c r="F124" s="226" t="s">
        <v>208</v>
      </c>
      <c r="G124" s="224"/>
      <c r="H124" s="227">
        <v>154.4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154</v>
      </c>
      <c r="AU124" s="233" t="s">
        <v>82</v>
      </c>
      <c r="AV124" s="12" t="s">
        <v>82</v>
      </c>
      <c r="AW124" s="12" t="s">
        <v>35</v>
      </c>
      <c r="AX124" s="12" t="s">
        <v>72</v>
      </c>
      <c r="AY124" s="233" t="s">
        <v>123</v>
      </c>
    </row>
    <row r="125" spans="2:51" s="12" customFormat="1" ht="13.5">
      <c r="B125" s="223"/>
      <c r="C125" s="224"/>
      <c r="D125" s="213" t="s">
        <v>154</v>
      </c>
      <c r="E125" s="225" t="s">
        <v>21</v>
      </c>
      <c r="F125" s="226" t="s">
        <v>209</v>
      </c>
      <c r="G125" s="224"/>
      <c r="H125" s="227">
        <v>24.6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154</v>
      </c>
      <c r="AU125" s="233" t="s">
        <v>82</v>
      </c>
      <c r="AV125" s="12" t="s">
        <v>82</v>
      </c>
      <c r="AW125" s="12" t="s">
        <v>35</v>
      </c>
      <c r="AX125" s="12" t="s">
        <v>72</v>
      </c>
      <c r="AY125" s="233" t="s">
        <v>123</v>
      </c>
    </row>
    <row r="126" spans="2:51" s="12" customFormat="1" ht="13.5">
      <c r="B126" s="223"/>
      <c r="C126" s="224"/>
      <c r="D126" s="213" t="s">
        <v>154</v>
      </c>
      <c r="E126" s="225" t="s">
        <v>21</v>
      </c>
      <c r="F126" s="226" t="s">
        <v>210</v>
      </c>
      <c r="G126" s="224"/>
      <c r="H126" s="227">
        <v>48.75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154</v>
      </c>
      <c r="AU126" s="233" t="s">
        <v>82</v>
      </c>
      <c r="AV126" s="12" t="s">
        <v>82</v>
      </c>
      <c r="AW126" s="12" t="s">
        <v>35</v>
      </c>
      <c r="AX126" s="12" t="s">
        <v>72</v>
      </c>
      <c r="AY126" s="233" t="s">
        <v>123</v>
      </c>
    </row>
    <row r="127" spans="2:51" s="12" customFormat="1" ht="13.5">
      <c r="B127" s="223"/>
      <c r="C127" s="224"/>
      <c r="D127" s="213" t="s">
        <v>154</v>
      </c>
      <c r="E127" s="225" t="s">
        <v>21</v>
      </c>
      <c r="F127" s="226" t="s">
        <v>211</v>
      </c>
      <c r="G127" s="224"/>
      <c r="H127" s="227">
        <v>12.75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154</v>
      </c>
      <c r="AU127" s="233" t="s">
        <v>82</v>
      </c>
      <c r="AV127" s="12" t="s">
        <v>82</v>
      </c>
      <c r="AW127" s="12" t="s">
        <v>35</v>
      </c>
      <c r="AX127" s="12" t="s">
        <v>72</v>
      </c>
      <c r="AY127" s="233" t="s">
        <v>123</v>
      </c>
    </row>
    <row r="128" spans="2:51" s="12" customFormat="1" ht="13.5">
      <c r="B128" s="223"/>
      <c r="C128" s="224"/>
      <c r="D128" s="213" t="s">
        <v>154</v>
      </c>
      <c r="E128" s="225" t="s">
        <v>21</v>
      </c>
      <c r="F128" s="226" t="s">
        <v>212</v>
      </c>
      <c r="G128" s="224"/>
      <c r="H128" s="227">
        <v>52.55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154</v>
      </c>
      <c r="AU128" s="233" t="s">
        <v>82</v>
      </c>
      <c r="AV128" s="12" t="s">
        <v>82</v>
      </c>
      <c r="AW128" s="12" t="s">
        <v>35</v>
      </c>
      <c r="AX128" s="12" t="s">
        <v>72</v>
      </c>
      <c r="AY128" s="233" t="s">
        <v>123</v>
      </c>
    </row>
    <row r="129" spans="2:51" s="12" customFormat="1" ht="13.5">
      <c r="B129" s="223"/>
      <c r="C129" s="224"/>
      <c r="D129" s="213" t="s">
        <v>154</v>
      </c>
      <c r="E129" s="225" t="s">
        <v>21</v>
      </c>
      <c r="F129" s="226" t="s">
        <v>213</v>
      </c>
      <c r="G129" s="224"/>
      <c r="H129" s="227">
        <v>1.5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154</v>
      </c>
      <c r="AU129" s="233" t="s">
        <v>82</v>
      </c>
      <c r="AV129" s="12" t="s">
        <v>82</v>
      </c>
      <c r="AW129" s="12" t="s">
        <v>35</v>
      </c>
      <c r="AX129" s="12" t="s">
        <v>72</v>
      </c>
      <c r="AY129" s="233" t="s">
        <v>123</v>
      </c>
    </row>
    <row r="130" spans="2:51" s="12" customFormat="1" ht="13.5">
      <c r="B130" s="223"/>
      <c r="C130" s="224"/>
      <c r="D130" s="213" t="s">
        <v>154</v>
      </c>
      <c r="E130" s="225" t="s">
        <v>21</v>
      </c>
      <c r="F130" s="226" t="s">
        <v>214</v>
      </c>
      <c r="G130" s="224"/>
      <c r="H130" s="227">
        <v>18.6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154</v>
      </c>
      <c r="AU130" s="233" t="s">
        <v>82</v>
      </c>
      <c r="AV130" s="12" t="s">
        <v>82</v>
      </c>
      <c r="AW130" s="12" t="s">
        <v>35</v>
      </c>
      <c r="AX130" s="12" t="s">
        <v>72</v>
      </c>
      <c r="AY130" s="233" t="s">
        <v>123</v>
      </c>
    </row>
    <row r="131" spans="2:51" s="12" customFormat="1" ht="13.5">
      <c r="B131" s="223"/>
      <c r="C131" s="224"/>
      <c r="D131" s="213" t="s">
        <v>154</v>
      </c>
      <c r="E131" s="225" t="s">
        <v>21</v>
      </c>
      <c r="F131" s="226" t="s">
        <v>215</v>
      </c>
      <c r="G131" s="224"/>
      <c r="H131" s="227">
        <v>6.2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154</v>
      </c>
      <c r="AU131" s="233" t="s">
        <v>82</v>
      </c>
      <c r="AV131" s="12" t="s">
        <v>82</v>
      </c>
      <c r="AW131" s="12" t="s">
        <v>35</v>
      </c>
      <c r="AX131" s="12" t="s">
        <v>72</v>
      </c>
      <c r="AY131" s="233" t="s">
        <v>123</v>
      </c>
    </row>
    <row r="132" spans="2:51" s="12" customFormat="1" ht="13.5">
      <c r="B132" s="223"/>
      <c r="C132" s="224"/>
      <c r="D132" s="213" t="s">
        <v>154</v>
      </c>
      <c r="E132" s="225" t="s">
        <v>21</v>
      </c>
      <c r="F132" s="226" t="s">
        <v>216</v>
      </c>
      <c r="G132" s="224"/>
      <c r="H132" s="227">
        <v>28.99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154</v>
      </c>
      <c r="AU132" s="233" t="s">
        <v>82</v>
      </c>
      <c r="AV132" s="12" t="s">
        <v>82</v>
      </c>
      <c r="AW132" s="12" t="s">
        <v>35</v>
      </c>
      <c r="AX132" s="12" t="s">
        <v>72</v>
      </c>
      <c r="AY132" s="233" t="s">
        <v>123</v>
      </c>
    </row>
    <row r="133" spans="2:51" s="12" customFormat="1" ht="13.5">
      <c r="B133" s="223"/>
      <c r="C133" s="224"/>
      <c r="D133" s="213" t="s">
        <v>154</v>
      </c>
      <c r="E133" s="225" t="s">
        <v>21</v>
      </c>
      <c r="F133" s="226" t="s">
        <v>217</v>
      </c>
      <c r="G133" s="224"/>
      <c r="H133" s="227">
        <v>27.69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154</v>
      </c>
      <c r="AU133" s="233" t="s">
        <v>82</v>
      </c>
      <c r="AV133" s="12" t="s">
        <v>82</v>
      </c>
      <c r="AW133" s="12" t="s">
        <v>35</v>
      </c>
      <c r="AX133" s="12" t="s">
        <v>72</v>
      </c>
      <c r="AY133" s="233" t="s">
        <v>123</v>
      </c>
    </row>
    <row r="134" spans="2:51" s="12" customFormat="1" ht="13.5">
      <c r="B134" s="223"/>
      <c r="C134" s="224"/>
      <c r="D134" s="213" t="s">
        <v>154</v>
      </c>
      <c r="E134" s="225" t="s">
        <v>21</v>
      </c>
      <c r="F134" s="226" t="s">
        <v>218</v>
      </c>
      <c r="G134" s="224"/>
      <c r="H134" s="227">
        <v>3.45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154</v>
      </c>
      <c r="AU134" s="233" t="s">
        <v>82</v>
      </c>
      <c r="AV134" s="12" t="s">
        <v>82</v>
      </c>
      <c r="AW134" s="12" t="s">
        <v>35</v>
      </c>
      <c r="AX134" s="12" t="s">
        <v>72</v>
      </c>
      <c r="AY134" s="233" t="s">
        <v>123</v>
      </c>
    </row>
    <row r="135" spans="2:51" s="12" customFormat="1" ht="13.5">
      <c r="B135" s="223"/>
      <c r="C135" s="224"/>
      <c r="D135" s="213" t="s">
        <v>154</v>
      </c>
      <c r="E135" s="225" t="s">
        <v>21</v>
      </c>
      <c r="F135" s="226" t="s">
        <v>219</v>
      </c>
      <c r="G135" s="224"/>
      <c r="H135" s="227">
        <v>34.05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154</v>
      </c>
      <c r="AU135" s="233" t="s">
        <v>82</v>
      </c>
      <c r="AV135" s="12" t="s">
        <v>82</v>
      </c>
      <c r="AW135" s="12" t="s">
        <v>35</v>
      </c>
      <c r="AX135" s="12" t="s">
        <v>72</v>
      </c>
      <c r="AY135" s="233" t="s">
        <v>123</v>
      </c>
    </row>
    <row r="136" spans="2:51" s="12" customFormat="1" ht="13.5">
      <c r="B136" s="223"/>
      <c r="C136" s="224"/>
      <c r="D136" s="213" t="s">
        <v>154</v>
      </c>
      <c r="E136" s="225" t="s">
        <v>21</v>
      </c>
      <c r="F136" s="226" t="s">
        <v>220</v>
      </c>
      <c r="G136" s="224"/>
      <c r="H136" s="227">
        <v>79.43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154</v>
      </c>
      <c r="AU136" s="233" t="s">
        <v>82</v>
      </c>
      <c r="AV136" s="12" t="s">
        <v>82</v>
      </c>
      <c r="AW136" s="12" t="s">
        <v>35</v>
      </c>
      <c r="AX136" s="12" t="s">
        <v>72</v>
      </c>
      <c r="AY136" s="233" t="s">
        <v>123</v>
      </c>
    </row>
    <row r="137" spans="2:51" s="12" customFormat="1" ht="13.5">
      <c r="B137" s="223"/>
      <c r="C137" s="224"/>
      <c r="D137" s="213" t="s">
        <v>154</v>
      </c>
      <c r="E137" s="225" t="s">
        <v>21</v>
      </c>
      <c r="F137" s="226" t="s">
        <v>221</v>
      </c>
      <c r="G137" s="224"/>
      <c r="H137" s="227">
        <v>39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154</v>
      </c>
      <c r="AU137" s="233" t="s">
        <v>82</v>
      </c>
      <c r="AV137" s="12" t="s">
        <v>82</v>
      </c>
      <c r="AW137" s="12" t="s">
        <v>35</v>
      </c>
      <c r="AX137" s="12" t="s">
        <v>72</v>
      </c>
      <c r="AY137" s="233" t="s">
        <v>123</v>
      </c>
    </row>
    <row r="138" spans="2:51" s="12" customFormat="1" ht="13.5">
      <c r="B138" s="223"/>
      <c r="C138" s="224"/>
      <c r="D138" s="213" t="s">
        <v>154</v>
      </c>
      <c r="E138" s="225" t="s">
        <v>21</v>
      </c>
      <c r="F138" s="226" t="s">
        <v>222</v>
      </c>
      <c r="G138" s="224"/>
      <c r="H138" s="227">
        <v>39.6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154</v>
      </c>
      <c r="AU138" s="233" t="s">
        <v>82</v>
      </c>
      <c r="AV138" s="12" t="s">
        <v>82</v>
      </c>
      <c r="AW138" s="12" t="s">
        <v>35</v>
      </c>
      <c r="AX138" s="12" t="s">
        <v>72</v>
      </c>
      <c r="AY138" s="233" t="s">
        <v>123</v>
      </c>
    </row>
    <row r="139" spans="2:51" s="12" customFormat="1" ht="13.5">
      <c r="B139" s="223"/>
      <c r="C139" s="224"/>
      <c r="D139" s="213" t="s">
        <v>154</v>
      </c>
      <c r="E139" s="225" t="s">
        <v>21</v>
      </c>
      <c r="F139" s="226" t="s">
        <v>223</v>
      </c>
      <c r="G139" s="224"/>
      <c r="H139" s="227">
        <v>86.16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154</v>
      </c>
      <c r="AU139" s="233" t="s">
        <v>82</v>
      </c>
      <c r="AV139" s="12" t="s">
        <v>82</v>
      </c>
      <c r="AW139" s="12" t="s">
        <v>35</v>
      </c>
      <c r="AX139" s="12" t="s">
        <v>72</v>
      </c>
      <c r="AY139" s="233" t="s">
        <v>123</v>
      </c>
    </row>
    <row r="140" spans="2:51" s="12" customFormat="1" ht="13.5">
      <c r="B140" s="223"/>
      <c r="C140" s="224"/>
      <c r="D140" s="213" t="s">
        <v>154</v>
      </c>
      <c r="E140" s="225" t="s">
        <v>21</v>
      </c>
      <c r="F140" s="226" t="s">
        <v>224</v>
      </c>
      <c r="G140" s="224"/>
      <c r="H140" s="227">
        <v>38.4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154</v>
      </c>
      <c r="AU140" s="233" t="s">
        <v>82</v>
      </c>
      <c r="AV140" s="12" t="s">
        <v>82</v>
      </c>
      <c r="AW140" s="12" t="s">
        <v>35</v>
      </c>
      <c r="AX140" s="12" t="s">
        <v>72</v>
      </c>
      <c r="AY140" s="233" t="s">
        <v>123</v>
      </c>
    </row>
    <row r="141" spans="2:51" s="12" customFormat="1" ht="13.5">
      <c r="B141" s="223"/>
      <c r="C141" s="224"/>
      <c r="D141" s="213" t="s">
        <v>154</v>
      </c>
      <c r="E141" s="225" t="s">
        <v>21</v>
      </c>
      <c r="F141" s="226" t="s">
        <v>225</v>
      </c>
      <c r="G141" s="224"/>
      <c r="H141" s="227">
        <v>38.4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154</v>
      </c>
      <c r="AU141" s="233" t="s">
        <v>82</v>
      </c>
      <c r="AV141" s="12" t="s">
        <v>82</v>
      </c>
      <c r="AW141" s="12" t="s">
        <v>35</v>
      </c>
      <c r="AX141" s="12" t="s">
        <v>72</v>
      </c>
      <c r="AY141" s="233" t="s">
        <v>123</v>
      </c>
    </row>
    <row r="142" spans="2:51" s="12" customFormat="1" ht="13.5">
      <c r="B142" s="223"/>
      <c r="C142" s="224"/>
      <c r="D142" s="213" t="s">
        <v>154</v>
      </c>
      <c r="E142" s="225" t="s">
        <v>21</v>
      </c>
      <c r="F142" s="226" t="s">
        <v>226</v>
      </c>
      <c r="G142" s="224"/>
      <c r="H142" s="227">
        <v>60.19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154</v>
      </c>
      <c r="AU142" s="233" t="s">
        <v>82</v>
      </c>
      <c r="AV142" s="12" t="s">
        <v>82</v>
      </c>
      <c r="AW142" s="12" t="s">
        <v>35</v>
      </c>
      <c r="AX142" s="12" t="s">
        <v>72</v>
      </c>
      <c r="AY142" s="233" t="s">
        <v>123</v>
      </c>
    </row>
    <row r="143" spans="2:51" s="12" customFormat="1" ht="13.5">
      <c r="B143" s="223"/>
      <c r="C143" s="224"/>
      <c r="D143" s="213" t="s">
        <v>154</v>
      </c>
      <c r="E143" s="225" t="s">
        <v>21</v>
      </c>
      <c r="F143" s="226" t="s">
        <v>227</v>
      </c>
      <c r="G143" s="224"/>
      <c r="H143" s="227">
        <v>6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154</v>
      </c>
      <c r="AU143" s="233" t="s">
        <v>82</v>
      </c>
      <c r="AV143" s="12" t="s">
        <v>82</v>
      </c>
      <c r="AW143" s="12" t="s">
        <v>35</v>
      </c>
      <c r="AX143" s="12" t="s">
        <v>72</v>
      </c>
      <c r="AY143" s="233" t="s">
        <v>123</v>
      </c>
    </row>
    <row r="144" spans="2:51" s="12" customFormat="1" ht="13.5">
      <c r="B144" s="223"/>
      <c r="C144" s="224"/>
      <c r="D144" s="213" t="s">
        <v>154</v>
      </c>
      <c r="E144" s="225" t="s">
        <v>21</v>
      </c>
      <c r="F144" s="226" t="s">
        <v>228</v>
      </c>
      <c r="G144" s="224"/>
      <c r="H144" s="227">
        <v>192.6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154</v>
      </c>
      <c r="AU144" s="233" t="s">
        <v>82</v>
      </c>
      <c r="AV144" s="12" t="s">
        <v>82</v>
      </c>
      <c r="AW144" s="12" t="s">
        <v>35</v>
      </c>
      <c r="AX144" s="12" t="s">
        <v>72</v>
      </c>
      <c r="AY144" s="233" t="s">
        <v>123</v>
      </c>
    </row>
    <row r="145" spans="2:51" s="12" customFormat="1" ht="13.5">
      <c r="B145" s="223"/>
      <c r="C145" s="224"/>
      <c r="D145" s="213" t="s">
        <v>154</v>
      </c>
      <c r="E145" s="225" t="s">
        <v>21</v>
      </c>
      <c r="F145" s="226" t="s">
        <v>229</v>
      </c>
      <c r="G145" s="224"/>
      <c r="H145" s="227">
        <v>10.72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154</v>
      </c>
      <c r="AU145" s="233" t="s">
        <v>82</v>
      </c>
      <c r="AV145" s="12" t="s">
        <v>82</v>
      </c>
      <c r="AW145" s="12" t="s">
        <v>35</v>
      </c>
      <c r="AX145" s="12" t="s">
        <v>72</v>
      </c>
      <c r="AY145" s="233" t="s">
        <v>123</v>
      </c>
    </row>
    <row r="146" spans="2:51" s="12" customFormat="1" ht="13.5">
      <c r="B146" s="223"/>
      <c r="C146" s="224"/>
      <c r="D146" s="213" t="s">
        <v>154</v>
      </c>
      <c r="E146" s="225" t="s">
        <v>21</v>
      </c>
      <c r="F146" s="226" t="s">
        <v>230</v>
      </c>
      <c r="G146" s="224"/>
      <c r="H146" s="227">
        <v>42.96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154</v>
      </c>
      <c r="AU146" s="233" t="s">
        <v>82</v>
      </c>
      <c r="AV146" s="12" t="s">
        <v>82</v>
      </c>
      <c r="AW146" s="12" t="s">
        <v>35</v>
      </c>
      <c r="AX146" s="12" t="s">
        <v>72</v>
      </c>
      <c r="AY146" s="233" t="s">
        <v>123</v>
      </c>
    </row>
    <row r="147" spans="2:51" s="12" customFormat="1" ht="13.5">
      <c r="B147" s="223"/>
      <c r="C147" s="224"/>
      <c r="D147" s="213" t="s">
        <v>154</v>
      </c>
      <c r="E147" s="225" t="s">
        <v>21</v>
      </c>
      <c r="F147" s="226" t="s">
        <v>231</v>
      </c>
      <c r="G147" s="224"/>
      <c r="H147" s="227">
        <v>103.12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154</v>
      </c>
      <c r="AU147" s="233" t="s">
        <v>82</v>
      </c>
      <c r="AV147" s="12" t="s">
        <v>82</v>
      </c>
      <c r="AW147" s="12" t="s">
        <v>35</v>
      </c>
      <c r="AX147" s="12" t="s">
        <v>72</v>
      </c>
      <c r="AY147" s="233" t="s">
        <v>123</v>
      </c>
    </row>
    <row r="148" spans="2:51" s="12" customFormat="1" ht="13.5">
      <c r="B148" s="223"/>
      <c r="C148" s="224"/>
      <c r="D148" s="213" t="s">
        <v>154</v>
      </c>
      <c r="E148" s="225" t="s">
        <v>21</v>
      </c>
      <c r="F148" s="226" t="s">
        <v>232</v>
      </c>
      <c r="G148" s="224"/>
      <c r="H148" s="227">
        <v>17.28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154</v>
      </c>
      <c r="AU148" s="233" t="s">
        <v>82</v>
      </c>
      <c r="AV148" s="12" t="s">
        <v>82</v>
      </c>
      <c r="AW148" s="12" t="s">
        <v>35</v>
      </c>
      <c r="AX148" s="12" t="s">
        <v>72</v>
      </c>
      <c r="AY148" s="233" t="s">
        <v>123</v>
      </c>
    </row>
    <row r="149" spans="2:51" s="12" customFormat="1" ht="13.5">
      <c r="B149" s="223"/>
      <c r="C149" s="224"/>
      <c r="D149" s="213" t="s">
        <v>154</v>
      </c>
      <c r="E149" s="225" t="s">
        <v>21</v>
      </c>
      <c r="F149" s="226" t="s">
        <v>233</v>
      </c>
      <c r="G149" s="224"/>
      <c r="H149" s="227">
        <v>19.2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154</v>
      </c>
      <c r="AU149" s="233" t="s">
        <v>82</v>
      </c>
      <c r="AV149" s="12" t="s">
        <v>82</v>
      </c>
      <c r="AW149" s="12" t="s">
        <v>35</v>
      </c>
      <c r="AX149" s="12" t="s">
        <v>72</v>
      </c>
      <c r="AY149" s="233" t="s">
        <v>123</v>
      </c>
    </row>
    <row r="150" spans="2:51" s="12" customFormat="1" ht="13.5">
      <c r="B150" s="223"/>
      <c r="C150" s="224"/>
      <c r="D150" s="213" t="s">
        <v>154</v>
      </c>
      <c r="E150" s="225" t="s">
        <v>21</v>
      </c>
      <c r="F150" s="226" t="s">
        <v>234</v>
      </c>
      <c r="G150" s="224"/>
      <c r="H150" s="227">
        <v>44.28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154</v>
      </c>
      <c r="AU150" s="233" t="s">
        <v>82</v>
      </c>
      <c r="AV150" s="12" t="s">
        <v>82</v>
      </c>
      <c r="AW150" s="12" t="s">
        <v>35</v>
      </c>
      <c r="AX150" s="12" t="s">
        <v>72</v>
      </c>
      <c r="AY150" s="233" t="s">
        <v>123</v>
      </c>
    </row>
    <row r="151" spans="2:51" s="12" customFormat="1" ht="13.5">
      <c r="B151" s="223"/>
      <c r="C151" s="224"/>
      <c r="D151" s="213" t="s">
        <v>154</v>
      </c>
      <c r="E151" s="225" t="s">
        <v>21</v>
      </c>
      <c r="F151" s="226" t="s">
        <v>235</v>
      </c>
      <c r="G151" s="224"/>
      <c r="H151" s="227">
        <v>33.432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154</v>
      </c>
      <c r="AU151" s="233" t="s">
        <v>82</v>
      </c>
      <c r="AV151" s="12" t="s">
        <v>82</v>
      </c>
      <c r="AW151" s="12" t="s">
        <v>35</v>
      </c>
      <c r="AX151" s="12" t="s">
        <v>72</v>
      </c>
      <c r="AY151" s="233" t="s">
        <v>123</v>
      </c>
    </row>
    <row r="152" spans="2:51" s="12" customFormat="1" ht="13.5">
      <c r="B152" s="223"/>
      <c r="C152" s="224"/>
      <c r="D152" s="213" t="s">
        <v>154</v>
      </c>
      <c r="E152" s="225" t="s">
        <v>21</v>
      </c>
      <c r="F152" s="226" t="s">
        <v>236</v>
      </c>
      <c r="G152" s="224"/>
      <c r="H152" s="227">
        <v>39.72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154</v>
      </c>
      <c r="AU152" s="233" t="s">
        <v>82</v>
      </c>
      <c r="AV152" s="12" t="s">
        <v>82</v>
      </c>
      <c r="AW152" s="12" t="s">
        <v>35</v>
      </c>
      <c r="AX152" s="12" t="s">
        <v>72</v>
      </c>
      <c r="AY152" s="233" t="s">
        <v>123</v>
      </c>
    </row>
    <row r="153" spans="2:51" s="12" customFormat="1" ht="13.5">
      <c r="B153" s="223"/>
      <c r="C153" s="224"/>
      <c r="D153" s="213" t="s">
        <v>154</v>
      </c>
      <c r="E153" s="225" t="s">
        <v>21</v>
      </c>
      <c r="F153" s="226" t="s">
        <v>237</v>
      </c>
      <c r="G153" s="224"/>
      <c r="H153" s="227">
        <v>48.672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154</v>
      </c>
      <c r="AU153" s="233" t="s">
        <v>82</v>
      </c>
      <c r="AV153" s="12" t="s">
        <v>82</v>
      </c>
      <c r="AW153" s="12" t="s">
        <v>35</v>
      </c>
      <c r="AX153" s="12" t="s">
        <v>72</v>
      </c>
      <c r="AY153" s="233" t="s">
        <v>123</v>
      </c>
    </row>
    <row r="154" spans="2:51" s="12" customFormat="1" ht="13.5">
      <c r="B154" s="223"/>
      <c r="C154" s="224"/>
      <c r="D154" s="213" t="s">
        <v>154</v>
      </c>
      <c r="E154" s="225" t="s">
        <v>21</v>
      </c>
      <c r="F154" s="226" t="s">
        <v>238</v>
      </c>
      <c r="G154" s="224"/>
      <c r="H154" s="227">
        <v>12.7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154</v>
      </c>
      <c r="AU154" s="233" t="s">
        <v>82</v>
      </c>
      <c r="AV154" s="12" t="s">
        <v>82</v>
      </c>
      <c r="AW154" s="12" t="s">
        <v>35</v>
      </c>
      <c r="AX154" s="12" t="s">
        <v>72</v>
      </c>
      <c r="AY154" s="233" t="s">
        <v>123</v>
      </c>
    </row>
    <row r="155" spans="2:51" s="12" customFormat="1" ht="13.5">
      <c r="B155" s="223"/>
      <c r="C155" s="224"/>
      <c r="D155" s="213" t="s">
        <v>154</v>
      </c>
      <c r="E155" s="225" t="s">
        <v>21</v>
      </c>
      <c r="F155" s="226" t="s">
        <v>239</v>
      </c>
      <c r="G155" s="224"/>
      <c r="H155" s="227">
        <v>12.7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154</v>
      </c>
      <c r="AU155" s="233" t="s">
        <v>82</v>
      </c>
      <c r="AV155" s="12" t="s">
        <v>82</v>
      </c>
      <c r="AW155" s="12" t="s">
        <v>35</v>
      </c>
      <c r="AX155" s="12" t="s">
        <v>72</v>
      </c>
      <c r="AY155" s="233" t="s">
        <v>123</v>
      </c>
    </row>
    <row r="156" spans="2:51" s="12" customFormat="1" ht="13.5">
      <c r="B156" s="223"/>
      <c r="C156" s="224"/>
      <c r="D156" s="213" t="s">
        <v>154</v>
      </c>
      <c r="E156" s="225" t="s">
        <v>21</v>
      </c>
      <c r="F156" s="226" t="s">
        <v>240</v>
      </c>
      <c r="G156" s="224"/>
      <c r="H156" s="227">
        <v>12.7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154</v>
      </c>
      <c r="AU156" s="233" t="s">
        <v>82</v>
      </c>
      <c r="AV156" s="12" t="s">
        <v>82</v>
      </c>
      <c r="AW156" s="12" t="s">
        <v>35</v>
      </c>
      <c r="AX156" s="12" t="s">
        <v>72</v>
      </c>
      <c r="AY156" s="233" t="s">
        <v>123</v>
      </c>
    </row>
    <row r="157" spans="2:51" s="12" customFormat="1" ht="13.5">
      <c r="B157" s="223"/>
      <c r="C157" s="224"/>
      <c r="D157" s="213" t="s">
        <v>154</v>
      </c>
      <c r="E157" s="225" t="s">
        <v>21</v>
      </c>
      <c r="F157" s="226" t="s">
        <v>241</v>
      </c>
      <c r="G157" s="224"/>
      <c r="H157" s="227">
        <v>12.7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154</v>
      </c>
      <c r="AU157" s="233" t="s">
        <v>82</v>
      </c>
      <c r="AV157" s="12" t="s">
        <v>82</v>
      </c>
      <c r="AW157" s="12" t="s">
        <v>35</v>
      </c>
      <c r="AX157" s="12" t="s">
        <v>72</v>
      </c>
      <c r="AY157" s="233" t="s">
        <v>123</v>
      </c>
    </row>
    <row r="158" spans="2:51" s="12" customFormat="1" ht="13.5">
      <c r="B158" s="223"/>
      <c r="C158" s="224"/>
      <c r="D158" s="213" t="s">
        <v>154</v>
      </c>
      <c r="E158" s="225" t="s">
        <v>21</v>
      </c>
      <c r="F158" s="226" t="s">
        <v>242</v>
      </c>
      <c r="G158" s="224"/>
      <c r="H158" s="227">
        <v>14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154</v>
      </c>
      <c r="AU158" s="233" t="s">
        <v>82</v>
      </c>
      <c r="AV158" s="12" t="s">
        <v>82</v>
      </c>
      <c r="AW158" s="12" t="s">
        <v>35</v>
      </c>
      <c r="AX158" s="12" t="s">
        <v>72</v>
      </c>
      <c r="AY158" s="233" t="s">
        <v>123</v>
      </c>
    </row>
    <row r="159" spans="2:51" s="12" customFormat="1" ht="13.5">
      <c r="B159" s="223"/>
      <c r="C159" s="224"/>
      <c r="D159" s="213" t="s">
        <v>154</v>
      </c>
      <c r="E159" s="225" t="s">
        <v>21</v>
      </c>
      <c r="F159" s="226" t="s">
        <v>243</v>
      </c>
      <c r="G159" s="224"/>
      <c r="H159" s="227">
        <v>33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154</v>
      </c>
      <c r="AU159" s="233" t="s">
        <v>82</v>
      </c>
      <c r="AV159" s="12" t="s">
        <v>82</v>
      </c>
      <c r="AW159" s="12" t="s">
        <v>35</v>
      </c>
      <c r="AX159" s="12" t="s">
        <v>72</v>
      </c>
      <c r="AY159" s="233" t="s">
        <v>123</v>
      </c>
    </row>
    <row r="160" spans="2:51" s="12" customFormat="1" ht="13.5">
      <c r="B160" s="223"/>
      <c r="C160" s="224"/>
      <c r="D160" s="213" t="s">
        <v>154</v>
      </c>
      <c r="E160" s="225" t="s">
        <v>21</v>
      </c>
      <c r="F160" s="226" t="s">
        <v>244</v>
      </c>
      <c r="G160" s="224"/>
      <c r="H160" s="227">
        <v>7.36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154</v>
      </c>
      <c r="AU160" s="233" t="s">
        <v>82</v>
      </c>
      <c r="AV160" s="12" t="s">
        <v>82</v>
      </c>
      <c r="AW160" s="12" t="s">
        <v>35</v>
      </c>
      <c r="AX160" s="12" t="s">
        <v>72</v>
      </c>
      <c r="AY160" s="233" t="s">
        <v>123</v>
      </c>
    </row>
    <row r="161" spans="2:51" s="12" customFormat="1" ht="13.5">
      <c r="B161" s="223"/>
      <c r="C161" s="224"/>
      <c r="D161" s="213" t="s">
        <v>154</v>
      </c>
      <c r="E161" s="225" t="s">
        <v>21</v>
      </c>
      <c r="F161" s="226" t="s">
        <v>245</v>
      </c>
      <c r="G161" s="224"/>
      <c r="H161" s="227">
        <v>25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154</v>
      </c>
      <c r="AU161" s="233" t="s">
        <v>82</v>
      </c>
      <c r="AV161" s="12" t="s">
        <v>82</v>
      </c>
      <c r="AW161" s="12" t="s">
        <v>35</v>
      </c>
      <c r="AX161" s="12" t="s">
        <v>72</v>
      </c>
      <c r="AY161" s="233" t="s">
        <v>123</v>
      </c>
    </row>
    <row r="162" spans="2:51" s="12" customFormat="1" ht="13.5">
      <c r="B162" s="223"/>
      <c r="C162" s="224"/>
      <c r="D162" s="213" t="s">
        <v>154</v>
      </c>
      <c r="E162" s="225" t="s">
        <v>21</v>
      </c>
      <c r="F162" s="226" t="s">
        <v>246</v>
      </c>
      <c r="G162" s="224"/>
      <c r="H162" s="227">
        <v>11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154</v>
      </c>
      <c r="AU162" s="233" t="s">
        <v>82</v>
      </c>
      <c r="AV162" s="12" t="s">
        <v>82</v>
      </c>
      <c r="AW162" s="12" t="s">
        <v>35</v>
      </c>
      <c r="AX162" s="12" t="s">
        <v>72</v>
      </c>
      <c r="AY162" s="233" t="s">
        <v>123</v>
      </c>
    </row>
    <row r="163" spans="2:51" s="12" customFormat="1" ht="13.5">
      <c r="B163" s="223"/>
      <c r="C163" s="224"/>
      <c r="D163" s="213" t="s">
        <v>154</v>
      </c>
      <c r="E163" s="225" t="s">
        <v>21</v>
      </c>
      <c r="F163" s="226" t="s">
        <v>247</v>
      </c>
      <c r="G163" s="224"/>
      <c r="H163" s="227">
        <v>44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154</v>
      </c>
      <c r="AU163" s="233" t="s">
        <v>82</v>
      </c>
      <c r="AV163" s="12" t="s">
        <v>82</v>
      </c>
      <c r="AW163" s="12" t="s">
        <v>35</v>
      </c>
      <c r="AX163" s="12" t="s">
        <v>72</v>
      </c>
      <c r="AY163" s="233" t="s">
        <v>123</v>
      </c>
    </row>
    <row r="164" spans="2:51" s="12" customFormat="1" ht="13.5">
      <c r="B164" s="223"/>
      <c r="C164" s="224"/>
      <c r="D164" s="213" t="s">
        <v>154</v>
      </c>
      <c r="E164" s="225" t="s">
        <v>21</v>
      </c>
      <c r="F164" s="226" t="s">
        <v>248</v>
      </c>
      <c r="G164" s="224"/>
      <c r="H164" s="227">
        <v>10.9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154</v>
      </c>
      <c r="AU164" s="233" t="s">
        <v>82</v>
      </c>
      <c r="AV164" s="12" t="s">
        <v>82</v>
      </c>
      <c r="AW164" s="12" t="s">
        <v>35</v>
      </c>
      <c r="AX164" s="12" t="s">
        <v>72</v>
      </c>
      <c r="AY164" s="233" t="s">
        <v>123</v>
      </c>
    </row>
    <row r="165" spans="2:51" s="12" customFormat="1" ht="13.5">
      <c r="B165" s="223"/>
      <c r="C165" s="224"/>
      <c r="D165" s="213" t="s">
        <v>154</v>
      </c>
      <c r="E165" s="225" t="s">
        <v>21</v>
      </c>
      <c r="F165" s="226" t="s">
        <v>249</v>
      </c>
      <c r="G165" s="224"/>
      <c r="H165" s="227">
        <v>35.9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154</v>
      </c>
      <c r="AU165" s="233" t="s">
        <v>82</v>
      </c>
      <c r="AV165" s="12" t="s">
        <v>82</v>
      </c>
      <c r="AW165" s="12" t="s">
        <v>35</v>
      </c>
      <c r="AX165" s="12" t="s">
        <v>72</v>
      </c>
      <c r="AY165" s="233" t="s">
        <v>123</v>
      </c>
    </row>
    <row r="166" spans="2:51" s="12" customFormat="1" ht="13.5">
      <c r="B166" s="223"/>
      <c r="C166" s="224"/>
      <c r="D166" s="213" t="s">
        <v>154</v>
      </c>
      <c r="E166" s="225" t="s">
        <v>21</v>
      </c>
      <c r="F166" s="226" t="s">
        <v>250</v>
      </c>
      <c r="G166" s="224"/>
      <c r="H166" s="227">
        <v>13.7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154</v>
      </c>
      <c r="AU166" s="233" t="s">
        <v>82</v>
      </c>
      <c r="AV166" s="12" t="s">
        <v>82</v>
      </c>
      <c r="AW166" s="12" t="s">
        <v>35</v>
      </c>
      <c r="AX166" s="12" t="s">
        <v>72</v>
      </c>
      <c r="AY166" s="233" t="s">
        <v>123</v>
      </c>
    </row>
    <row r="167" spans="2:51" s="12" customFormat="1" ht="13.5">
      <c r="B167" s="223"/>
      <c r="C167" s="224"/>
      <c r="D167" s="213" t="s">
        <v>154</v>
      </c>
      <c r="E167" s="225" t="s">
        <v>21</v>
      </c>
      <c r="F167" s="226" t="s">
        <v>251</v>
      </c>
      <c r="G167" s="224"/>
      <c r="H167" s="227">
        <v>13.9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154</v>
      </c>
      <c r="AU167" s="233" t="s">
        <v>82</v>
      </c>
      <c r="AV167" s="12" t="s">
        <v>82</v>
      </c>
      <c r="AW167" s="12" t="s">
        <v>35</v>
      </c>
      <c r="AX167" s="12" t="s">
        <v>72</v>
      </c>
      <c r="AY167" s="233" t="s">
        <v>123</v>
      </c>
    </row>
    <row r="168" spans="2:51" s="12" customFormat="1" ht="13.5">
      <c r="B168" s="223"/>
      <c r="C168" s="224"/>
      <c r="D168" s="213" t="s">
        <v>154</v>
      </c>
      <c r="E168" s="225" t="s">
        <v>21</v>
      </c>
      <c r="F168" s="226" t="s">
        <v>252</v>
      </c>
      <c r="G168" s="224"/>
      <c r="H168" s="227">
        <v>9.26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154</v>
      </c>
      <c r="AU168" s="233" t="s">
        <v>82</v>
      </c>
      <c r="AV168" s="12" t="s">
        <v>82</v>
      </c>
      <c r="AW168" s="12" t="s">
        <v>35</v>
      </c>
      <c r="AX168" s="12" t="s">
        <v>72</v>
      </c>
      <c r="AY168" s="233" t="s">
        <v>123</v>
      </c>
    </row>
    <row r="169" spans="2:51" s="12" customFormat="1" ht="13.5">
      <c r="B169" s="223"/>
      <c r="C169" s="224"/>
      <c r="D169" s="213" t="s">
        <v>154</v>
      </c>
      <c r="E169" s="225" t="s">
        <v>21</v>
      </c>
      <c r="F169" s="226" t="s">
        <v>253</v>
      </c>
      <c r="G169" s="224"/>
      <c r="H169" s="227">
        <v>20.2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154</v>
      </c>
      <c r="AU169" s="233" t="s">
        <v>82</v>
      </c>
      <c r="AV169" s="12" t="s">
        <v>82</v>
      </c>
      <c r="AW169" s="12" t="s">
        <v>35</v>
      </c>
      <c r="AX169" s="12" t="s">
        <v>72</v>
      </c>
      <c r="AY169" s="233" t="s">
        <v>123</v>
      </c>
    </row>
    <row r="170" spans="2:51" s="12" customFormat="1" ht="13.5">
      <c r="B170" s="223"/>
      <c r="C170" s="224"/>
      <c r="D170" s="213" t="s">
        <v>154</v>
      </c>
      <c r="E170" s="225" t="s">
        <v>21</v>
      </c>
      <c r="F170" s="226" t="s">
        <v>254</v>
      </c>
      <c r="G170" s="224"/>
      <c r="H170" s="227">
        <v>31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154</v>
      </c>
      <c r="AU170" s="233" t="s">
        <v>82</v>
      </c>
      <c r="AV170" s="12" t="s">
        <v>82</v>
      </c>
      <c r="AW170" s="12" t="s">
        <v>35</v>
      </c>
      <c r="AX170" s="12" t="s">
        <v>72</v>
      </c>
      <c r="AY170" s="233" t="s">
        <v>123</v>
      </c>
    </row>
    <row r="171" spans="2:51" s="12" customFormat="1" ht="13.5">
      <c r="B171" s="223"/>
      <c r="C171" s="224"/>
      <c r="D171" s="213" t="s">
        <v>154</v>
      </c>
      <c r="E171" s="225" t="s">
        <v>21</v>
      </c>
      <c r="F171" s="226" t="s">
        <v>255</v>
      </c>
      <c r="G171" s="224"/>
      <c r="H171" s="227">
        <v>61.2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154</v>
      </c>
      <c r="AU171" s="233" t="s">
        <v>82</v>
      </c>
      <c r="AV171" s="12" t="s">
        <v>82</v>
      </c>
      <c r="AW171" s="12" t="s">
        <v>35</v>
      </c>
      <c r="AX171" s="12" t="s">
        <v>72</v>
      </c>
      <c r="AY171" s="233" t="s">
        <v>123</v>
      </c>
    </row>
    <row r="172" spans="2:51" s="12" customFormat="1" ht="13.5">
      <c r="B172" s="223"/>
      <c r="C172" s="224"/>
      <c r="D172" s="213" t="s">
        <v>154</v>
      </c>
      <c r="E172" s="225" t="s">
        <v>21</v>
      </c>
      <c r="F172" s="226" t="s">
        <v>256</v>
      </c>
      <c r="G172" s="224"/>
      <c r="H172" s="227">
        <v>20.2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154</v>
      </c>
      <c r="AU172" s="233" t="s">
        <v>82</v>
      </c>
      <c r="AV172" s="12" t="s">
        <v>82</v>
      </c>
      <c r="AW172" s="12" t="s">
        <v>35</v>
      </c>
      <c r="AX172" s="12" t="s">
        <v>72</v>
      </c>
      <c r="AY172" s="233" t="s">
        <v>123</v>
      </c>
    </row>
    <row r="173" spans="2:51" s="12" customFormat="1" ht="13.5">
      <c r="B173" s="223"/>
      <c r="C173" s="224"/>
      <c r="D173" s="213" t="s">
        <v>154</v>
      </c>
      <c r="E173" s="225" t="s">
        <v>21</v>
      </c>
      <c r="F173" s="226" t="s">
        <v>257</v>
      </c>
      <c r="G173" s="224"/>
      <c r="H173" s="227">
        <v>20.2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154</v>
      </c>
      <c r="AU173" s="233" t="s">
        <v>82</v>
      </c>
      <c r="AV173" s="12" t="s">
        <v>82</v>
      </c>
      <c r="AW173" s="12" t="s">
        <v>35</v>
      </c>
      <c r="AX173" s="12" t="s">
        <v>72</v>
      </c>
      <c r="AY173" s="233" t="s">
        <v>123</v>
      </c>
    </row>
    <row r="174" spans="2:51" s="12" customFormat="1" ht="13.5">
      <c r="B174" s="223"/>
      <c r="C174" s="224"/>
      <c r="D174" s="213" t="s">
        <v>154</v>
      </c>
      <c r="E174" s="225" t="s">
        <v>21</v>
      </c>
      <c r="F174" s="226" t="s">
        <v>258</v>
      </c>
      <c r="G174" s="224"/>
      <c r="H174" s="227">
        <v>37.2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154</v>
      </c>
      <c r="AU174" s="233" t="s">
        <v>82</v>
      </c>
      <c r="AV174" s="12" t="s">
        <v>82</v>
      </c>
      <c r="AW174" s="12" t="s">
        <v>35</v>
      </c>
      <c r="AX174" s="12" t="s">
        <v>72</v>
      </c>
      <c r="AY174" s="233" t="s">
        <v>123</v>
      </c>
    </row>
    <row r="175" spans="2:51" s="12" customFormat="1" ht="13.5">
      <c r="B175" s="223"/>
      <c r="C175" s="224"/>
      <c r="D175" s="213" t="s">
        <v>154</v>
      </c>
      <c r="E175" s="225" t="s">
        <v>21</v>
      </c>
      <c r="F175" s="226" t="s">
        <v>259</v>
      </c>
      <c r="G175" s="224"/>
      <c r="H175" s="227">
        <v>22.3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154</v>
      </c>
      <c r="AU175" s="233" t="s">
        <v>82</v>
      </c>
      <c r="AV175" s="12" t="s">
        <v>82</v>
      </c>
      <c r="AW175" s="12" t="s">
        <v>35</v>
      </c>
      <c r="AX175" s="12" t="s">
        <v>72</v>
      </c>
      <c r="AY175" s="233" t="s">
        <v>123</v>
      </c>
    </row>
    <row r="176" spans="2:51" s="12" customFormat="1" ht="13.5">
      <c r="B176" s="223"/>
      <c r="C176" s="224"/>
      <c r="D176" s="213" t="s">
        <v>154</v>
      </c>
      <c r="E176" s="225" t="s">
        <v>21</v>
      </c>
      <c r="F176" s="226" t="s">
        <v>260</v>
      </c>
      <c r="G176" s="224"/>
      <c r="H176" s="227">
        <v>47.3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154</v>
      </c>
      <c r="AU176" s="233" t="s">
        <v>82</v>
      </c>
      <c r="AV176" s="12" t="s">
        <v>82</v>
      </c>
      <c r="AW176" s="12" t="s">
        <v>35</v>
      </c>
      <c r="AX176" s="12" t="s">
        <v>72</v>
      </c>
      <c r="AY176" s="233" t="s">
        <v>123</v>
      </c>
    </row>
    <row r="177" spans="2:51" s="12" customFormat="1" ht="13.5">
      <c r="B177" s="223"/>
      <c r="C177" s="224"/>
      <c r="D177" s="213" t="s">
        <v>154</v>
      </c>
      <c r="E177" s="225" t="s">
        <v>21</v>
      </c>
      <c r="F177" s="226" t="s">
        <v>261</v>
      </c>
      <c r="G177" s="224"/>
      <c r="H177" s="227">
        <v>21.2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154</v>
      </c>
      <c r="AU177" s="233" t="s">
        <v>82</v>
      </c>
      <c r="AV177" s="12" t="s">
        <v>82</v>
      </c>
      <c r="AW177" s="12" t="s">
        <v>35</v>
      </c>
      <c r="AX177" s="12" t="s">
        <v>72</v>
      </c>
      <c r="AY177" s="233" t="s">
        <v>123</v>
      </c>
    </row>
    <row r="178" spans="2:51" s="12" customFormat="1" ht="13.5">
      <c r="B178" s="223"/>
      <c r="C178" s="224"/>
      <c r="D178" s="213" t="s">
        <v>154</v>
      </c>
      <c r="E178" s="225" t="s">
        <v>21</v>
      </c>
      <c r="F178" s="226" t="s">
        <v>262</v>
      </c>
      <c r="G178" s="224"/>
      <c r="H178" s="227">
        <v>7.6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154</v>
      </c>
      <c r="AU178" s="233" t="s">
        <v>82</v>
      </c>
      <c r="AV178" s="12" t="s">
        <v>82</v>
      </c>
      <c r="AW178" s="12" t="s">
        <v>35</v>
      </c>
      <c r="AX178" s="12" t="s">
        <v>72</v>
      </c>
      <c r="AY178" s="233" t="s">
        <v>123</v>
      </c>
    </row>
    <row r="179" spans="2:51" s="12" customFormat="1" ht="13.5">
      <c r="B179" s="223"/>
      <c r="C179" s="224"/>
      <c r="D179" s="213" t="s">
        <v>154</v>
      </c>
      <c r="E179" s="225" t="s">
        <v>21</v>
      </c>
      <c r="F179" s="226" t="s">
        <v>263</v>
      </c>
      <c r="G179" s="224"/>
      <c r="H179" s="227">
        <v>71.72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154</v>
      </c>
      <c r="AU179" s="233" t="s">
        <v>82</v>
      </c>
      <c r="AV179" s="12" t="s">
        <v>82</v>
      </c>
      <c r="AW179" s="12" t="s">
        <v>35</v>
      </c>
      <c r="AX179" s="12" t="s">
        <v>72</v>
      </c>
      <c r="AY179" s="233" t="s">
        <v>123</v>
      </c>
    </row>
    <row r="180" spans="2:51" s="12" customFormat="1" ht="13.5">
      <c r="B180" s="223"/>
      <c r="C180" s="224"/>
      <c r="D180" s="213" t="s">
        <v>154</v>
      </c>
      <c r="E180" s="225" t="s">
        <v>21</v>
      </c>
      <c r="F180" s="226" t="s">
        <v>264</v>
      </c>
      <c r="G180" s="224"/>
      <c r="H180" s="227">
        <v>28.3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154</v>
      </c>
      <c r="AU180" s="233" t="s">
        <v>82</v>
      </c>
      <c r="AV180" s="12" t="s">
        <v>82</v>
      </c>
      <c r="AW180" s="12" t="s">
        <v>35</v>
      </c>
      <c r="AX180" s="12" t="s">
        <v>72</v>
      </c>
      <c r="AY180" s="233" t="s">
        <v>123</v>
      </c>
    </row>
    <row r="181" spans="2:51" s="12" customFormat="1" ht="13.5">
      <c r="B181" s="223"/>
      <c r="C181" s="224"/>
      <c r="D181" s="213" t="s">
        <v>154</v>
      </c>
      <c r="E181" s="225" t="s">
        <v>21</v>
      </c>
      <c r="F181" s="226" t="s">
        <v>265</v>
      </c>
      <c r="G181" s="224"/>
      <c r="H181" s="227">
        <v>24.3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154</v>
      </c>
      <c r="AU181" s="233" t="s">
        <v>82</v>
      </c>
      <c r="AV181" s="12" t="s">
        <v>82</v>
      </c>
      <c r="AW181" s="12" t="s">
        <v>35</v>
      </c>
      <c r="AX181" s="12" t="s">
        <v>72</v>
      </c>
      <c r="AY181" s="233" t="s">
        <v>123</v>
      </c>
    </row>
    <row r="182" spans="2:51" s="12" customFormat="1" ht="13.5">
      <c r="B182" s="223"/>
      <c r="C182" s="224"/>
      <c r="D182" s="213" t="s">
        <v>154</v>
      </c>
      <c r="E182" s="225" t="s">
        <v>21</v>
      </c>
      <c r="F182" s="226" t="s">
        <v>266</v>
      </c>
      <c r="G182" s="224"/>
      <c r="H182" s="227">
        <v>21.1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154</v>
      </c>
      <c r="AU182" s="233" t="s">
        <v>82</v>
      </c>
      <c r="AV182" s="12" t="s">
        <v>82</v>
      </c>
      <c r="AW182" s="12" t="s">
        <v>35</v>
      </c>
      <c r="AX182" s="12" t="s">
        <v>72</v>
      </c>
      <c r="AY182" s="233" t="s">
        <v>123</v>
      </c>
    </row>
    <row r="183" spans="2:51" s="12" customFormat="1" ht="13.5">
      <c r="B183" s="223"/>
      <c r="C183" s="224"/>
      <c r="D183" s="213" t="s">
        <v>154</v>
      </c>
      <c r="E183" s="225" t="s">
        <v>21</v>
      </c>
      <c r="F183" s="226" t="s">
        <v>267</v>
      </c>
      <c r="G183" s="224"/>
      <c r="H183" s="227">
        <v>22.3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154</v>
      </c>
      <c r="AU183" s="233" t="s">
        <v>82</v>
      </c>
      <c r="AV183" s="12" t="s">
        <v>82</v>
      </c>
      <c r="AW183" s="12" t="s">
        <v>35</v>
      </c>
      <c r="AX183" s="12" t="s">
        <v>72</v>
      </c>
      <c r="AY183" s="233" t="s">
        <v>123</v>
      </c>
    </row>
    <row r="184" spans="2:51" s="12" customFormat="1" ht="13.5">
      <c r="B184" s="223"/>
      <c r="C184" s="224"/>
      <c r="D184" s="213" t="s">
        <v>154</v>
      </c>
      <c r="E184" s="225" t="s">
        <v>21</v>
      </c>
      <c r="F184" s="226" t="s">
        <v>268</v>
      </c>
      <c r="G184" s="224"/>
      <c r="H184" s="227">
        <v>34.35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154</v>
      </c>
      <c r="AU184" s="233" t="s">
        <v>82</v>
      </c>
      <c r="AV184" s="12" t="s">
        <v>82</v>
      </c>
      <c r="AW184" s="12" t="s">
        <v>35</v>
      </c>
      <c r="AX184" s="12" t="s">
        <v>72</v>
      </c>
      <c r="AY184" s="233" t="s">
        <v>123</v>
      </c>
    </row>
    <row r="185" spans="2:51" s="12" customFormat="1" ht="13.5">
      <c r="B185" s="223"/>
      <c r="C185" s="224"/>
      <c r="D185" s="213" t="s">
        <v>154</v>
      </c>
      <c r="E185" s="225" t="s">
        <v>21</v>
      </c>
      <c r="F185" s="226" t="s">
        <v>269</v>
      </c>
      <c r="G185" s="224"/>
      <c r="H185" s="227">
        <v>59.1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154</v>
      </c>
      <c r="AU185" s="233" t="s">
        <v>82</v>
      </c>
      <c r="AV185" s="12" t="s">
        <v>82</v>
      </c>
      <c r="AW185" s="12" t="s">
        <v>35</v>
      </c>
      <c r="AX185" s="12" t="s">
        <v>72</v>
      </c>
      <c r="AY185" s="233" t="s">
        <v>123</v>
      </c>
    </row>
    <row r="186" spans="2:51" s="12" customFormat="1" ht="13.5">
      <c r="B186" s="223"/>
      <c r="C186" s="224"/>
      <c r="D186" s="213" t="s">
        <v>154</v>
      </c>
      <c r="E186" s="225" t="s">
        <v>21</v>
      </c>
      <c r="F186" s="226" t="s">
        <v>270</v>
      </c>
      <c r="G186" s="224"/>
      <c r="H186" s="227">
        <v>19.6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154</v>
      </c>
      <c r="AU186" s="233" t="s">
        <v>82</v>
      </c>
      <c r="AV186" s="12" t="s">
        <v>82</v>
      </c>
      <c r="AW186" s="12" t="s">
        <v>35</v>
      </c>
      <c r="AX186" s="12" t="s">
        <v>72</v>
      </c>
      <c r="AY186" s="233" t="s">
        <v>123</v>
      </c>
    </row>
    <row r="187" spans="2:51" s="12" customFormat="1" ht="13.5">
      <c r="B187" s="223"/>
      <c r="C187" s="224"/>
      <c r="D187" s="213" t="s">
        <v>154</v>
      </c>
      <c r="E187" s="225" t="s">
        <v>21</v>
      </c>
      <c r="F187" s="226" t="s">
        <v>271</v>
      </c>
      <c r="G187" s="224"/>
      <c r="H187" s="227">
        <v>36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154</v>
      </c>
      <c r="AU187" s="233" t="s">
        <v>82</v>
      </c>
      <c r="AV187" s="12" t="s">
        <v>82</v>
      </c>
      <c r="AW187" s="12" t="s">
        <v>35</v>
      </c>
      <c r="AX187" s="12" t="s">
        <v>72</v>
      </c>
      <c r="AY187" s="233" t="s">
        <v>123</v>
      </c>
    </row>
    <row r="188" spans="2:51" s="12" customFormat="1" ht="13.5">
      <c r="B188" s="223"/>
      <c r="C188" s="224"/>
      <c r="D188" s="213" t="s">
        <v>154</v>
      </c>
      <c r="E188" s="225" t="s">
        <v>21</v>
      </c>
      <c r="F188" s="226" t="s">
        <v>272</v>
      </c>
      <c r="G188" s="224"/>
      <c r="H188" s="227">
        <v>22.3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154</v>
      </c>
      <c r="AU188" s="233" t="s">
        <v>82</v>
      </c>
      <c r="AV188" s="12" t="s">
        <v>82</v>
      </c>
      <c r="AW188" s="12" t="s">
        <v>35</v>
      </c>
      <c r="AX188" s="12" t="s">
        <v>72</v>
      </c>
      <c r="AY188" s="233" t="s">
        <v>123</v>
      </c>
    </row>
    <row r="189" spans="2:51" s="12" customFormat="1" ht="13.5">
      <c r="B189" s="223"/>
      <c r="C189" s="224"/>
      <c r="D189" s="213" t="s">
        <v>154</v>
      </c>
      <c r="E189" s="225" t="s">
        <v>21</v>
      </c>
      <c r="F189" s="226" t="s">
        <v>273</v>
      </c>
      <c r="G189" s="224"/>
      <c r="H189" s="227">
        <v>51.7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154</v>
      </c>
      <c r="AU189" s="233" t="s">
        <v>82</v>
      </c>
      <c r="AV189" s="12" t="s">
        <v>82</v>
      </c>
      <c r="AW189" s="12" t="s">
        <v>35</v>
      </c>
      <c r="AX189" s="12" t="s">
        <v>72</v>
      </c>
      <c r="AY189" s="233" t="s">
        <v>123</v>
      </c>
    </row>
    <row r="190" spans="2:51" s="12" customFormat="1" ht="13.5">
      <c r="B190" s="223"/>
      <c r="C190" s="224"/>
      <c r="D190" s="213" t="s">
        <v>154</v>
      </c>
      <c r="E190" s="225" t="s">
        <v>21</v>
      </c>
      <c r="F190" s="226" t="s">
        <v>274</v>
      </c>
      <c r="G190" s="224"/>
      <c r="H190" s="227">
        <v>21.2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154</v>
      </c>
      <c r="AU190" s="233" t="s">
        <v>82</v>
      </c>
      <c r="AV190" s="12" t="s">
        <v>82</v>
      </c>
      <c r="AW190" s="12" t="s">
        <v>35</v>
      </c>
      <c r="AX190" s="12" t="s">
        <v>72</v>
      </c>
      <c r="AY190" s="233" t="s">
        <v>123</v>
      </c>
    </row>
    <row r="191" spans="2:51" s="13" customFormat="1" ht="13.5">
      <c r="B191" s="234"/>
      <c r="C191" s="235"/>
      <c r="D191" s="213" t="s">
        <v>154</v>
      </c>
      <c r="E191" s="246" t="s">
        <v>21</v>
      </c>
      <c r="F191" s="247" t="s">
        <v>158</v>
      </c>
      <c r="G191" s="235"/>
      <c r="H191" s="248">
        <v>2321.884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154</v>
      </c>
      <c r="AU191" s="245" t="s">
        <v>82</v>
      </c>
      <c r="AV191" s="13" t="s">
        <v>152</v>
      </c>
      <c r="AW191" s="13" t="s">
        <v>35</v>
      </c>
      <c r="AX191" s="13" t="s">
        <v>72</v>
      </c>
      <c r="AY191" s="245" t="s">
        <v>123</v>
      </c>
    </row>
    <row r="192" spans="2:51" s="12" customFormat="1" ht="13.5">
      <c r="B192" s="223"/>
      <c r="C192" s="224"/>
      <c r="D192" s="213" t="s">
        <v>154</v>
      </c>
      <c r="E192" s="225" t="s">
        <v>21</v>
      </c>
      <c r="F192" s="226" t="s">
        <v>275</v>
      </c>
      <c r="G192" s="224"/>
      <c r="H192" s="227">
        <v>116.094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154</v>
      </c>
      <c r="AU192" s="233" t="s">
        <v>82</v>
      </c>
      <c r="AV192" s="12" t="s">
        <v>82</v>
      </c>
      <c r="AW192" s="12" t="s">
        <v>35</v>
      </c>
      <c r="AX192" s="12" t="s">
        <v>72</v>
      </c>
      <c r="AY192" s="233" t="s">
        <v>123</v>
      </c>
    </row>
    <row r="193" spans="2:51" s="13" customFormat="1" ht="13.5">
      <c r="B193" s="234"/>
      <c r="C193" s="235"/>
      <c r="D193" s="236" t="s">
        <v>154</v>
      </c>
      <c r="E193" s="237" t="s">
        <v>21</v>
      </c>
      <c r="F193" s="238" t="s">
        <v>158</v>
      </c>
      <c r="G193" s="235"/>
      <c r="H193" s="239">
        <v>116.094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154</v>
      </c>
      <c r="AU193" s="245" t="s">
        <v>82</v>
      </c>
      <c r="AV193" s="13" t="s">
        <v>152</v>
      </c>
      <c r="AW193" s="13" t="s">
        <v>35</v>
      </c>
      <c r="AX193" s="13" t="s">
        <v>80</v>
      </c>
      <c r="AY193" s="245" t="s">
        <v>123</v>
      </c>
    </row>
    <row r="194" spans="2:65" s="1" customFormat="1" ht="22.5" customHeight="1">
      <c r="B194" s="41"/>
      <c r="C194" s="183" t="s">
        <v>276</v>
      </c>
      <c r="D194" s="183" t="s">
        <v>124</v>
      </c>
      <c r="E194" s="184" t="s">
        <v>277</v>
      </c>
      <c r="F194" s="185" t="s">
        <v>278</v>
      </c>
      <c r="G194" s="186" t="s">
        <v>176</v>
      </c>
      <c r="H194" s="187">
        <v>442.53</v>
      </c>
      <c r="I194" s="188"/>
      <c r="J194" s="189">
        <f>ROUND(I194*H194,2)</f>
        <v>0</v>
      </c>
      <c r="K194" s="185" t="s">
        <v>151</v>
      </c>
      <c r="L194" s="61"/>
      <c r="M194" s="190" t="s">
        <v>21</v>
      </c>
      <c r="N194" s="208" t="s">
        <v>43</v>
      </c>
      <c r="O194" s="42"/>
      <c r="P194" s="209">
        <f>O194*H194</f>
        <v>0</v>
      </c>
      <c r="Q194" s="209">
        <v>0.00735</v>
      </c>
      <c r="R194" s="209">
        <f>Q194*H194</f>
        <v>3.2525954999999995</v>
      </c>
      <c r="S194" s="209">
        <v>0</v>
      </c>
      <c r="T194" s="210">
        <f>S194*H194</f>
        <v>0</v>
      </c>
      <c r="AR194" s="24" t="s">
        <v>152</v>
      </c>
      <c r="AT194" s="24" t="s">
        <v>124</v>
      </c>
      <c r="AU194" s="24" t="s">
        <v>82</v>
      </c>
      <c r="AY194" s="24" t="s">
        <v>123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24" t="s">
        <v>80</v>
      </c>
      <c r="BK194" s="195">
        <f>ROUND(I194*H194,2)</f>
        <v>0</v>
      </c>
      <c r="BL194" s="24" t="s">
        <v>152</v>
      </c>
      <c r="BM194" s="24" t="s">
        <v>279</v>
      </c>
    </row>
    <row r="195" spans="2:51" s="12" customFormat="1" ht="13.5">
      <c r="B195" s="223"/>
      <c r="C195" s="224"/>
      <c r="D195" s="236" t="s">
        <v>154</v>
      </c>
      <c r="E195" s="249" t="s">
        <v>21</v>
      </c>
      <c r="F195" s="250" t="s">
        <v>280</v>
      </c>
      <c r="G195" s="224"/>
      <c r="H195" s="251">
        <v>442.53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154</v>
      </c>
      <c r="AU195" s="233" t="s">
        <v>82</v>
      </c>
      <c r="AV195" s="12" t="s">
        <v>82</v>
      </c>
      <c r="AW195" s="12" t="s">
        <v>35</v>
      </c>
      <c r="AX195" s="12" t="s">
        <v>80</v>
      </c>
      <c r="AY195" s="233" t="s">
        <v>123</v>
      </c>
    </row>
    <row r="196" spans="2:65" s="1" customFormat="1" ht="22.5" customHeight="1">
      <c r="B196" s="41"/>
      <c r="C196" s="183" t="s">
        <v>281</v>
      </c>
      <c r="D196" s="183" t="s">
        <v>124</v>
      </c>
      <c r="E196" s="184" t="s">
        <v>282</v>
      </c>
      <c r="F196" s="185" t="s">
        <v>283</v>
      </c>
      <c r="G196" s="186" t="s">
        <v>176</v>
      </c>
      <c r="H196" s="187">
        <v>442.53</v>
      </c>
      <c r="I196" s="188"/>
      <c r="J196" s="189">
        <f>ROUND(I196*H196,2)</f>
        <v>0</v>
      </c>
      <c r="K196" s="185" t="s">
        <v>151</v>
      </c>
      <c r="L196" s="61"/>
      <c r="M196" s="190" t="s">
        <v>21</v>
      </c>
      <c r="N196" s="208" t="s">
        <v>43</v>
      </c>
      <c r="O196" s="42"/>
      <c r="P196" s="209">
        <f>O196*H196</f>
        <v>0</v>
      </c>
      <c r="Q196" s="209">
        <v>0.01733</v>
      </c>
      <c r="R196" s="209">
        <f>Q196*H196</f>
        <v>7.6690449</v>
      </c>
      <c r="S196" s="209">
        <v>0</v>
      </c>
      <c r="T196" s="210">
        <f>S196*H196</f>
        <v>0</v>
      </c>
      <c r="AR196" s="24" t="s">
        <v>152</v>
      </c>
      <c r="AT196" s="24" t="s">
        <v>124</v>
      </c>
      <c r="AU196" s="24" t="s">
        <v>82</v>
      </c>
      <c r="AY196" s="24" t="s">
        <v>123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24" t="s">
        <v>80</v>
      </c>
      <c r="BK196" s="195">
        <f>ROUND(I196*H196,2)</f>
        <v>0</v>
      </c>
      <c r="BL196" s="24" t="s">
        <v>152</v>
      </c>
      <c r="BM196" s="24" t="s">
        <v>284</v>
      </c>
    </row>
    <row r="197" spans="2:51" s="12" customFormat="1" ht="13.5">
      <c r="B197" s="223"/>
      <c r="C197" s="224"/>
      <c r="D197" s="236" t="s">
        <v>154</v>
      </c>
      <c r="E197" s="249" t="s">
        <v>21</v>
      </c>
      <c r="F197" s="250" t="s">
        <v>280</v>
      </c>
      <c r="G197" s="224"/>
      <c r="H197" s="251">
        <v>442.53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154</v>
      </c>
      <c r="AU197" s="233" t="s">
        <v>82</v>
      </c>
      <c r="AV197" s="12" t="s">
        <v>82</v>
      </c>
      <c r="AW197" s="12" t="s">
        <v>35</v>
      </c>
      <c r="AX197" s="12" t="s">
        <v>80</v>
      </c>
      <c r="AY197" s="233" t="s">
        <v>123</v>
      </c>
    </row>
    <row r="198" spans="2:65" s="1" customFormat="1" ht="22.5" customHeight="1">
      <c r="B198" s="41"/>
      <c r="C198" s="183" t="s">
        <v>285</v>
      </c>
      <c r="D198" s="183" t="s">
        <v>124</v>
      </c>
      <c r="E198" s="184" t="s">
        <v>286</v>
      </c>
      <c r="F198" s="185" t="s">
        <v>287</v>
      </c>
      <c r="G198" s="186" t="s">
        <v>176</v>
      </c>
      <c r="H198" s="187">
        <v>348.283</v>
      </c>
      <c r="I198" s="188"/>
      <c r="J198" s="189">
        <f>ROUND(I198*H198,2)</f>
        <v>0</v>
      </c>
      <c r="K198" s="185" t="s">
        <v>151</v>
      </c>
      <c r="L198" s="61"/>
      <c r="M198" s="190" t="s">
        <v>21</v>
      </c>
      <c r="N198" s="208" t="s">
        <v>43</v>
      </c>
      <c r="O198" s="42"/>
      <c r="P198" s="209">
        <f>O198*H198</f>
        <v>0</v>
      </c>
      <c r="Q198" s="209">
        <v>0.04153</v>
      </c>
      <c r="R198" s="209">
        <f>Q198*H198</f>
        <v>14.464192989999999</v>
      </c>
      <c r="S198" s="209">
        <v>0</v>
      </c>
      <c r="T198" s="210">
        <f>S198*H198</f>
        <v>0</v>
      </c>
      <c r="AR198" s="24" t="s">
        <v>152</v>
      </c>
      <c r="AT198" s="24" t="s">
        <v>124</v>
      </c>
      <c r="AU198" s="24" t="s">
        <v>82</v>
      </c>
      <c r="AY198" s="24" t="s">
        <v>123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24" t="s">
        <v>80</v>
      </c>
      <c r="BK198" s="195">
        <f>ROUND(I198*H198,2)</f>
        <v>0</v>
      </c>
      <c r="BL198" s="24" t="s">
        <v>152</v>
      </c>
      <c r="BM198" s="24" t="s">
        <v>288</v>
      </c>
    </row>
    <row r="199" spans="2:51" s="12" customFormat="1" ht="13.5">
      <c r="B199" s="223"/>
      <c r="C199" s="224"/>
      <c r="D199" s="213" t="s">
        <v>154</v>
      </c>
      <c r="E199" s="225" t="s">
        <v>21</v>
      </c>
      <c r="F199" s="226" t="s">
        <v>208</v>
      </c>
      <c r="G199" s="224"/>
      <c r="H199" s="227">
        <v>154.4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154</v>
      </c>
      <c r="AU199" s="233" t="s">
        <v>82</v>
      </c>
      <c r="AV199" s="12" t="s">
        <v>82</v>
      </c>
      <c r="AW199" s="12" t="s">
        <v>35</v>
      </c>
      <c r="AX199" s="12" t="s">
        <v>72</v>
      </c>
      <c r="AY199" s="233" t="s">
        <v>123</v>
      </c>
    </row>
    <row r="200" spans="2:51" s="12" customFormat="1" ht="13.5">
      <c r="B200" s="223"/>
      <c r="C200" s="224"/>
      <c r="D200" s="213" t="s">
        <v>154</v>
      </c>
      <c r="E200" s="225" t="s">
        <v>21</v>
      </c>
      <c r="F200" s="226" t="s">
        <v>209</v>
      </c>
      <c r="G200" s="224"/>
      <c r="H200" s="227">
        <v>24.6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154</v>
      </c>
      <c r="AU200" s="233" t="s">
        <v>82</v>
      </c>
      <c r="AV200" s="12" t="s">
        <v>82</v>
      </c>
      <c r="AW200" s="12" t="s">
        <v>35</v>
      </c>
      <c r="AX200" s="12" t="s">
        <v>72</v>
      </c>
      <c r="AY200" s="233" t="s">
        <v>123</v>
      </c>
    </row>
    <row r="201" spans="2:51" s="12" customFormat="1" ht="13.5">
      <c r="B201" s="223"/>
      <c r="C201" s="224"/>
      <c r="D201" s="213" t="s">
        <v>154</v>
      </c>
      <c r="E201" s="225" t="s">
        <v>21</v>
      </c>
      <c r="F201" s="226" t="s">
        <v>210</v>
      </c>
      <c r="G201" s="224"/>
      <c r="H201" s="227">
        <v>48.75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154</v>
      </c>
      <c r="AU201" s="233" t="s">
        <v>82</v>
      </c>
      <c r="AV201" s="12" t="s">
        <v>82</v>
      </c>
      <c r="AW201" s="12" t="s">
        <v>35</v>
      </c>
      <c r="AX201" s="12" t="s">
        <v>72</v>
      </c>
      <c r="AY201" s="233" t="s">
        <v>123</v>
      </c>
    </row>
    <row r="202" spans="2:51" s="12" customFormat="1" ht="13.5">
      <c r="B202" s="223"/>
      <c r="C202" s="224"/>
      <c r="D202" s="213" t="s">
        <v>154</v>
      </c>
      <c r="E202" s="225" t="s">
        <v>21</v>
      </c>
      <c r="F202" s="226" t="s">
        <v>211</v>
      </c>
      <c r="G202" s="224"/>
      <c r="H202" s="227">
        <v>12.75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154</v>
      </c>
      <c r="AU202" s="233" t="s">
        <v>82</v>
      </c>
      <c r="AV202" s="12" t="s">
        <v>82</v>
      </c>
      <c r="AW202" s="12" t="s">
        <v>35</v>
      </c>
      <c r="AX202" s="12" t="s">
        <v>72</v>
      </c>
      <c r="AY202" s="233" t="s">
        <v>123</v>
      </c>
    </row>
    <row r="203" spans="2:51" s="12" customFormat="1" ht="13.5">
      <c r="B203" s="223"/>
      <c r="C203" s="224"/>
      <c r="D203" s="213" t="s">
        <v>154</v>
      </c>
      <c r="E203" s="225" t="s">
        <v>21</v>
      </c>
      <c r="F203" s="226" t="s">
        <v>212</v>
      </c>
      <c r="G203" s="224"/>
      <c r="H203" s="227">
        <v>52.55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154</v>
      </c>
      <c r="AU203" s="233" t="s">
        <v>82</v>
      </c>
      <c r="AV203" s="12" t="s">
        <v>82</v>
      </c>
      <c r="AW203" s="12" t="s">
        <v>35</v>
      </c>
      <c r="AX203" s="12" t="s">
        <v>72</v>
      </c>
      <c r="AY203" s="233" t="s">
        <v>123</v>
      </c>
    </row>
    <row r="204" spans="2:51" s="12" customFormat="1" ht="13.5">
      <c r="B204" s="223"/>
      <c r="C204" s="224"/>
      <c r="D204" s="213" t="s">
        <v>154</v>
      </c>
      <c r="E204" s="225" t="s">
        <v>21</v>
      </c>
      <c r="F204" s="226" t="s">
        <v>213</v>
      </c>
      <c r="G204" s="224"/>
      <c r="H204" s="227">
        <v>1.5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154</v>
      </c>
      <c r="AU204" s="233" t="s">
        <v>82</v>
      </c>
      <c r="AV204" s="12" t="s">
        <v>82</v>
      </c>
      <c r="AW204" s="12" t="s">
        <v>35</v>
      </c>
      <c r="AX204" s="12" t="s">
        <v>72</v>
      </c>
      <c r="AY204" s="233" t="s">
        <v>123</v>
      </c>
    </row>
    <row r="205" spans="2:51" s="12" customFormat="1" ht="13.5">
      <c r="B205" s="223"/>
      <c r="C205" s="224"/>
      <c r="D205" s="213" t="s">
        <v>154</v>
      </c>
      <c r="E205" s="225" t="s">
        <v>21</v>
      </c>
      <c r="F205" s="226" t="s">
        <v>214</v>
      </c>
      <c r="G205" s="224"/>
      <c r="H205" s="227">
        <v>18.6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154</v>
      </c>
      <c r="AU205" s="233" t="s">
        <v>82</v>
      </c>
      <c r="AV205" s="12" t="s">
        <v>82</v>
      </c>
      <c r="AW205" s="12" t="s">
        <v>35</v>
      </c>
      <c r="AX205" s="12" t="s">
        <v>72</v>
      </c>
      <c r="AY205" s="233" t="s">
        <v>123</v>
      </c>
    </row>
    <row r="206" spans="2:51" s="12" customFormat="1" ht="13.5">
      <c r="B206" s="223"/>
      <c r="C206" s="224"/>
      <c r="D206" s="213" t="s">
        <v>154</v>
      </c>
      <c r="E206" s="225" t="s">
        <v>21</v>
      </c>
      <c r="F206" s="226" t="s">
        <v>215</v>
      </c>
      <c r="G206" s="224"/>
      <c r="H206" s="227">
        <v>6.2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154</v>
      </c>
      <c r="AU206" s="233" t="s">
        <v>82</v>
      </c>
      <c r="AV206" s="12" t="s">
        <v>82</v>
      </c>
      <c r="AW206" s="12" t="s">
        <v>35</v>
      </c>
      <c r="AX206" s="12" t="s">
        <v>72</v>
      </c>
      <c r="AY206" s="233" t="s">
        <v>123</v>
      </c>
    </row>
    <row r="207" spans="2:51" s="12" customFormat="1" ht="13.5">
      <c r="B207" s="223"/>
      <c r="C207" s="224"/>
      <c r="D207" s="213" t="s">
        <v>154</v>
      </c>
      <c r="E207" s="225" t="s">
        <v>21</v>
      </c>
      <c r="F207" s="226" t="s">
        <v>216</v>
      </c>
      <c r="G207" s="224"/>
      <c r="H207" s="227">
        <v>28.99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154</v>
      </c>
      <c r="AU207" s="233" t="s">
        <v>82</v>
      </c>
      <c r="AV207" s="12" t="s">
        <v>82</v>
      </c>
      <c r="AW207" s="12" t="s">
        <v>35</v>
      </c>
      <c r="AX207" s="12" t="s">
        <v>72</v>
      </c>
      <c r="AY207" s="233" t="s">
        <v>123</v>
      </c>
    </row>
    <row r="208" spans="2:51" s="12" customFormat="1" ht="13.5">
      <c r="B208" s="223"/>
      <c r="C208" s="224"/>
      <c r="D208" s="213" t="s">
        <v>154</v>
      </c>
      <c r="E208" s="225" t="s">
        <v>21</v>
      </c>
      <c r="F208" s="226" t="s">
        <v>217</v>
      </c>
      <c r="G208" s="224"/>
      <c r="H208" s="227">
        <v>27.69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154</v>
      </c>
      <c r="AU208" s="233" t="s">
        <v>82</v>
      </c>
      <c r="AV208" s="12" t="s">
        <v>82</v>
      </c>
      <c r="AW208" s="12" t="s">
        <v>35</v>
      </c>
      <c r="AX208" s="12" t="s">
        <v>72</v>
      </c>
      <c r="AY208" s="233" t="s">
        <v>123</v>
      </c>
    </row>
    <row r="209" spans="2:51" s="12" customFormat="1" ht="13.5">
      <c r="B209" s="223"/>
      <c r="C209" s="224"/>
      <c r="D209" s="213" t="s">
        <v>154</v>
      </c>
      <c r="E209" s="225" t="s">
        <v>21</v>
      </c>
      <c r="F209" s="226" t="s">
        <v>218</v>
      </c>
      <c r="G209" s="224"/>
      <c r="H209" s="227">
        <v>3.45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154</v>
      </c>
      <c r="AU209" s="233" t="s">
        <v>82</v>
      </c>
      <c r="AV209" s="12" t="s">
        <v>82</v>
      </c>
      <c r="AW209" s="12" t="s">
        <v>35</v>
      </c>
      <c r="AX209" s="12" t="s">
        <v>72</v>
      </c>
      <c r="AY209" s="233" t="s">
        <v>123</v>
      </c>
    </row>
    <row r="210" spans="2:51" s="12" customFormat="1" ht="13.5">
      <c r="B210" s="223"/>
      <c r="C210" s="224"/>
      <c r="D210" s="213" t="s">
        <v>154</v>
      </c>
      <c r="E210" s="225" t="s">
        <v>21</v>
      </c>
      <c r="F210" s="226" t="s">
        <v>219</v>
      </c>
      <c r="G210" s="224"/>
      <c r="H210" s="227">
        <v>34.05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154</v>
      </c>
      <c r="AU210" s="233" t="s">
        <v>82</v>
      </c>
      <c r="AV210" s="12" t="s">
        <v>82</v>
      </c>
      <c r="AW210" s="12" t="s">
        <v>35</v>
      </c>
      <c r="AX210" s="12" t="s">
        <v>72</v>
      </c>
      <c r="AY210" s="233" t="s">
        <v>123</v>
      </c>
    </row>
    <row r="211" spans="2:51" s="12" customFormat="1" ht="13.5">
      <c r="B211" s="223"/>
      <c r="C211" s="224"/>
      <c r="D211" s="213" t="s">
        <v>154</v>
      </c>
      <c r="E211" s="225" t="s">
        <v>21</v>
      </c>
      <c r="F211" s="226" t="s">
        <v>220</v>
      </c>
      <c r="G211" s="224"/>
      <c r="H211" s="227">
        <v>79.43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154</v>
      </c>
      <c r="AU211" s="233" t="s">
        <v>82</v>
      </c>
      <c r="AV211" s="12" t="s">
        <v>82</v>
      </c>
      <c r="AW211" s="12" t="s">
        <v>35</v>
      </c>
      <c r="AX211" s="12" t="s">
        <v>72</v>
      </c>
      <c r="AY211" s="233" t="s">
        <v>123</v>
      </c>
    </row>
    <row r="212" spans="2:51" s="12" customFormat="1" ht="13.5">
      <c r="B212" s="223"/>
      <c r="C212" s="224"/>
      <c r="D212" s="213" t="s">
        <v>154</v>
      </c>
      <c r="E212" s="225" t="s">
        <v>21</v>
      </c>
      <c r="F212" s="226" t="s">
        <v>221</v>
      </c>
      <c r="G212" s="224"/>
      <c r="H212" s="227">
        <v>39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154</v>
      </c>
      <c r="AU212" s="233" t="s">
        <v>82</v>
      </c>
      <c r="AV212" s="12" t="s">
        <v>82</v>
      </c>
      <c r="AW212" s="12" t="s">
        <v>35</v>
      </c>
      <c r="AX212" s="12" t="s">
        <v>72</v>
      </c>
      <c r="AY212" s="233" t="s">
        <v>123</v>
      </c>
    </row>
    <row r="213" spans="2:51" s="12" customFormat="1" ht="13.5">
      <c r="B213" s="223"/>
      <c r="C213" s="224"/>
      <c r="D213" s="213" t="s">
        <v>154</v>
      </c>
      <c r="E213" s="225" t="s">
        <v>21</v>
      </c>
      <c r="F213" s="226" t="s">
        <v>222</v>
      </c>
      <c r="G213" s="224"/>
      <c r="H213" s="227">
        <v>39.6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154</v>
      </c>
      <c r="AU213" s="233" t="s">
        <v>82</v>
      </c>
      <c r="AV213" s="12" t="s">
        <v>82</v>
      </c>
      <c r="AW213" s="12" t="s">
        <v>35</v>
      </c>
      <c r="AX213" s="12" t="s">
        <v>72</v>
      </c>
      <c r="AY213" s="233" t="s">
        <v>123</v>
      </c>
    </row>
    <row r="214" spans="2:51" s="12" customFormat="1" ht="13.5">
      <c r="B214" s="223"/>
      <c r="C214" s="224"/>
      <c r="D214" s="213" t="s">
        <v>154</v>
      </c>
      <c r="E214" s="225" t="s">
        <v>21</v>
      </c>
      <c r="F214" s="226" t="s">
        <v>223</v>
      </c>
      <c r="G214" s="224"/>
      <c r="H214" s="227">
        <v>86.16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154</v>
      </c>
      <c r="AU214" s="233" t="s">
        <v>82</v>
      </c>
      <c r="AV214" s="12" t="s">
        <v>82</v>
      </c>
      <c r="AW214" s="12" t="s">
        <v>35</v>
      </c>
      <c r="AX214" s="12" t="s">
        <v>72</v>
      </c>
      <c r="AY214" s="233" t="s">
        <v>123</v>
      </c>
    </row>
    <row r="215" spans="2:51" s="12" customFormat="1" ht="13.5">
      <c r="B215" s="223"/>
      <c r="C215" s="224"/>
      <c r="D215" s="213" t="s">
        <v>154</v>
      </c>
      <c r="E215" s="225" t="s">
        <v>21</v>
      </c>
      <c r="F215" s="226" t="s">
        <v>224</v>
      </c>
      <c r="G215" s="224"/>
      <c r="H215" s="227">
        <v>38.4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154</v>
      </c>
      <c r="AU215" s="233" t="s">
        <v>82</v>
      </c>
      <c r="AV215" s="12" t="s">
        <v>82</v>
      </c>
      <c r="AW215" s="12" t="s">
        <v>35</v>
      </c>
      <c r="AX215" s="12" t="s">
        <v>72</v>
      </c>
      <c r="AY215" s="233" t="s">
        <v>123</v>
      </c>
    </row>
    <row r="216" spans="2:51" s="12" customFormat="1" ht="13.5">
      <c r="B216" s="223"/>
      <c r="C216" s="224"/>
      <c r="D216" s="213" t="s">
        <v>154</v>
      </c>
      <c r="E216" s="225" t="s">
        <v>21</v>
      </c>
      <c r="F216" s="226" t="s">
        <v>225</v>
      </c>
      <c r="G216" s="224"/>
      <c r="H216" s="227">
        <v>38.4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154</v>
      </c>
      <c r="AU216" s="233" t="s">
        <v>82</v>
      </c>
      <c r="AV216" s="12" t="s">
        <v>82</v>
      </c>
      <c r="AW216" s="12" t="s">
        <v>35</v>
      </c>
      <c r="AX216" s="12" t="s">
        <v>72</v>
      </c>
      <c r="AY216" s="233" t="s">
        <v>123</v>
      </c>
    </row>
    <row r="217" spans="2:51" s="12" customFormat="1" ht="13.5">
      <c r="B217" s="223"/>
      <c r="C217" s="224"/>
      <c r="D217" s="213" t="s">
        <v>154</v>
      </c>
      <c r="E217" s="225" t="s">
        <v>21</v>
      </c>
      <c r="F217" s="226" t="s">
        <v>226</v>
      </c>
      <c r="G217" s="224"/>
      <c r="H217" s="227">
        <v>60.19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154</v>
      </c>
      <c r="AU217" s="233" t="s">
        <v>82</v>
      </c>
      <c r="AV217" s="12" t="s">
        <v>82</v>
      </c>
      <c r="AW217" s="12" t="s">
        <v>35</v>
      </c>
      <c r="AX217" s="12" t="s">
        <v>72</v>
      </c>
      <c r="AY217" s="233" t="s">
        <v>123</v>
      </c>
    </row>
    <row r="218" spans="2:51" s="12" customFormat="1" ht="13.5">
      <c r="B218" s="223"/>
      <c r="C218" s="224"/>
      <c r="D218" s="213" t="s">
        <v>154</v>
      </c>
      <c r="E218" s="225" t="s">
        <v>21</v>
      </c>
      <c r="F218" s="226" t="s">
        <v>227</v>
      </c>
      <c r="G218" s="224"/>
      <c r="H218" s="227">
        <v>6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154</v>
      </c>
      <c r="AU218" s="233" t="s">
        <v>82</v>
      </c>
      <c r="AV218" s="12" t="s">
        <v>82</v>
      </c>
      <c r="AW218" s="12" t="s">
        <v>35</v>
      </c>
      <c r="AX218" s="12" t="s">
        <v>72</v>
      </c>
      <c r="AY218" s="233" t="s">
        <v>123</v>
      </c>
    </row>
    <row r="219" spans="2:51" s="12" customFormat="1" ht="13.5">
      <c r="B219" s="223"/>
      <c r="C219" s="224"/>
      <c r="D219" s="213" t="s">
        <v>154</v>
      </c>
      <c r="E219" s="225" t="s">
        <v>21</v>
      </c>
      <c r="F219" s="226" t="s">
        <v>228</v>
      </c>
      <c r="G219" s="224"/>
      <c r="H219" s="227">
        <v>192.6</v>
      </c>
      <c r="I219" s="228"/>
      <c r="J219" s="224"/>
      <c r="K219" s="224"/>
      <c r="L219" s="229"/>
      <c r="M219" s="230"/>
      <c r="N219" s="231"/>
      <c r="O219" s="231"/>
      <c r="P219" s="231"/>
      <c r="Q219" s="231"/>
      <c r="R219" s="231"/>
      <c r="S219" s="231"/>
      <c r="T219" s="232"/>
      <c r="AT219" s="233" t="s">
        <v>154</v>
      </c>
      <c r="AU219" s="233" t="s">
        <v>82</v>
      </c>
      <c r="AV219" s="12" t="s">
        <v>82</v>
      </c>
      <c r="AW219" s="12" t="s">
        <v>35</v>
      </c>
      <c r="AX219" s="12" t="s">
        <v>72</v>
      </c>
      <c r="AY219" s="233" t="s">
        <v>123</v>
      </c>
    </row>
    <row r="220" spans="2:51" s="12" customFormat="1" ht="13.5">
      <c r="B220" s="223"/>
      <c r="C220" s="224"/>
      <c r="D220" s="213" t="s">
        <v>154</v>
      </c>
      <c r="E220" s="225" t="s">
        <v>21</v>
      </c>
      <c r="F220" s="226" t="s">
        <v>229</v>
      </c>
      <c r="G220" s="224"/>
      <c r="H220" s="227">
        <v>10.72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154</v>
      </c>
      <c r="AU220" s="233" t="s">
        <v>82</v>
      </c>
      <c r="AV220" s="12" t="s">
        <v>82</v>
      </c>
      <c r="AW220" s="12" t="s">
        <v>35</v>
      </c>
      <c r="AX220" s="12" t="s">
        <v>72</v>
      </c>
      <c r="AY220" s="233" t="s">
        <v>123</v>
      </c>
    </row>
    <row r="221" spans="2:51" s="12" customFormat="1" ht="13.5">
      <c r="B221" s="223"/>
      <c r="C221" s="224"/>
      <c r="D221" s="213" t="s">
        <v>154</v>
      </c>
      <c r="E221" s="225" t="s">
        <v>21</v>
      </c>
      <c r="F221" s="226" t="s">
        <v>230</v>
      </c>
      <c r="G221" s="224"/>
      <c r="H221" s="227">
        <v>42.96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154</v>
      </c>
      <c r="AU221" s="233" t="s">
        <v>82</v>
      </c>
      <c r="AV221" s="12" t="s">
        <v>82</v>
      </c>
      <c r="AW221" s="12" t="s">
        <v>35</v>
      </c>
      <c r="AX221" s="12" t="s">
        <v>72</v>
      </c>
      <c r="AY221" s="233" t="s">
        <v>123</v>
      </c>
    </row>
    <row r="222" spans="2:51" s="12" customFormat="1" ht="13.5">
      <c r="B222" s="223"/>
      <c r="C222" s="224"/>
      <c r="D222" s="213" t="s">
        <v>154</v>
      </c>
      <c r="E222" s="225" t="s">
        <v>21</v>
      </c>
      <c r="F222" s="226" t="s">
        <v>231</v>
      </c>
      <c r="G222" s="224"/>
      <c r="H222" s="227">
        <v>103.12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154</v>
      </c>
      <c r="AU222" s="233" t="s">
        <v>82</v>
      </c>
      <c r="AV222" s="12" t="s">
        <v>82</v>
      </c>
      <c r="AW222" s="12" t="s">
        <v>35</v>
      </c>
      <c r="AX222" s="12" t="s">
        <v>72</v>
      </c>
      <c r="AY222" s="233" t="s">
        <v>123</v>
      </c>
    </row>
    <row r="223" spans="2:51" s="12" customFormat="1" ht="13.5">
      <c r="B223" s="223"/>
      <c r="C223" s="224"/>
      <c r="D223" s="213" t="s">
        <v>154</v>
      </c>
      <c r="E223" s="225" t="s">
        <v>21</v>
      </c>
      <c r="F223" s="226" t="s">
        <v>232</v>
      </c>
      <c r="G223" s="224"/>
      <c r="H223" s="227">
        <v>17.28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154</v>
      </c>
      <c r="AU223" s="233" t="s">
        <v>82</v>
      </c>
      <c r="AV223" s="12" t="s">
        <v>82</v>
      </c>
      <c r="AW223" s="12" t="s">
        <v>35</v>
      </c>
      <c r="AX223" s="12" t="s">
        <v>72</v>
      </c>
      <c r="AY223" s="233" t="s">
        <v>123</v>
      </c>
    </row>
    <row r="224" spans="2:51" s="12" customFormat="1" ht="13.5">
      <c r="B224" s="223"/>
      <c r="C224" s="224"/>
      <c r="D224" s="213" t="s">
        <v>154</v>
      </c>
      <c r="E224" s="225" t="s">
        <v>21</v>
      </c>
      <c r="F224" s="226" t="s">
        <v>233</v>
      </c>
      <c r="G224" s="224"/>
      <c r="H224" s="227">
        <v>19.2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154</v>
      </c>
      <c r="AU224" s="233" t="s">
        <v>82</v>
      </c>
      <c r="AV224" s="12" t="s">
        <v>82</v>
      </c>
      <c r="AW224" s="12" t="s">
        <v>35</v>
      </c>
      <c r="AX224" s="12" t="s">
        <v>72</v>
      </c>
      <c r="AY224" s="233" t="s">
        <v>123</v>
      </c>
    </row>
    <row r="225" spans="2:51" s="12" customFormat="1" ht="13.5">
      <c r="B225" s="223"/>
      <c r="C225" s="224"/>
      <c r="D225" s="213" t="s">
        <v>154</v>
      </c>
      <c r="E225" s="225" t="s">
        <v>21</v>
      </c>
      <c r="F225" s="226" t="s">
        <v>234</v>
      </c>
      <c r="G225" s="224"/>
      <c r="H225" s="227">
        <v>44.28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154</v>
      </c>
      <c r="AU225" s="233" t="s">
        <v>82</v>
      </c>
      <c r="AV225" s="12" t="s">
        <v>82</v>
      </c>
      <c r="AW225" s="12" t="s">
        <v>35</v>
      </c>
      <c r="AX225" s="12" t="s">
        <v>72</v>
      </c>
      <c r="AY225" s="233" t="s">
        <v>123</v>
      </c>
    </row>
    <row r="226" spans="2:51" s="12" customFormat="1" ht="13.5">
      <c r="B226" s="223"/>
      <c r="C226" s="224"/>
      <c r="D226" s="213" t="s">
        <v>154</v>
      </c>
      <c r="E226" s="225" t="s">
        <v>21</v>
      </c>
      <c r="F226" s="226" t="s">
        <v>235</v>
      </c>
      <c r="G226" s="224"/>
      <c r="H226" s="227">
        <v>33.432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154</v>
      </c>
      <c r="AU226" s="233" t="s">
        <v>82</v>
      </c>
      <c r="AV226" s="12" t="s">
        <v>82</v>
      </c>
      <c r="AW226" s="12" t="s">
        <v>35</v>
      </c>
      <c r="AX226" s="12" t="s">
        <v>72</v>
      </c>
      <c r="AY226" s="233" t="s">
        <v>123</v>
      </c>
    </row>
    <row r="227" spans="2:51" s="12" customFormat="1" ht="13.5">
      <c r="B227" s="223"/>
      <c r="C227" s="224"/>
      <c r="D227" s="213" t="s">
        <v>154</v>
      </c>
      <c r="E227" s="225" t="s">
        <v>21</v>
      </c>
      <c r="F227" s="226" t="s">
        <v>236</v>
      </c>
      <c r="G227" s="224"/>
      <c r="H227" s="227">
        <v>39.72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154</v>
      </c>
      <c r="AU227" s="233" t="s">
        <v>82</v>
      </c>
      <c r="AV227" s="12" t="s">
        <v>82</v>
      </c>
      <c r="AW227" s="12" t="s">
        <v>35</v>
      </c>
      <c r="AX227" s="12" t="s">
        <v>72</v>
      </c>
      <c r="AY227" s="233" t="s">
        <v>123</v>
      </c>
    </row>
    <row r="228" spans="2:51" s="12" customFormat="1" ht="13.5">
      <c r="B228" s="223"/>
      <c r="C228" s="224"/>
      <c r="D228" s="213" t="s">
        <v>154</v>
      </c>
      <c r="E228" s="225" t="s">
        <v>21</v>
      </c>
      <c r="F228" s="226" t="s">
        <v>237</v>
      </c>
      <c r="G228" s="224"/>
      <c r="H228" s="227">
        <v>48.672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154</v>
      </c>
      <c r="AU228" s="233" t="s">
        <v>82</v>
      </c>
      <c r="AV228" s="12" t="s">
        <v>82</v>
      </c>
      <c r="AW228" s="12" t="s">
        <v>35</v>
      </c>
      <c r="AX228" s="12" t="s">
        <v>72</v>
      </c>
      <c r="AY228" s="233" t="s">
        <v>123</v>
      </c>
    </row>
    <row r="229" spans="2:51" s="12" customFormat="1" ht="13.5">
      <c r="B229" s="223"/>
      <c r="C229" s="224"/>
      <c r="D229" s="213" t="s">
        <v>154</v>
      </c>
      <c r="E229" s="225" t="s">
        <v>21</v>
      </c>
      <c r="F229" s="226" t="s">
        <v>238</v>
      </c>
      <c r="G229" s="224"/>
      <c r="H229" s="227">
        <v>12.7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154</v>
      </c>
      <c r="AU229" s="233" t="s">
        <v>82</v>
      </c>
      <c r="AV229" s="12" t="s">
        <v>82</v>
      </c>
      <c r="AW229" s="12" t="s">
        <v>35</v>
      </c>
      <c r="AX229" s="12" t="s">
        <v>72</v>
      </c>
      <c r="AY229" s="233" t="s">
        <v>123</v>
      </c>
    </row>
    <row r="230" spans="2:51" s="12" customFormat="1" ht="13.5">
      <c r="B230" s="223"/>
      <c r="C230" s="224"/>
      <c r="D230" s="213" t="s">
        <v>154</v>
      </c>
      <c r="E230" s="225" t="s">
        <v>21</v>
      </c>
      <c r="F230" s="226" t="s">
        <v>239</v>
      </c>
      <c r="G230" s="224"/>
      <c r="H230" s="227">
        <v>12.7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154</v>
      </c>
      <c r="AU230" s="233" t="s">
        <v>82</v>
      </c>
      <c r="AV230" s="12" t="s">
        <v>82</v>
      </c>
      <c r="AW230" s="12" t="s">
        <v>35</v>
      </c>
      <c r="AX230" s="12" t="s">
        <v>72</v>
      </c>
      <c r="AY230" s="233" t="s">
        <v>123</v>
      </c>
    </row>
    <row r="231" spans="2:51" s="12" customFormat="1" ht="13.5">
      <c r="B231" s="223"/>
      <c r="C231" s="224"/>
      <c r="D231" s="213" t="s">
        <v>154</v>
      </c>
      <c r="E231" s="225" t="s">
        <v>21</v>
      </c>
      <c r="F231" s="226" t="s">
        <v>240</v>
      </c>
      <c r="G231" s="224"/>
      <c r="H231" s="227">
        <v>12.7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154</v>
      </c>
      <c r="AU231" s="233" t="s">
        <v>82</v>
      </c>
      <c r="AV231" s="12" t="s">
        <v>82</v>
      </c>
      <c r="AW231" s="12" t="s">
        <v>35</v>
      </c>
      <c r="AX231" s="12" t="s">
        <v>72</v>
      </c>
      <c r="AY231" s="233" t="s">
        <v>123</v>
      </c>
    </row>
    <row r="232" spans="2:51" s="12" customFormat="1" ht="13.5">
      <c r="B232" s="223"/>
      <c r="C232" s="224"/>
      <c r="D232" s="213" t="s">
        <v>154</v>
      </c>
      <c r="E232" s="225" t="s">
        <v>21</v>
      </c>
      <c r="F232" s="226" t="s">
        <v>241</v>
      </c>
      <c r="G232" s="224"/>
      <c r="H232" s="227">
        <v>12.7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154</v>
      </c>
      <c r="AU232" s="233" t="s">
        <v>82</v>
      </c>
      <c r="AV232" s="12" t="s">
        <v>82</v>
      </c>
      <c r="AW232" s="12" t="s">
        <v>35</v>
      </c>
      <c r="AX232" s="12" t="s">
        <v>72</v>
      </c>
      <c r="AY232" s="233" t="s">
        <v>123</v>
      </c>
    </row>
    <row r="233" spans="2:51" s="12" customFormat="1" ht="13.5">
      <c r="B233" s="223"/>
      <c r="C233" s="224"/>
      <c r="D233" s="213" t="s">
        <v>154</v>
      </c>
      <c r="E233" s="225" t="s">
        <v>21</v>
      </c>
      <c r="F233" s="226" t="s">
        <v>242</v>
      </c>
      <c r="G233" s="224"/>
      <c r="H233" s="227">
        <v>14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154</v>
      </c>
      <c r="AU233" s="233" t="s">
        <v>82</v>
      </c>
      <c r="AV233" s="12" t="s">
        <v>82</v>
      </c>
      <c r="AW233" s="12" t="s">
        <v>35</v>
      </c>
      <c r="AX233" s="12" t="s">
        <v>72</v>
      </c>
      <c r="AY233" s="233" t="s">
        <v>123</v>
      </c>
    </row>
    <row r="234" spans="2:51" s="12" customFormat="1" ht="13.5">
      <c r="B234" s="223"/>
      <c r="C234" s="224"/>
      <c r="D234" s="213" t="s">
        <v>154</v>
      </c>
      <c r="E234" s="225" t="s">
        <v>21</v>
      </c>
      <c r="F234" s="226" t="s">
        <v>243</v>
      </c>
      <c r="G234" s="224"/>
      <c r="H234" s="227">
        <v>33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154</v>
      </c>
      <c r="AU234" s="233" t="s">
        <v>82</v>
      </c>
      <c r="AV234" s="12" t="s">
        <v>82</v>
      </c>
      <c r="AW234" s="12" t="s">
        <v>35</v>
      </c>
      <c r="AX234" s="12" t="s">
        <v>72</v>
      </c>
      <c r="AY234" s="233" t="s">
        <v>123</v>
      </c>
    </row>
    <row r="235" spans="2:51" s="12" customFormat="1" ht="13.5">
      <c r="B235" s="223"/>
      <c r="C235" s="224"/>
      <c r="D235" s="213" t="s">
        <v>154</v>
      </c>
      <c r="E235" s="225" t="s">
        <v>21</v>
      </c>
      <c r="F235" s="226" t="s">
        <v>244</v>
      </c>
      <c r="G235" s="224"/>
      <c r="H235" s="227">
        <v>7.36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154</v>
      </c>
      <c r="AU235" s="233" t="s">
        <v>82</v>
      </c>
      <c r="AV235" s="12" t="s">
        <v>82</v>
      </c>
      <c r="AW235" s="12" t="s">
        <v>35</v>
      </c>
      <c r="AX235" s="12" t="s">
        <v>72</v>
      </c>
      <c r="AY235" s="233" t="s">
        <v>123</v>
      </c>
    </row>
    <row r="236" spans="2:51" s="12" customFormat="1" ht="13.5">
      <c r="B236" s="223"/>
      <c r="C236" s="224"/>
      <c r="D236" s="213" t="s">
        <v>154</v>
      </c>
      <c r="E236" s="225" t="s">
        <v>21</v>
      </c>
      <c r="F236" s="226" t="s">
        <v>245</v>
      </c>
      <c r="G236" s="224"/>
      <c r="H236" s="227">
        <v>25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154</v>
      </c>
      <c r="AU236" s="233" t="s">
        <v>82</v>
      </c>
      <c r="AV236" s="12" t="s">
        <v>82</v>
      </c>
      <c r="AW236" s="12" t="s">
        <v>35</v>
      </c>
      <c r="AX236" s="12" t="s">
        <v>72</v>
      </c>
      <c r="AY236" s="233" t="s">
        <v>123</v>
      </c>
    </row>
    <row r="237" spans="2:51" s="12" customFormat="1" ht="13.5">
      <c r="B237" s="223"/>
      <c r="C237" s="224"/>
      <c r="D237" s="213" t="s">
        <v>154</v>
      </c>
      <c r="E237" s="225" t="s">
        <v>21</v>
      </c>
      <c r="F237" s="226" t="s">
        <v>246</v>
      </c>
      <c r="G237" s="224"/>
      <c r="H237" s="227">
        <v>11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154</v>
      </c>
      <c r="AU237" s="233" t="s">
        <v>82</v>
      </c>
      <c r="AV237" s="12" t="s">
        <v>82</v>
      </c>
      <c r="AW237" s="12" t="s">
        <v>35</v>
      </c>
      <c r="AX237" s="12" t="s">
        <v>72</v>
      </c>
      <c r="AY237" s="233" t="s">
        <v>123</v>
      </c>
    </row>
    <row r="238" spans="2:51" s="12" customFormat="1" ht="13.5">
      <c r="B238" s="223"/>
      <c r="C238" s="224"/>
      <c r="D238" s="213" t="s">
        <v>154</v>
      </c>
      <c r="E238" s="225" t="s">
        <v>21</v>
      </c>
      <c r="F238" s="226" t="s">
        <v>247</v>
      </c>
      <c r="G238" s="224"/>
      <c r="H238" s="227">
        <v>44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AT238" s="233" t="s">
        <v>154</v>
      </c>
      <c r="AU238" s="233" t="s">
        <v>82</v>
      </c>
      <c r="AV238" s="12" t="s">
        <v>82</v>
      </c>
      <c r="AW238" s="12" t="s">
        <v>35</v>
      </c>
      <c r="AX238" s="12" t="s">
        <v>72</v>
      </c>
      <c r="AY238" s="233" t="s">
        <v>123</v>
      </c>
    </row>
    <row r="239" spans="2:51" s="12" customFormat="1" ht="13.5">
      <c r="B239" s="223"/>
      <c r="C239" s="224"/>
      <c r="D239" s="213" t="s">
        <v>154</v>
      </c>
      <c r="E239" s="225" t="s">
        <v>21</v>
      </c>
      <c r="F239" s="226" t="s">
        <v>248</v>
      </c>
      <c r="G239" s="224"/>
      <c r="H239" s="227">
        <v>10.9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154</v>
      </c>
      <c r="AU239" s="233" t="s">
        <v>82</v>
      </c>
      <c r="AV239" s="12" t="s">
        <v>82</v>
      </c>
      <c r="AW239" s="12" t="s">
        <v>35</v>
      </c>
      <c r="AX239" s="12" t="s">
        <v>72</v>
      </c>
      <c r="AY239" s="233" t="s">
        <v>123</v>
      </c>
    </row>
    <row r="240" spans="2:51" s="12" customFormat="1" ht="13.5">
      <c r="B240" s="223"/>
      <c r="C240" s="224"/>
      <c r="D240" s="213" t="s">
        <v>154</v>
      </c>
      <c r="E240" s="225" t="s">
        <v>21</v>
      </c>
      <c r="F240" s="226" t="s">
        <v>249</v>
      </c>
      <c r="G240" s="224"/>
      <c r="H240" s="227">
        <v>35.9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154</v>
      </c>
      <c r="AU240" s="233" t="s">
        <v>82</v>
      </c>
      <c r="AV240" s="12" t="s">
        <v>82</v>
      </c>
      <c r="AW240" s="12" t="s">
        <v>35</v>
      </c>
      <c r="AX240" s="12" t="s">
        <v>72</v>
      </c>
      <c r="AY240" s="233" t="s">
        <v>123</v>
      </c>
    </row>
    <row r="241" spans="2:51" s="12" customFormat="1" ht="13.5">
      <c r="B241" s="223"/>
      <c r="C241" s="224"/>
      <c r="D241" s="213" t="s">
        <v>154</v>
      </c>
      <c r="E241" s="225" t="s">
        <v>21</v>
      </c>
      <c r="F241" s="226" t="s">
        <v>250</v>
      </c>
      <c r="G241" s="224"/>
      <c r="H241" s="227">
        <v>13.7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154</v>
      </c>
      <c r="AU241" s="233" t="s">
        <v>82</v>
      </c>
      <c r="AV241" s="12" t="s">
        <v>82</v>
      </c>
      <c r="AW241" s="12" t="s">
        <v>35</v>
      </c>
      <c r="AX241" s="12" t="s">
        <v>72</v>
      </c>
      <c r="AY241" s="233" t="s">
        <v>123</v>
      </c>
    </row>
    <row r="242" spans="2:51" s="12" customFormat="1" ht="13.5">
      <c r="B242" s="223"/>
      <c r="C242" s="224"/>
      <c r="D242" s="213" t="s">
        <v>154</v>
      </c>
      <c r="E242" s="225" t="s">
        <v>21</v>
      </c>
      <c r="F242" s="226" t="s">
        <v>251</v>
      </c>
      <c r="G242" s="224"/>
      <c r="H242" s="227">
        <v>13.9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AT242" s="233" t="s">
        <v>154</v>
      </c>
      <c r="AU242" s="233" t="s">
        <v>82</v>
      </c>
      <c r="AV242" s="12" t="s">
        <v>82</v>
      </c>
      <c r="AW242" s="12" t="s">
        <v>35</v>
      </c>
      <c r="AX242" s="12" t="s">
        <v>72</v>
      </c>
      <c r="AY242" s="233" t="s">
        <v>123</v>
      </c>
    </row>
    <row r="243" spans="2:51" s="12" customFormat="1" ht="13.5">
      <c r="B243" s="223"/>
      <c r="C243" s="224"/>
      <c r="D243" s="213" t="s">
        <v>154</v>
      </c>
      <c r="E243" s="225" t="s">
        <v>21</v>
      </c>
      <c r="F243" s="226" t="s">
        <v>252</v>
      </c>
      <c r="G243" s="224"/>
      <c r="H243" s="227">
        <v>9.26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154</v>
      </c>
      <c r="AU243" s="233" t="s">
        <v>82</v>
      </c>
      <c r="AV243" s="12" t="s">
        <v>82</v>
      </c>
      <c r="AW243" s="12" t="s">
        <v>35</v>
      </c>
      <c r="AX243" s="12" t="s">
        <v>72</v>
      </c>
      <c r="AY243" s="233" t="s">
        <v>123</v>
      </c>
    </row>
    <row r="244" spans="2:51" s="12" customFormat="1" ht="13.5">
      <c r="B244" s="223"/>
      <c r="C244" s="224"/>
      <c r="D244" s="213" t="s">
        <v>154</v>
      </c>
      <c r="E244" s="225" t="s">
        <v>21</v>
      </c>
      <c r="F244" s="226" t="s">
        <v>253</v>
      </c>
      <c r="G244" s="224"/>
      <c r="H244" s="227">
        <v>20.2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154</v>
      </c>
      <c r="AU244" s="233" t="s">
        <v>82</v>
      </c>
      <c r="AV244" s="12" t="s">
        <v>82</v>
      </c>
      <c r="AW244" s="12" t="s">
        <v>35</v>
      </c>
      <c r="AX244" s="12" t="s">
        <v>72</v>
      </c>
      <c r="AY244" s="233" t="s">
        <v>123</v>
      </c>
    </row>
    <row r="245" spans="2:51" s="12" customFormat="1" ht="13.5">
      <c r="B245" s="223"/>
      <c r="C245" s="224"/>
      <c r="D245" s="213" t="s">
        <v>154</v>
      </c>
      <c r="E245" s="225" t="s">
        <v>21</v>
      </c>
      <c r="F245" s="226" t="s">
        <v>254</v>
      </c>
      <c r="G245" s="224"/>
      <c r="H245" s="227">
        <v>31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154</v>
      </c>
      <c r="AU245" s="233" t="s">
        <v>82</v>
      </c>
      <c r="AV245" s="12" t="s">
        <v>82</v>
      </c>
      <c r="AW245" s="12" t="s">
        <v>35</v>
      </c>
      <c r="AX245" s="12" t="s">
        <v>72</v>
      </c>
      <c r="AY245" s="233" t="s">
        <v>123</v>
      </c>
    </row>
    <row r="246" spans="2:51" s="12" customFormat="1" ht="13.5">
      <c r="B246" s="223"/>
      <c r="C246" s="224"/>
      <c r="D246" s="213" t="s">
        <v>154</v>
      </c>
      <c r="E246" s="225" t="s">
        <v>21</v>
      </c>
      <c r="F246" s="226" t="s">
        <v>255</v>
      </c>
      <c r="G246" s="224"/>
      <c r="H246" s="227">
        <v>61.2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154</v>
      </c>
      <c r="AU246" s="233" t="s">
        <v>82</v>
      </c>
      <c r="AV246" s="12" t="s">
        <v>82</v>
      </c>
      <c r="AW246" s="12" t="s">
        <v>35</v>
      </c>
      <c r="AX246" s="12" t="s">
        <v>72</v>
      </c>
      <c r="AY246" s="233" t="s">
        <v>123</v>
      </c>
    </row>
    <row r="247" spans="2:51" s="12" customFormat="1" ht="13.5">
      <c r="B247" s="223"/>
      <c r="C247" s="224"/>
      <c r="D247" s="213" t="s">
        <v>154</v>
      </c>
      <c r="E247" s="225" t="s">
        <v>21</v>
      </c>
      <c r="F247" s="226" t="s">
        <v>256</v>
      </c>
      <c r="G247" s="224"/>
      <c r="H247" s="227">
        <v>20.2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154</v>
      </c>
      <c r="AU247" s="233" t="s">
        <v>82</v>
      </c>
      <c r="AV247" s="12" t="s">
        <v>82</v>
      </c>
      <c r="AW247" s="12" t="s">
        <v>35</v>
      </c>
      <c r="AX247" s="12" t="s">
        <v>72</v>
      </c>
      <c r="AY247" s="233" t="s">
        <v>123</v>
      </c>
    </row>
    <row r="248" spans="2:51" s="12" customFormat="1" ht="13.5">
      <c r="B248" s="223"/>
      <c r="C248" s="224"/>
      <c r="D248" s="213" t="s">
        <v>154</v>
      </c>
      <c r="E248" s="225" t="s">
        <v>21</v>
      </c>
      <c r="F248" s="226" t="s">
        <v>257</v>
      </c>
      <c r="G248" s="224"/>
      <c r="H248" s="227">
        <v>20.2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154</v>
      </c>
      <c r="AU248" s="233" t="s">
        <v>82</v>
      </c>
      <c r="AV248" s="12" t="s">
        <v>82</v>
      </c>
      <c r="AW248" s="12" t="s">
        <v>35</v>
      </c>
      <c r="AX248" s="12" t="s">
        <v>72</v>
      </c>
      <c r="AY248" s="233" t="s">
        <v>123</v>
      </c>
    </row>
    <row r="249" spans="2:51" s="12" customFormat="1" ht="13.5">
      <c r="B249" s="223"/>
      <c r="C249" s="224"/>
      <c r="D249" s="213" t="s">
        <v>154</v>
      </c>
      <c r="E249" s="225" t="s">
        <v>21</v>
      </c>
      <c r="F249" s="226" t="s">
        <v>258</v>
      </c>
      <c r="G249" s="224"/>
      <c r="H249" s="227">
        <v>37.2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154</v>
      </c>
      <c r="AU249" s="233" t="s">
        <v>82</v>
      </c>
      <c r="AV249" s="12" t="s">
        <v>82</v>
      </c>
      <c r="AW249" s="12" t="s">
        <v>35</v>
      </c>
      <c r="AX249" s="12" t="s">
        <v>72</v>
      </c>
      <c r="AY249" s="233" t="s">
        <v>123</v>
      </c>
    </row>
    <row r="250" spans="2:51" s="12" customFormat="1" ht="13.5">
      <c r="B250" s="223"/>
      <c r="C250" s="224"/>
      <c r="D250" s="213" t="s">
        <v>154</v>
      </c>
      <c r="E250" s="225" t="s">
        <v>21</v>
      </c>
      <c r="F250" s="226" t="s">
        <v>259</v>
      </c>
      <c r="G250" s="224"/>
      <c r="H250" s="227">
        <v>22.3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154</v>
      </c>
      <c r="AU250" s="233" t="s">
        <v>82</v>
      </c>
      <c r="AV250" s="12" t="s">
        <v>82</v>
      </c>
      <c r="AW250" s="12" t="s">
        <v>35</v>
      </c>
      <c r="AX250" s="12" t="s">
        <v>72</v>
      </c>
      <c r="AY250" s="233" t="s">
        <v>123</v>
      </c>
    </row>
    <row r="251" spans="2:51" s="12" customFormat="1" ht="13.5">
      <c r="B251" s="223"/>
      <c r="C251" s="224"/>
      <c r="D251" s="213" t="s">
        <v>154</v>
      </c>
      <c r="E251" s="225" t="s">
        <v>21</v>
      </c>
      <c r="F251" s="226" t="s">
        <v>260</v>
      </c>
      <c r="G251" s="224"/>
      <c r="H251" s="227">
        <v>47.3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154</v>
      </c>
      <c r="AU251" s="233" t="s">
        <v>82</v>
      </c>
      <c r="AV251" s="12" t="s">
        <v>82</v>
      </c>
      <c r="AW251" s="12" t="s">
        <v>35</v>
      </c>
      <c r="AX251" s="12" t="s">
        <v>72</v>
      </c>
      <c r="AY251" s="233" t="s">
        <v>123</v>
      </c>
    </row>
    <row r="252" spans="2:51" s="12" customFormat="1" ht="13.5">
      <c r="B252" s="223"/>
      <c r="C252" s="224"/>
      <c r="D252" s="213" t="s">
        <v>154</v>
      </c>
      <c r="E252" s="225" t="s">
        <v>21</v>
      </c>
      <c r="F252" s="226" t="s">
        <v>261</v>
      </c>
      <c r="G252" s="224"/>
      <c r="H252" s="227">
        <v>21.2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154</v>
      </c>
      <c r="AU252" s="233" t="s">
        <v>82</v>
      </c>
      <c r="AV252" s="12" t="s">
        <v>82</v>
      </c>
      <c r="AW252" s="12" t="s">
        <v>35</v>
      </c>
      <c r="AX252" s="12" t="s">
        <v>72</v>
      </c>
      <c r="AY252" s="233" t="s">
        <v>123</v>
      </c>
    </row>
    <row r="253" spans="2:51" s="12" customFormat="1" ht="13.5">
      <c r="B253" s="223"/>
      <c r="C253" s="224"/>
      <c r="D253" s="213" t="s">
        <v>154</v>
      </c>
      <c r="E253" s="225" t="s">
        <v>21</v>
      </c>
      <c r="F253" s="226" t="s">
        <v>262</v>
      </c>
      <c r="G253" s="224"/>
      <c r="H253" s="227">
        <v>7.6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154</v>
      </c>
      <c r="AU253" s="233" t="s">
        <v>82</v>
      </c>
      <c r="AV253" s="12" t="s">
        <v>82</v>
      </c>
      <c r="AW253" s="12" t="s">
        <v>35</v>
      </c>
      <c r="AX253" s="12" t="s">
        <v>72</v>
      </c>
      <c r="AY253" s="233" t="s">
        <v>123</v>
      </c>
    </row>
    <row r="254" spans="2:51" s="12" customFormat="1" ht="13.5">
      <c r="B254" s="223"/>
      <c r="C254" s="224"/>
      <c r="D254" s="213" t="s">
        <v>154</v>
      </c>
      <c r="E254" s="225" t="s">
        <v>21</v>
      </c>
      <c r="F254" s="226" t="s">
        <v>263</v>
      </c>
      <c r="G254" s="224"/>
      <c r="H254" s="227">
        <v>71.72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154</v>
      </c>
      <c r="AU254" s="233" t="s">
        <v>82</v>
      </c>
      <c r="AV254" s="12" t="s">
        <v>82</v>
      </c>
      <c r="AW254" s="12" t="s">
        <v>35</v>
      </c>
      <c r="AX254" s="12" t="s">
        <v>72</v>
      </c>
      <c r="AY254" s="233" t="s">
        <v>123</v>
      </c>
    </row>
    <row r="255" spans="2:51" s="12" customFormat="1" ht="13.5">
      <c r="B255" s="223"/>
      <c r="C255" s="224"/>
      <c r="D255" s="213" t="s">
        <v>154</v>
      </c>
      <c r="E255" s="225" t="s">
        <v>21</v>
      </c>
      <c r="F255" s="226" t="s">
        <v>264</v>
      </c>
      <c r="G255" s="224"/>
      <c r="H255" s="227">
        <v>28.3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154</v>
      </c>
      <c r="AU255" s="233" t="s">
        <v>82</v>
      </c>
      <c r="AV255" s="12" t="s">
        <v>82</v>
      </c>
      <c r="AW255" s="12" t="s">
        <v>35</v>
      </c>
      <c r="AX255" s="12" t="s">
        <v>72</v>
      </c>
      <c r="AY255" s="233" t="s">
        <v>123</v>
      </c>
    </row>
    <row r="256" spans="2:51" s="12" customFormat="1" ht="13.5">
      <c r="B256" s="223"/>
      <c r="C256" s="224"/>
      <c r="D256" s="213" t="s">
        <v>154</v>
      </c>
      <c r="E256" s="225" t="s">
        <v>21</v>
      </c>
      <c r="F256" s="226" t="s">
        <v>265</v>
      </c>
      <c r="G256" s="224"/>
      <c r="H256" s="227">
        <v>24.3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154</v>
      </c>
      <c r="AU256" s="233" t="s">
        <v>82</v>
      </c>
      <c r="AV256" s="12" t="s">
        <v>82</v>
      </c>
      <c r="AW256" s="12" t="s">
        <v>35</v>
      </c>
      <c r="AX256" s="12" t="s">
        <v>72</v>
      </c>
      <c r="AY256" s="233" t="s">
        <v>123</v>
      </c>
    </row>
    <row r="257" spans="2:51" s="12" customFormat="1" ht="13.5">
      <c r="B257" s="223"/>
      <c r="C257" s="224"/>
      <c r="D257" s="213" t="s">
        <v>154</v>
      </c>
      <c r="E257" s="225" t="s">
        <v>21</v>
      </c>
      <c r="F257" s="226" t="s">
        <v>266</v>
      </c>
      <c r="G257" s="224"/>
      <c r="H257" s="227">
        <v>21.1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154</v>
      </c>
      <c r="AU257" s="233" t="s">
        <v>82</v>
      </c>
      <c r="AV257" s="12" t="s">
        <v>82</v>
      </c>
      <c r="AW257" s="12" t="s">
        <v>35</v>
      </c>
      <c r="AX257" s="12" t="s">
        <v>72</v>
      </c>
      <c r="AY257" s="233" t="s">
        <v>123</v>
      </c>
    </row>
    <row r="258" spans="2:51" s="12" customFormat="1" ht="13.5">
      <c r="B258" s="223"/>
      <c r="C258" s="224"/>
      <c r="D258" s="213" t="s">
        <v>154</v>
      </c>
      <c r="E258" s="225" t="s">
        <v>21</v>
      </c>
      <c r="F258" s="226" t="s">
        <v>267</v>
      </c>
      <c r="G258" s="224"/>
      <c r="H258" s="227">
        <v>22.3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154</v>
      </c>
      <c r="AU258" s="233" t="s">
        <v>82</v>
      </c>
      <c r="AV258" s="12" t="s">
        <v>82</v>
      </c>
      <c r="AW258" s="12" t="s">
        <v>35</v>
      </c>
      <c r="AX258" s="12" t="s">
        <v>72</v>
      </c>
      <c r="AY258" s="233" t="s">
        <v>123</v>
      </c>
    </row>
    <row r="259" spans="2:51" s="12" customFormat="1" ht="13.5">
      <c r="B259" s="223"/>
      <c r="C259" s="224"/>
      <c r="D259" s="213" t="s">
        <v>154</v>
      </c>
      <c r="E259" s="225" t="s">
        <v>21</v>
      </c>
      <c r="F259" s="226" t="s">
        <v>268</v>
      </c>
      <c r="G259" s="224"/>
      <c r="H259" s="227">
        <v>34.35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154</v>
      </c>
      <c r="AU259" s="233" t="s">
        <v>82</v>
      </c>
      <c r="AV259" s="12" t="s">
        <v>82</v>
      </c>
      <c r="AW259" s="12" t="s">
        <v>35</v>
      </c>
      <c r="AX259" s="12" t="s">
        <v>72</v>
      </c>
      <c r="AY259" s="233" t="s">
        <v>123</v>
      </c>
    </row>
    <row r="260" spans="2:51" s="12" customFormat="1" ht="13.5">
      <c r="B260" s="223"/>
      <c r="C260" s="224"/>
      <c r="D260" s="213" t="s">
        <v>154</v>
      </c>
      <c r="E260" s="225" t="s">
        <v>21</v>
      </c>
      <c r="F260" s="226" t="s">
        <v>269</v>
      </c>
      <c r="G260" s="224"/>
      <c r="H260" s="227">
        <v>59.1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154</v>
      </c>
      <c r="AU260" s="233" t="s">
        <v>82</v>
      </c>
      <c r="AV260" s="12" t="s">
        <v>82</v>
      </c>
      <c r="AW260" s="12" t="s">
        <v>35</v>
      </c>
      <c r="AX260" s="12" t="s">
        <v>72</v>
      </c>
      <c r="AY260" s="233" t="s">
        <v>123</v>
      </c>
    </row>
    <row r="261" spans="2:51" s="12" customFormat="1" ht="13.5">
      <c r="B261" s="223"/>
      <c r="C261" s="224"/>
      <c r="D261" s="213" t="s">
        <v>154</v>
      </c>
      <c r="E261" s="225" t="s">
        <v>21</v>
      </c>
      <c r="F261" s="226" t="s">
        <v>270</v>
      </c>
      <c r="G261" s="224"/>
      <c r="H261" s="227">
        <v>19.6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154</v>
      </c>
      <c r="AU261" s="233" t="s">
        <v>82</v>
      </c>
      <c r="AV261" s="12" t="s">
        <v>82</v>
      </c>
      <c r="AW261" s="12" t="s">
        <v>35</v>
      </c>
      <c r="AX261" s="12" t="s">
        <v>72</v>
      </c>
      <c r="AY261" s="233" t="s">
        <v>123</v>
      </c>
    </row>
    <row r="262" spans="2:51" s="12" customFormat="1" ht="13.5">
      <c r="B262" s="223"/>
      <c r="C262" s="224"/>
      <c r="D262" s="213" t="s">
        <v>154</v>
      </c>
      <c r="E262" s="225" t="s">
        <v>21</v>
      </c>
      <c r="F262" s="226" t="s">
        <v>271</v>
      </c>
      <c r="G262" s="224"/>
      <c r="H262" s="227">
        <v>36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154</v>
      </c>
      <c r="AU262" s="233" t="s">
        <v>82</v>
      </c>
      <c r="AV262" s="12" t="s">
        <v>82</v>
      </c>
      <c r="AW262" s="12" t="s">
        <v>35</v>
      </c>
      <c r="AX262" s="12" t="s">
        <v>72</v>
      </c>
      <c r="AY262" s="233" t="s">
        <v>123</v>
      </c>
    </row>
    <row r="263" spans="2:51" s="12" customFormat="1" ht="13.5">
      <c r="B263" s="223"/>
      <c r="C263" s="224"/>
      <c r="D263" s="213" t="s">
        <v>154</v>
      </c>
      <c r="E263" s="225" t="s">
        <v>21</v>
      </c>
      <c r="F263" s="226" t="s">
        <v>272</v>
      </c>
      <c r="G263" s="224"/>
      <c r="H263" s="227">
        <v>22.3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154</v>
      </c>
      <c r="AU263" s="233" t="s">
        <v>82</v>
      </c>
      <c r="AV263" s="12" t="s">
        <v>82</v>
      </c>
      <c r="AW263" s="12" t="s">
        <v>35</v>
      </c>
      <c r="AX263" s="12" t="s">
        <v>72</v>
      </c>
      <c r="AY263" s="233" t="s">
        <v>123</v>
      </c>
    </row>
    <row r="264" spans="2:51" s="12" customFormat="1" ht="13.5">
      <c r="B264" s="223"/>
      <c r="C264" s="224"/>
      <c r="D264" s="213" t="s">
        <v>154</v>
      </c>
      <c r="E264" s="225" t="s">
        <v>21</v>
      </c>
      <c r="F264" s="226" t="s">
        <v>273</v>
      </c>
      <c r="G264" s="224"/>
      <c r="H264" s="227">
        <v>51.7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154</v>
      </c>
      <c r="AU264" s="233" t="s">
        <v>82</v>
      </c>
      <c r="AV264" s="12" t="s">
        <v>82</v>
      </c>
      <c r="AW264" s="12" t="s">
        <v>35</v>
      </c>
      <c r="AX264" s="12" t="s">
        <v>72</v>
      </c>
      <c r="AY264" s="233" t="s">
        <v>123</v>
      </c>
    </row>
    <row r="265" spans="2:51" s="12" customFormat="1" ht="13.5">
      <c r="B265" s="223"/>
      <c r="C265" s="224"/>
      <c r="D265" s="213" t="s">
        <v>154</v>
      </c>
      <c r="E265" s="225" t="s">
        <v>21</v>
      </c>
      <c r="F265" s="226" t="s">
        <v>274</v>
      </c>
      <c r="G265" s="224"/>
      <c r="H265" s="227">
        <v>21.2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154</v>
      </c>
      <c r="AU265" s="233" t="s">
        <v>82</v>
      </c>
      <c r="AV265" s="12" t="s">
        <v>82</v>
      </c>
      <c r="AW265" s="12" t="s">
        <v>35</v>
      </c>
      <c r="AX265" s="12" t="s">
        <v>72</v>
      </c>
      <c r="AY265" s="233" t="s">
        <v>123</v>
      </c>
    </row>
    <row r="266" spans="2:51" s="13" customFormat="1" ht="13.5">
      <c r="B266" s="234"/>
      <c r="C266" s="235"/>
      <c r="D266" s="213" t="s">
        <v>154</v>
      </c>
      <c r="E266" s="246" t="s">
        <v>21</v>
      </c>
      <c r="F266" s="247" t="s">
        <v>158</v>
      </c>
      <c r="G266" s="235"/>
      <c r="H266" s="248">
        <v>2321.884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154</v>
      </c>
      <c r="AU266" s="245" t="s">
        <v>82</v>
      </c>
      <c r="AV266" s="13" t="s">
        <v>152</v>
      </c>
      <c r="AW266" s="13" t="s">
        <v>35</v>
      </c>
      <c r="AX266" s="13" t="s">
        <v>72</v>
      </c>
      <c r="AY266" s="245" t="s">
        <v>123</v>
      </c>
    </row>
    <row r="267" spans="2:51" s="12" customFormat="1" ht="13.5">
      <c r="B267" s="223"/>
      <c r="C267" s="224"/>
      <c r="D267" s="213" t="s">
        <v>154</v>
      </c>
      <c r="E267" s="225" t="s">
        <v>21</v>
      </c>
      <c r="F267" s="226" t="s">
        <v>289</v>
      </c>
      <c r="G267" s="224"/>
      <c r="H267" s="227">
        <v>348.283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154</v>
      </c>
      <c r="AU267" s="233" t="s">
        <v>82</v>
      </c>
      <c r="AV267" s="12" t="s">
        <v>82</v>
      </c>
      <c r="AW267" s="12" t="s">
        <v>35</v>
      </c>
      <c r="AX267" s="12" t="s">
        <v>72</v>
      </c>
      <c r="AY267" s="233" t="s">
        <v>123</v>
      </c>
    </row>
    <row r="268" spans="2:51" s="13" customFormat="1" ht="13.5">
      <c r="B268" s="234"/>
      <c r="C268" s="235"/>
      <c r="D268" s="236" t="s">
        <v>154</v>
      </c>
      <c r="E268" s="237" t="s">
        <v>21</v>
      </c>
      <c r="F268" s="238" t="s">
        <v>158</v>
      </c>
      <c r="G268" s="235"/>
      <c r="H268" s="239">
        <v>348.283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154</v>
      </c>
      <c r="AU268" s="245" t="s">
        <v>82</v>
      </c>
      <c r="AV268" s="13" t="s">
        <v>152</v>
      </c>
      <c r="AW268" s="13" t="s">
        <v>35</v>
      </c>
      <c r="AX268" s="13" t="s">
        <v>80</v>
      </c>
      <c r="AY268" s="245" t="s">
        <v>123</v>
      </c>
    </row>
    <row r="269" spans="2:65" s="1" customFormat="1" ht="22.5" customHeight="1">
      <c r="B269" s="41"/>
      <c r="C269" s="183" t="s">
        <v>290</v>
      </c>
      <c r="D269" s="183" t="s">
        <v>124</v>
      </c>
      <c r="E269" s="184" t="s">
        <v>291</v>
      </c>
      <c r="F269" s="185" t="s">
        <v>292</v>
      </c>
      <c r="G269" s="186" t="s">
        <v>176</v>
      </c>
      <c r="H269" s="187">
        <v>4.56</v>
      </c>
      <c r="I269" s="188"/>
      <c r="J269" s="189">
        <f>ROUND(I269*H269,2)</f>
        <v>0</v>
      </c>
      <c r="K269" s="185" t="s">
        <v>151</v>
      </c>
      <c r="L269" s="61"/>
      <c r="M269" s="190" t="s">
        <v>21</v>
      </c>
      <c r="N269" s="208" t="s">
        <v>43</v>
      </c>
      <c r="O269" s="42"/>
      <c r="P269" s="209">
        <f>O269*H269</f>
        <v>0</v>
      </c>
      <c r="Q269" s="209">
        <v>0.04153</v>
      </c>
      <c r="R269" s="209">
        <f>Q269*H269</f>
        <v>0.18937679999999998</v>
      </c>
      <c r="S269" s="209">
        <v>0</v>
      </c>
      <c r="T269" s="210">
        <f>S269*H269</f>
        <v>0</v>
      </c>
      <c r="AR269" s="24" t="s">
        <v>152</v>
      </c>
      <c r="AT269" s="24" t="s">
        <v>124</v>
      </c>
      <c r="AU269" s="24" t="s">
        <v>82</v>
      </c>
      <c r="AY269" s="24" t="s">
        <v>123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24" t="s">
        <v>80</v>
      </c>
      <c r="BK269" s="195">
        <f>ROUND(I269*H269,2)</f>
        <v>0</v>
      </c>
      <c r="BL269" s="24" t="s">
        <v>152</v>
      </c>
      <c r="BM269" s="24" t="s">
        <v>293</v>
      </c>
    </row>
    <row r="270" spans="2:51" s="12" customFormat="1" ht="13.5">
      <c r="B270" s="223"/>
      <c r="C270" s="224"/>
      <c r="D270" s="236" t="s">
        <v>154</v>
      </c>
      <c r="E270" s="249" t="s">
        <v>21</v>
      </c>
      <c r="F270" s="250" t="s">
        <v>294</v>
      </c>
      <c r="G270" s="224"/>
      <c r="H270" s="251">
        <v>4.56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154</v>
      </c>
      <c r="AU270" s="233" t="s">
        <v>82</v>
      </c>
      <c r="AV270" s="12" t="s">
        <v>82</v>
      </c>
      <c r="AW270" s="12" t="s">
        <v>35</v>
      </c>
      <c r="AX270" s="12" t="s">
        <v>80</v>
      </c>
      <c r="AY270" s="233" t="s">
        <v>123</v>
      </c>
    </row>
    <row r="271" spans="2:65" s="1" customFormat="1" ht="22.5" customHeight="1">
      <c r="B271" s="41"/>
      <c r="C271" s="183" t="s">
        <v>10</v>
      </c>
      <c r="D271" s="183" t="s">
        <v>124</v>
      </c>
      <c r="E271" s="184" t="s">
        <v>295</v>
      </c>
      <c r="F271" s="185" t="s">
        <v>296</v>
      </c>
      <c r="G271" s="186" t="s">
        <v>150</v>
      </c>
      <c r="H271" s="187">
        <v>126</v>
      </c>
      <c r="I271" s="188"/>
      <c r="J271" s="189">
        <f>ROUND(I271*H271,2)</f>
        <v>0</v>
      </c>
      <c r="K271" s="185" t="s">
        <v>151</v>
      </c>
      <c r="L271" s="61"/>
      <c r="M271" s="190" t="s">
        <v>21</v>
      </c>
      <c r="N271" s="208" t="s">
        <v>43</v>
      </c>
      <c r="O271" s="42"/>
      <c r="P271" s="209">
        <f>O271*H271</f>
        <v>0</v>
      </c>
      <c r="Q271" s="209">
        <v>0.00376</v>
      </c>
      <c r="R271" s="209">
        <f>Q271*H271</f>
        <v>0.47375999999999996</v>
      </c>
      <c r="S271" s="209">
        <v>0</v>
      </c>
      <c r="T271" s="210">
        <f>S271*H271</f>
        <v>0</v>
      </c>
      <c r="AR271" s="24" t="s">
        <v>152</v>
      </c>
      <c r="AT271" s="24" t="s">
        <v>124</v>
      </c>
      <c r="AU271" s="24" t="s">
        <v>82</v>
      </c>
      <c r="AY271" s="24" t="s">
        <v>123</v>
      </c>
      <c r="BE271" s="195">
        <f>IF(N271="základní",J271,0)</f>
        <v>0</v>
      </c>
      <c r="BF271" s="195">
        <f>IF(N271="snížená",J271,0)</f>
        <v>0</v>
      </c>
      <c r="BG271" s="195">
        <f>IF(N271="zákl. přenesená",J271,0)</f>
        <v>0</v>
      </c>
      <c r="BH271" s="195">
        <f>IF(N271="sníž. přenesená",J271,0)</f>
        <v>0</v>
      </c>
      <c r="BI271" s="195">
        <f>IF(N271="nulová",J271,0)</f>
        <v>0</v>
      </c>
      <c r="BJ271" s="24" t="s">
        <v>80</v>
      </c>
      <c r="BK271" s="195">
        <f>ROUND(I271*H271,2)</f>
        <v>0</v>
      </c>
      <c r="BL271" s="24" t="s">
        <v>152</v>
      </c>
      <c r="BM271" s="24" t="s">
        <v>297</v>
      </c>
    </row>
    <row r="272" spans="2:51" s="12" customFormat="1" ht="13.5">
      <c r="B272" s="223"/>
      <c r="C272" s="224"/>
      <c r="D272" s="236" t="s">
        <v>154</v>
      </c>
      <c r="E272" s="249" t="s">
        <v>21</v>
      </c>
      <c r="F272" s="250" t="s">
        <v>298</v>
      </c>
      <c r="G272" s="224"/>
      <c r="H272" s="251">
        <v>126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AT272" s="233" t="s">
        <v>154</v>
      </c>
      <c r="AU272" s="233" t="s">
        <v>82</v>
      </c>
      <c r="AV272" s="12" t="s">
        <v>82</v>
      </c>
      <c r="AW272" s="12" t="s">
        <v>35</v>
      </c>
      <c r="AX272" s="12" t="s">
        <v>80</v>
      </c>
      <c r="AY272" s="233" t="s">
        <v>123</v>
      </c>
    </row>
    <row r="273" spans="2:65" s="1" customFormat="1" ht="22.5" customHeight="1">
      <c r="B273" s="41"/>
      <c r="C273" s="183" t="s">
        <v>299</v>
      </c>
      <c r="D273" s="183" t="s">
        <v>124</v>
      </c>
      <c r="E273" s="184" t="s">
        <v>300</v>
      </c>
      <c r="F273" s="185" t="s">
        <v>301</v>
      </c>
      <c r="G273" s="186" t="s">
        <v>150</v>
      </c>
      <c r="H273" s="187">
        <v>380</v>
      </c>
      <c r="I273" s="188"/>
      <c r="J273" s="189">
        <f>ROUND(I273*H273,2)</f>
        <v>0</v>
      </c>
      <c r="K273" s="185" t="s">
        <v>151</v>
      </c>
      <c r="L273" s="61"/>
      <c r="M273" s="190" t="s">
        <v>21</v>
      </c>
      <c r="N273" s="208" t="s">
        <v>43</v>
      </c>
      <c r="O273" s="42"/>
      <c r="P273" s="209">
        <f>O273*H273</f>
        <v>0</v>
      </c>
      <c r="Q273" s="209">
        <v>0.0102</v>
      </c>
      <c r="R273" s="209">
        <f>Q273*H273</f>
        <v>3.8760000000000003</v>
      </c>
      <c r="S273" s="209">
        <v>0</v>
      </c>
      <c r="T273" s="210">
        <f>S273*H273</f>
        <v>0</v>
      </c>
      <c r="AR273" s="24" t="s">
        <v>152</v>
      </c>
      <c r="AT273" s="24" t="s">
        <v>124</v>
      </c>
      <c r="AU273" s="24" t="s">
        <v>82</v>
      </c>
      <c r="AY273" s="24" t="s">
        <v>123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24" t="s">
        <v>80</v>
      </c>
      <c r="BK273" s="195">
        <f>ROUND(I273*H273,2)</f>
        <v>0</v>
      </c>
      <c r="BL273" s="24" t="s">
        <v>152</v>
      </c>
      <c r="BM273" s="24" t="s">
        <v>302</v>
      </c>
    </row>
    <row r="274" spans="2:51" s="12" customFormat="1" ht="13.5">
      <c r="B274" s="223"/>
      <c r="C274" s="224"/>
      <c r="D274" s="236" t="s">
        <v>154</v>
      </c>
      <c r="E274" s="249" t="s">
        <v>21</v>
      </c>
      <c r="F274" s="250" t="s">
        <v>303</v>
      </c>
      <c r="G274" s="224"/>
      <c r="H274" s="251">
        <v>380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154</v>
      </c>
      <c r="AU274" s="233" t="s">
        <v>82</v>
      </c>
      <c r="AV274" s="12" t="s">
        <v>82</v>
      </c>
      <c r="AW274" s="12" t="s">
        <v>35</v>
      </c>
      <c r="AX274" s="12" t="s">
        <v>80</v>
      </c>
      <c r="AY274" s="233" t="s">
        <v>123</v>
      </c>
    </row>
    <row r="275" spans="2:65" s="1" customFormat="1" ht="22.5" customHeight="1">
      <c r="B275" s="41"/>
      <c r="C275" s="183" t="s">
        <v>304</v>
      </c>
      <c r="D275" s="183" t="s">
        <v>124</v>
      </c>
      <c r="E275" s="184" t="s">
        <v>305</v>
      </c>
      <c r="F275" s="185" t="s">
        <v>306</v>
      </c>
      <c r="G275" s="186" t="s">
        <v>150</v>
      </c>
      <c r="H275" s="187">
        <v>12</v>
      </c>
      <c r="I275" s="188"/>
      <c r="J275" s="189">
        <f>ROUND(I275*H275,2)</f>
        <v>0</v>
      </c>
      <c r="K275" s="185" t="s">
        <v>151</v>
      </c>
      <c r="L275" s="61"/>
      <c r="M275" s="190" t="s">
        <v>21</v>
      </c>
      <c r="N275" s="208" t="s">
        <v>43</v>
      </c>
      <c r="O275" s="42"/>
      <c r="P275" s="209">
        <f>O275*H275</f>
        <v>0</v>
      </c>
      <c r="Q275" s="209">
        <v>0.1575</v>
      </c>
      <c r="R275" s="209">
        <f>Q275*H275</f>
        <v>1.8900000000000001</v>
      </c>
      <c r="S275" s="209">
        <v>0</v>
      </c>
      <c r="T275" s="210">
        <f>S275*H275</f>
        <v>0</v>
      </c>
      <c r="AR275" s="24" t="s">
        <v>152</v>
      </c>
      <c r="AT275" s="24" t="s">
        <v>124</v>
      </c>
      <c r="AU275" s="24" t="s">
        <v>82</v>
      </c>
      <c r="AY275" s="24" t="s">
        <v>123</v>
      </c>
      <c r="BE275" s="195">
        <f>IF(N275="základní",J275,0)</f>
        <v>0</v>
      </c>
      <c r="BF275" s="195">
        <f>IF(N275="snížená",J275,0)</f>
        <v>0</v>
      </c>
      <c r="BG275" s="195">
        <f>IF(N275="zákl. přenesená",J275,0)</f>
        <v>0</v>
      </c>
      <c r="BH275" s="195">
        <f>IF(N275="sníž. přenesená",J275,0)</f>
        <v>0</v>
      </c>
      <c r="BI275" s="195">
        <f>IF(N275="nulová",J275,0)</f>
        <v>0</v>
      </c>
      <c r="BJ275" s="24" t="s">
        <v>80</v>
      </c>
      <c r="BK275" s="195">
        <f>ROUND(I275*H275,2)</f>
        <v>0</v>
      </c>
      <c r="BL275" s="24" t="s">
        <v>152</v>
      </c>
      <c r="BM275" s="24" t="s">
        <v>307</v>
      </c>
    </row>
    <row r="276" spans="2:51" s="12" customFormat="1" ht="13.5">
      <c r="B276" s="223"/>
      <c r="C276" s="224"/>
      <c r="D276" s="236" t="s">
        <v>154</v>
      </c>
      <c r="E276" s="249" t="s">
        <v>21</v>
      </c>
      <c r="F276" s="250" t="s">
        <v>308</v>
      </c>
      <c r="G276" s="224"/>
      <c r="H276" s="251">
        <v>12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154</v>
      </c>
      <c r="AU276" s="233" t="s">
        <v>82</v>
      </c>
      <c r="AV276" s="12" t="s">
        <v>82</v>
      </c>
      <c r="AW276" s="12" t="s">
        <v>35</v>
      </c>
      <c r="AX276" s="12" t="s">
        <v>80</v>
      </c>
      <c r="AY276" s="233" t="s">
        <v>123</v>
      </c>
    </row>
    <row r="277" spans="2:65" s="1" customFormat="1" ht="22.5" customHeight="1">
      <c r="B277" s="41"/>
      <c r="C277" s="183" t="s">
        <v>309</v>
      </c>
      <c r="D277" s="183" t="s">
        <v>124</v>
      </c>
      <c r="E277" s="184" t="s">
        <v>310</v>
      </c>
      <c r="F277" s="185" t="s">
        <v>311</v>
      </c>
      <c r="G277" s="186" t="s">
        <v>176</v>
      </c>
      <c r="H277" s="187">
        <v>155.1</v>
      </c>
      <c r="I277" s="188"/>
      <c r="J277" s="189">
        <f>ROUND(I277*H277,2)</f>
        <v>0</v>
      </c>
      <c r="K277" s="185" t="s">
        <v>151</v>
      </c>
      <c r="L277" s="61"/>
      <c r="M277" s="190" t="s">
        <v>21</v>
      </c>
      <c r="N277" s="208" t="s">
        <v>43</v>
      </c>
      <c r="O277" s="42"/>
      <c r="P277" s="209">
        <f>O277*H277</f>
        <v>0</v>
      </c>
      <c r="Q277" s="209">
        <v>0.017</v>
      </c>
      <c r="R277" s="209">
        <f>Q277*H277</f>
        <v>2.6367000000000003</v>
      </c>
      <c r="S277" s="209">
        <v>0</v>
      </c>
      <c r="T277" s="210">
        <f>S277*H277</f>
        <v>0</v>
      </c>
      <c r="AR277" s="24" t="s">
        <v>152</v>
      </c>
      <c r="AT277" s="24" t="s">
        <v>124</v>
      </c>
      <c r="AU277" s="24" t="s">
        <v>82</v>
      </c>
      <c r="AY277" s="24" t="s">
        <v>123</v>
      </c>
      <c r="BE277" s="195">
        <f>IF(N277="základní",J277,0)</f>
        <v>0</v>
      </c>
      <c r="BF277" s="195">
        <f>IF(N277="snížená",J277,0)</f>
        <v>0</v>
      </c>
      <c r="BG277" s="195">
        <f>IF(N277="zákl. přenesená",J277,0)</f>
        <v>0</v>
      </c>
      <c r="BH277" s="195">
        <f>IF(N277="sníž. přenesená",J277,0)</f>
        <v>0</v>
      </c>
      <c r="BI277" s="195">
        <f>IF(N277="nulová",J277,0)</f>
        <v>0</v>
      </c>
      <c r="BJ277" s="24" t="s">
        <v>80</v>
      </c>
      <c r="BK277" s="195">
        <f>ROUND(I277*H277,2)</f>
        <v>0</v>
      </c>
      <c r="BL277" s="24" t="s">
        <v>152</v>
      </c>
      <c r="BM277" s="24" t="s">
        <v>312</v>
      </c>
    </row>
    <row r="278" spans="2:51" s="12" customFormat="1" ht="13.5">
      <c r="B278" s="223"/>
      <c r="C278" s="224"/>
      <c r="D278" s="236" t="s">
        <v>154</v>
      </c>
      <c r="E278" s="249" t="s">
        <v>21</v>
      </c>
      <c r="F278" s="250" t="s">
        <v>313</v>
      </c>
      <c r="G278" s="224"/>
      <c r="H278" s="251">
        <v>155.1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154</v>
      </c>
      <c r="AU278" s="233" t="s">
        <v>82</v>
      </c>
      <c r="AV278" s="12" t="s">
        <v>82</v>
      </c>
      <c r="AW278" s="12" t="s">
        <v>35</v>
      </c>
      <c r="AX278" s="12" t="s">
        <v>80</v>
      </c>
      <c r="AY278" s="233" t="s">
        <v>123</v>
      </c>
    </row>
    <row r="279" spans="2:65" s="1" customFormat="1" ht="22.5" customHeight="1">
      <c r="B279" s="41"/>
      <c r="C279" s="183" t="s">
        <v>314</v>
      </c>
      <c r="D279" s="183" t="s">
        <v>124</v>
      </c>
      <c r="E279" s="184" t="s">
        <v>315</v>
      </c>
      <c r="F279" s="185" t="s">
        <v>316</v>
      </c>
      <c r="G279" s="186" t="s">
        <v>176</v>
      </c>
      <c r="H279" s="187">
        <v>371.52</v>
      </c>
      <c r="I279" s="188"/>
      <c r="J279" s="189">
        <f>ROUND(I279*H279,2)</f>
        <v>0</v>
      </c>
      <c r="K279" s="185" t="s">
        <v>151</v>
      </c>
      <c r="L279" s="61"/>
      <c r="M279" s="190" t="s">
        <v>21</v>
      </c>
      <c r="N279" s="208" t="s">
        <v>43</v>
      </c>
      <c r="O279" s="42"/>
      <c r="P279" s="209">
        <f>O279*H279</f>
        <v>0</v>
      </c>
      <c r="Q279" s="209">
        <v>0.0284</v>
      </c>
      <c r="R279" s="209">
        <f>Q279*H279</f>
        <v>10.551168</v>
      </c>
      <c r="S279" s="209">
        <v>0</v>
      </c>
      <c r="T279" s="210">
        <f>S279*H279</f>
        <v>0</v>
      </c>
      <c r="AR279" s="24" t="s">
        <v>152</v>
      </c>
      <c r="AT279" s="24" t="s">
        <v>124</v>
      </c>
      <c r="AU279" s="24" t="s">
        <v>82</v>
      </c>
      <c r="AY279" s="24" t="s">
        <v>123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24" t="s">
        <v>80</v>
      </c>
      <c r="BK279" s="195">
        <f>ROUND(I279*H279,2)</f>
        <v>0</v>
      </c>
      <c r="BL279" s="24" t="s">
        <v>152</v>
      </c>
      <c r="BM279" s="24" t="s">
        <v>317</v>
      </c>
    </row>
    <row r="280" spans="2:51" s="12" customFormat="1" ht="13.5">
      <c r="B280" s="223"/>
      <c r="C280" s="224"/>
      <c r="D280" s="213" t="s">
        <v>154</v>
      </c>
      <c r="E280" s="225" t="s">
        <v>21</v>
      </c>
      <c r="F280" s="226" t="s">
        <v>318</v>
      </c>
      <c r="G280" s="224"/>
      <c r="H280" s="227">
        <v>160.32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AT280" s="233" t="s">
        <v>154</v>
      </c>
      <c r="AU280" s="233" t="s">
        <v>82</v>
      </c>
      <c r="AV280" s="12" t="s">
        <v>82</v>
      </c>
      <c r="AW280" s="12" t="s">
        <v>35</v>
      </c>
      <c r="AX280" s="12" t="s">
        <v>72</v>
      </c>
      <c r="AY280" s="233" t="s">
        <v>123</v>
      </c>
    </row>
    <row r="281" spans="2:51" s="12" customFormat="1" ht="13.5">
      <c r="B281" s="223"/>
      <c r="C281" s="224"/>
      <c r="D281" s="213" t="s">
        <v>154</v>
      </c>
      <c r="E281" s="225" t="s">
        <v>21</v>
      </c>
      <c r="F281" s="226" t="s">
        <v>319</v>
      </c>
      <c r="G281" s="224"/>
      <c r="H281" s="227">
        <v>211.2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154</v>
      </c>
      <c r="AU281" s="233" t="s">
        <v>82</v>
      </c>
      <c r="AV281" s="12" t="s">
        <v>82</v>
      </c>
      <c r="AW281" s="12" t="s">
        <v>35</v>
      </c>
      <c r="AX281" s="12" t="s">
        <v>72</v>
      </c>
      <c r="AY281" s="233" t="s">
        <v>123</v>
      </c>
    </row>
    <row r="282" spans="2:51" s="13" customFormat="1" ht="13.5">
      <c r="B282" s="234"/>
      <c r="C282" s="235"/>
      <c r="D282" s="236" t="s">
        <v>154</v>
      </c>
      <c r="E282" s="237" t="s">
        <v>21</v>
      </c>
      <c r="F282" s="238" t="s">
        <v>158</v>
      </c>
      <c r="G282" s="235"/>
      <c r="H282" s="239">
        <v>371.52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154</v>
      </c>
      <c r="AU282" s="245" t="s">
        <v>82</v>
      </c>
      <c r="AV282" s="13" t="s">
        <v>152</v>
      </c>
      <c r="AW282" s="13" t="s">
        <v>35</v>
      </c>
      <c r="AX282" s="13" t="s">
        <v>80</v>
      </c>
      <c r="AY282" s="245" t="s">
        <v>123</v>
      </c>
    </row>
    <row r="283" spans="2:65" s="1" customFormat="1" ht="22.5" customHeight="1">
      <c r="B283" s="41"/>
      <c r="C283" s="183" t="s">
        <v>320</v>
      </c>
      <c r="D283" s="183" t="s">
        <v>124</v>
      </c>
      <c r="E283" s="184" t="s">
        <v>321</v>
      </c>
      <c r="F283" s="185" t="s">
        <v>322</v>
      </c>
      <c r="G283" s="186" t="s">
        <v>176</v>
      </c>
      <c r="H283" s="187">
        <v>2355.255</v>
      </c>
      <c r="I283" s="188"/>
      <c r="J283" s="189">
        <f>ROUND(I283*H283,2)</f>
        <v>0</v>
      </c>
      <c r="K283" s="185" t="s">
        <v>151</v>
      </c>
      <c r="L283" s="61"/>
      <c r="M283" s="190" t="s">
        <v>21</v>
      </c>
      <c r="N283" s="208" t="s">
        <v>43</v>
      </c>
      <c r="O283" s="42"/>
      <c r="P283" s="209">
        <f>O283*H283</f>
        <v>0</v>
      </c>
      <c r="Q283" s="209">
        <v>0.00012</v>
      </c>
      <c r="R283" s="209">
        <f>Q283*H283</f>
        <v>0.2826306</v>
      </c>
      <c r="S283" s="209">
        <v>0</v>
      </c>
      <c r="T283" s="210">
        <f>S283*H283</f>
        <v>0</v>
      </c>
      <c r="AR283" s="24" t="s">
        <v>152</v>
      </c>
      <c r="AT283" s="24" t="s">
        <v>124</v>
      </c>
      <c r="AU283" s="24" t="s">
        <v>82</v>
      </c>
      <c r="AY283" s="24" t="s">
        <v>123</v>
      </c>
      <c r="BE283" s="195">
        <f>IF(N283="základní",J283,0)</f>
        <v>0</v>
      </c>
      <c r="BF283" s="195">
        <f>IF(N283="snížená",J283,0)</f>
        <v>0</v>
      </c>
      <c r="BG283" s="195">
        <f>IF(N283="zákl. přenesená",J283,0)</f>
        <v>0</v>
      </c>
      <c r="BH283" s="195">
        <f>IF(N283="sníž. přenesená",J283,0)</f>
        <v>0</v>
      </c>
      <c r="BI283" s="195">
        <f>IF(N283="nulová",J283,0)</f>
        <v>0</v>
      </c>
      <c r="BJ283" s="24" t="s">
        <v>80</v>
      </c>
      <c r="BK283" s="195">
        <f>ROUND(I283*H283,2)</f>
        <v>0</v>
      </c>
      <c r="BL283" s="24" t="s">
        <v>152</v>
      </c>
      <c r="BM283" s="24" t="s">
        <v>323</v>
      </c>
    </row>
    <row r="284" spans="2:51" s="12" customFormat="1" ht="13.5">
      <c r="B284" s="223"/>
      <c r="C284" s="224"/>
      <c r="D284" s="213" t="s">
        <v>154</v>
      </c>
      <c r="E284" s="225" t="s">
        <v>21</v>
      </c>
      <c r="F284" s="226" t="s">
        <v>324</v>
      </c>
      <c r="G284" s="224"/>
      <c r="H284" s="227">
        <v>123.01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154</v>
      </c>
      <c r="AU284" s="233" t="s">
        <v>82</v>
      </c>
      <c r="AV284" s="12" t="s">
        <v>82</v>
      </c>
      <c r="AW284" s="12" t="s">
        <v>35</v>
      </c>
      <c r="AX284" s="12" t="s">
        <v>72</v>
      </c>
      <c r="AY284" s="233" t="s">
        <v>123</v>
      </c>
    </row>
    <row r="285" spans="2:51" s="14" customFormat="1" ht="13.5">
      <c r="B285" s="252"/>
      <c r="C285" s="253"/>
      <c r="D285" s="213" t="s">
        <v>154</v>
      </c>
      <c r="E285" s="254" t="s">
        <v>21</v>
      </c>
      <c r="F285" s="255" t="s">
        <v>325</v>
      </c>
      <c r="G285" s="253"/>
      <c r="H285" s="256">
        <v>123.01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AT285" s="262" t="s">
        <v>154</v>
      </c>
      <c r="AU285" s="262" t="s">
        <v>82</v>
      </c>
      <c r="AV285" s="14" t="s">
        <v>122</v>
      </c>
      <c r="AW285" s="14" t="s">
        <v>35</v>
      </c>
      <c r="AX285" s="14" t="s">
        <v>72</v>
      </c>
      <c r="AY285" s="262" t="s">
        <v>123</v>
      </c>
    </row>
    <row r="286" spans="2:51" s="12" customFormat="1" ht="13.5">
      <c r="B286" s="223"/>
      <c r="C286" s="224"/>
      <c r="D286" s="213" t="s">
        <v>154</v>
      </c>
      <c r="E286" s="225" t="s">
        <v>21</v>
      </c>
      <c r="F286" s="226" t="s">
        <v>326</v>
      </c>
      <c r="G286" s="224"/>
      <c r="H286" s="227">
        <v>276.3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154</v>
      </c>
      <c r="AU286" s="233" t="s">
        <v>82</v>
      </c>
      <c r="AV286" s="12" t="s">
        <v>82</v>
      </c>
      <c r="AW286" s="12" t="s">
        <v>35</v>
      </c>
      <c r="AX286" s="12" t="s">
        <v>72</v>
      </c>
      <c r="AY286" s="233" t="s">
        <v>123</v>
      </c>
    </row>
    <row r="287" spans="2:51" s="12" customFormat="1" ht="13.5">
      <c r="B287" s="223"/>
      <c r="C287" s="224"/>
      <c r="D287" s="213" t="s">
        <v>154</v>
      </c>
      <c r="E287" s="225" t="s">
        <v>21</v>
      </c>
      <c r="F287" s="226" t="s">
        <v>327</v>
      </c>
      <c r="G287" s="224"/>
      <c r="H287" s="227">
        <v>659.7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154</v>
      </c>
      <c r="AU287" s="233" t="s">
        <v>82</v>
      </c>
      <c r="AV287" s="12" t="s">
        <v>82</v>
      </c>
      <c r="AW287" s="12" t="s">
        <v>35</v>
      </c>
      <c r="AX287" s="12" t="s">
        <v>72</v>
      </c>
      <c r="AY287" s="233" t="s">
        <v>123</v>
      </c>
    </row>
    <row r="288" spans="2:51" s="12" customFormat="1" ht="13.5">
      <c r="B288" s="223"/>
      <c r="C288" s="224"/>
      <c r="D288" s="213" t="s">
        <v>154</v>
      </c>
      <c r="E288" s="225" t="s">
        <v>21</v>
      </c>
      <c r="F288" s="226" t="s">
        <v>328</v>
      </c>
      <c r="G288" s="224"/>
      <c r="H288" s="227">
        <v>367.5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AT288" s="233" t="s">
        <v>154</v>
      </c>
      <c r="AU288" s="233" t="s">
        <v>82</v>
      </c>
      <c r="AV288" s="12" t="s">
        <v>82</v>
      </c>
      <c r="AW288" s="12" t="s">
        <v>35</v>
      </c>
      <c r="AX288" s="12" t="s">
        <v>72</v>
      </c>
      <c r="AY288" s="233" t="s">
        <v>123</v>
      </c>
    </row>
    <row r="289" spans="2:51" s="12" customFormat="1" ht="27">
      <c r="B289" s="223"/>
      <c r="C289" s="224"/>
      <c r="D289" s="213" t="s">
        <v>154</v>
      </c>
      <c r="E289" s="225" t="s">
        <v>21</v>
      </c>
      <c r="F289" s="226" t="s">
        <v>329</v>
      </c>
      <c r="G289" s="224"/>
      <c r="H289" s="227">
        <v>2103.95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154</v>
      </c>
      <c r="AU289" s="233" t="s">
        <v>82</v>
      </c>
      <c r="AV289" s="12" t="s">
        <v>82</v>
      </c>
      <c r="AW289" s="12" t="s">
        <v>35</v>
      </c>
      <c r="AX289" s="12" t="s">
        <v>72</v>
      </c>
      <c r="AY289" s="233" t="s">
        <v>123</v>
      </c>
    </row>
    <row r="290" spans="2:51" s="12" customFormat="1" ht="13.5">
      <c r="B290" s="223"/>
      <c r="C290" s="224"/>
      <c r="D290" s="213" t="s">
        <v>154</v>
      </c>
      <c r="E290" s="225" t="s">
        <v>21</v>
      </c>
      <c r="F290" s="226" t="s">
        <v>330</v>
      </c>
      <c r="G290" s="224"/>
      <c r="H290" s="227">
        <v>443.8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154</v>
      </c>
      <c r="AU290" s="233" t="s">
        <v>82</v>
      </c>
      <c r="AV290" s="12" t="s">
        <v>82</v>
      </c>
      <c r="AW290" s="12" t="s">
        <v>35</v>
      </c>
      <c r="AX290" s="12" t="s">
        <v>72</v>
      </c>
      <c r="AY290" s="233" t="s">
        <v>123</v>
      </c>
    </row>
    <row r="291" spans="2:51" s="12" customFormat="1" ht="13.5">
      <c r="B291" s="223"/>
      <c r="C291" s="224"/>
      <c r="D291" s="213" t="s">
        <v>154</v>
      </c>
      <c r="E291" s="225" t="s">
        <v>21</v>
      </c>
      <c r="F291" s="226" t="s">
        <v>331</v>
      </c>
      <c r="G291" s="224"/>
      <c r="H291" s="227">
        <v>180.1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154</v>
      </c>
      <c r="AU291" s="233" t="s">
        <v>82</v>
      </c>
      <c r="AV291" s="12" t="s">
        <v>82</v>
      </c>
      <c r="AW291" s="12" t="s">
        <v>35</v>
      </c>
      <c r="AX291" s="12" t="s">
        <v>72</v>
      </c>
      <c r="AY291" s="233" t="s">
        <v>123</v>
      </c>
    </row>
    <row r="292" spans="2:51" s="14" customFormat="1" ht="13.5">
      <c r="B292" s="252"/>
      <c r="C292" s="253"/>
      <c r="D292" s="213" t="s">
        <v>154</v>
      </c>
      <c r="E292" s="254" t="s">
        <v>21</v>
      </c>
      <c r="F292" s="255" t="s">
        <v>332</v>
      </c>
      <c r="G292" s="253"/>
      <c r="H292" s="256">
        <v>4031.35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AT292" s="262" t="s">
        <v>154</v>
      </c>
      <c r="AU292" s="262" t="s">
        <v>82</v>
      </c>
      <c r="AV292" s="14" t="s">
        <v>122</v>
      </c>
      <c r="AW292" s="14" t="s">
        <v>35</v>
      </c>
      <c r="AX292" s="14" t="s">
        <v>72</v>
      </c>
      <c r="AY292" s="262" t="s">
        <v>123</v>
      </c>
    </row>
    <row r="293" spans="2:51" s="12" customFormat="1" ht="13.5">
      <c r="B293" s="223"/>
      <c r="C293" s="224"/>
      <c r="D293" s="213" t="s">
        <v>154</v>
      </c>
      <c r="E293" s="225" t="s">
        <v>21</v>
      </c>
      <c r="F293" s="226" t="s">
        <v>333</v>
      </c>
      <c r="G293" s="224"/>
      <c r="H293" s="227">
        <v>260.6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154</v>
      </c>
      <c r="AU293" s="233" t="s">
        <v>82</v>
      </c>
      <c r="AV293" s="12" t="s">
        <v>82</v>
      </c>
      <c r="AW293" s="12" t="s">
        <v>35</v>
      </c>
      <c r="AX293" s="12" t="s">
        <v>72</v>
      </c>
      <c r="AY293" s="233" t="s">
        <v>123</v>
      </c>
    </row>
    <row r="294" spans="2:51" s="12" customFormat="1" ht="13.5">
      <c r="B294" s="223"/>
      <c r="C294" s="224"/>
      <c r="D294" s="213" t="s">
        <v>154</v>
      </c>
      <c r="E294" s="225" t="s">
        <v>21</v>
      </c>
      <c r="F294" s="226" t="s">
        <v>334</v>
      </c>
      <c r="G294" s="224"/>
      <c r="H294" s="227">
        <v>295.55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AT294" s="233" t="s">
        <v>154</v>
      </c>
      <c r="AU294" s="233" t="s">
        <v>82</v>
      </c>
      <c r="AV294" s="12" t="s">
        <v>82</v>
      </c>
      <c r="AW294" s="12" t="s">
        <v>35</v>
      </c>
      <c r="AX294" s="12" t="s">
        <v>72</v>
      </c>
      <c r="AY294" s="233" t="s">
        <v>123</v>
      </c>
    </row>
    <row r="295" spans="2:51" s="14" customFormat="1" ht="13.5">
      <c r="B295" s="252"/>
      <c r="C295" s="253"/>
      <c r="D295" s="213" t="s">
        <v>154</v>
      </c>
      <c r="E295" s="254" t="s">
        <v>21</v>
      </c>
      <c r="F295" s="255" t="s">
        <v>335</v>
      </c>
      <c r="G295" s="253"/>
      <c r="H295" s="256">
        <v>556.15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AT295" s="262" t="s">
        <v>154</v>
      </c>
      <c r="AU295" s="262" t="s">
        <v>82</v>
      </c>
      <c r="AV295" s="14" t="s">
        <v>122</v>
      </c>
      <c r="AW295" s="14" t="s">
        <v>35</v>
      </c>
      <c r="AX295" s="14" t="s">
        <v>72</v>
      </c>
      <c r="AY295" s="262" t="s">
        <v>123</v>
      </c>
    </row>
    <row r="296" spans="2:51" s="13" customFormat="1" ht="13.5">
      <c r="B296" s="234"/>
      <c r="C296" s="235"/>
      <c r="D296" s="213" t="s">
        <v>154</v>
      </c>
      <c r="E296" s="246" t="s">
        <v>21</v>
      </c>
      <c r="F296" s="247" t="s">
        <v>158</v>
      </c>
      <c r="G296" s="235"/>
      <c r="H296" s="248">
        <v>4710.51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154</v>
      </c>
      <c r="AU296" s="245" t="s">
        <v>82</v>
      </c>
      <c r="AV296" s="13" t="s">
        <v>152</v>
      </c>
      <c r="AW296" s="13" t="s">
        <v>35</v>
      </c>
      <c r="AX296" s="13" t="s">
        <v>72</v>
      </c>
      <c r="AY296" s="245" t="s">
        <v>123</v>
      </c>
    </row>
    <row r="297" spans="2:51" s="12" customFormat="1" ht="13.5">
      <c r="B297" s="223"/>
      <c r="C297" s="224"/>
      <c r="D297" s="213" t="s">
        <v>154</v>
      </c>
      <c r="E297" s="225" t="s">
        <v>21</v>
      </c>
      <c r="F297" s="226" t="s">
        <v>336</v>
      </c>
      <c r="G297" s="224"/>
      <c r="H297" s="227">
        <v>2355.255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AT297" s="233" t="s">
        <v>154</v>
      </c>
      <c r="AU297" s="233" t="s">
        <v>82</v>
      </c>
      <c r="AV297" s="12" t="s">
        <v>82</v>
      </c>
      <c r="AW297" s="12" t="s">
        <v>35</v>
      </c>
      <c r="AX297" s="12" t="s">
        <v>72</v>
      </c>
      <c r="AY297" s="233" t="s">
        <v>123</v>
      </c>
    </row>
    <row r="298" spans="2:51" s="13" customFormat="1" ht="13.5">
      <c r="B298" s="234"/>
      <c r="C298" s="235"/>
      <c r="D298" s="236" t="s">
        <v>154</v>
      </c>
      <c r="E298" s="237" t="s">
        <v>21</v>
      </c>
      <c r="F298" s="238" t="s">
        <v>158</v>
      </c>
      <c r="G298" s="235"/>
      <c r="H298" s="239">
        <v>2355.255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154</v>
      </c>
      <c r="AU298" s="245" t="s">
        <v>82</v>
      </c>
      <c r="AV298" s="13" t="s">
        <v>152</v>
      </c>
      <c r="AW298" s="13" t="s">
        <v>35</v>
      </c>
      <c r="AX298" s="13" t="s">
        <v>80</v>
      </c>
      <c r="AY298" s="245" t="s">
        <v>123</v>
      </c>
    </row>
    <row r="299" spans="2:65" s="1" customFormat="1" ht="22.5" customHeight="1">
      <c r="B299" s="41"/>
      <c r="C299" s="183" t="s">
        <v>9</v>
      </c>
      <c r="D299" s="183" t="s">
        <v>124</v>
      </c>
      <c r="E299" s="184" t="s">
        <v>337</v>
      </c>
      <c r="F299" s="185" t="s">
        <v>338</v>
      </c>
      <c r="G299" s="186" t="s">
        <v>176</v>
      </c>
      <c r="H299" s="187">
        <v>500</v>
      </c>
      <c r="I299" s="188"/>
      <c r="J299" s="189">
        <f>ROUND(I299*H299,2)</f>
        <v>0</v>
      </c>
      <c r="K299" s="185" t="s">
        <v>151</v>
      </c>
      <c r="L299" s="61"/>
      <c r="M299" s="190" t="s">
        <v>21</v>
      </c>
      <c r="N299" s="208" t="s">
        <v>43</v>
      </c>
      <c r="O299" s="42"/>
      <c r="P299" s="209">
        <f>O299*H299</f>
        <v>0</v>
      </c>
      <c r="Q299" s="209">
        <v>0.00024</v>
      </c>
      <c r="R299" s="209">
        <f>Q299*H299</f>
        <v>0.12000000000000001</v>
      </c>
      <c r="S299" s="209">
        <v>0</v>
      </c>
      <c r="T299" s="210">
        <f>S299*H299</f>
        <v>0</v>
      </c>
      <c r="AR299" s="24" t="s">
        <v>152</v>
      </c>
      <c r="AT299" s="24" t="s">
        <v>124</v>
      </c>
      <c r="AU299" s="24" t="s">
        <v>82</v>
      </c>
      <c r="AY299" s="24" t="s">
        <v>123</v>
      </c>
      <c r="BE299" s="195">
        <f>IF(N299="základní",J299,0)</f>
        <v>0</v>
      </c>
      <c r="BF299" s="195">
        <f>IF(N299="snížená",J299,0)</f>
        <v>0</v>
      </c>
      <c r="BG299" s="195">
        <f>IF(N299="zákl. přenesená",J299,0)</f>
        <v>0</v>
      </c>
      <c r="BH299" s="195">
        <f>IF(N299="sníž. přenesená",J299,0)</f>
        <v>0</v>
      </c>
      <c r="BI299" s="195">
        <f>IF(N299="nulová",J299,0)</f>
        <v>0</v>
      </c>
      <c r="BJ299" s="24" t="s">
        <v>80</v>
      </c>
      <c r="BK299" s="195">
        <f>ROUND(I299*H299,2)</f>
        <v>0</v>
      </c>
      <c r="BL299" s="24" t="s">
        <v>152</v>
      </c>
      <c r="BM299" s="24" t="s">
        <v>339</v>
      </c>
    </row>
    <row r="300" spans="2:65" s="1" customFormat="1" ht="22.5" customHeight="1">
      <c r="B300" s="41"/>
      <c r="C300" s="183" t="s">
        <v>340</v>
      </c>
      <c r="D300" s="183" t="s">
        <v>124</v>
      </c>
      <c r="E300" s="184" t="s">
        <v>341</v>
      </c>
      <c r="F300" s="185" t="s">
        <v>342</v>
      </c>
      <c r="G300" s="186" t="s">
        <v>161</v>
      </c>
      <c r="H300" s="187">
        <v>0.585</v>
      </c>
      <c r="I300" s="188"/>
      <c r="J300" s="189">
        <f>ROUND(I300*H300,2)</f>
        <v>0</v>
      </c>
      <c r="K300" s="185" t="s">
        <v>151</v>
      </c>
      <c r="L300" s="61"/>
      <c r="M300" s="190" t="s">
        <v>21</v>
      </c>
      <c r="N300" s="208" t="s">
        <v>43</v>
      </c>
      <c r="O300" s="42"/>
      <c r="P300" s="209">
        <f>O300*H300</f>
        <v>0</v>
      </c>
      <c r="Q300" s="209">
        <v>2.25634</v>
      </c>
      <c r="R300" s="209">
        <f>Q300*H300</f>
        <v>1.3199588999999998</v>
      </c>
      <c r="S300" s="209">
        <v>0</v>
      </c>
      <c r="T300" s="210">
        <f>S300*H300</f>
        <v>0</v>
      </c>
      <c r="AR300" s="24" t="s">
        <v>152</v>
      </c>
      <c r="AT300" s="24" t="s">
        <v>124</v>
      </c>
      <c r="AU300" s="24" t="s">
        <v>82</v>
      </c>
      <c r="AY300" s="24" t="s">
        <v>123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24" t="s">
        <v>80</v>
      </c>
      <c r="BK300" s="195">
        <f>ROUND(I300*H300,2)</f>
        <v>0</v>
      </c>
      <c r="BL300" s="24" t="s">
        <v>152</v>
      </c>
      <c r="BM300" s="24" t="s">
        <v>343</v>
      </c>
    </row>
    <row r="301" spans="2:51" s="12" customFormat="1" ht="13.5">
      <c r="B301" s="223"/>
      <c r="C301" s="224"/>
      <c r="D301" s="213" t="s">
        <v>154</v>
      </c>
      <c r="E301" s="225" t="s">
        <v>21</v>
      </c>
      <c r="F301" s="226" t="s">
        <v>344</v>
      </c>
      <c r="G301" s="224"/>
      <c r="H301" s="227">
        <v>0.585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154</v>
      </c>
      <c r="AU301" s="233" t="s">
        <v>82</v>
      </c>
      <c r="AV301" s="12" t="s">
        <v>82</v>
      </c>
      <c r="AW301" s="12" t="s">
        <v>35</v>
      </c>
      <c r="AX301" s="12" t="s">
        <v>80</v>
      </c>
      <c r="AY301" s="233" t="s">
        <v>123</v>
      </c>
    </row>
    <row r="302" spans="2:63" s="9" customFormat="1" ht="29.25" customHeight="1">
      <c r="B302" s="169"/>
      <c r="C302" s="170"/>
      <c r="D302" s="171" t="s">
        <v>71</v>
      </c>
      <c r="E302" s="206" t="s">
        <v>198</v>
      </c>
      <c r="F302" s="206" t="s">
        <v>345</v>
      </c>
      <c r="G302" s="170"/>
      <c r="H302" s="170"/>
      <c r="I302" s="173"/>
      <c r="J302" s="207">
        <f>BK302</f>
        <v>0</v>
      </c>
      <c r="K302" s="170"/>
      <c r="L302" s="175"/>
      <c r="M302" s="176"/>
      <c r="N302" s="177"/>
      <c r="O302" s="177"/>
      <c r="P302" s="178">
        <f>SUM(P303:P445)</f>
        <v>0</v>
      </c>
      <c r="Q302" s="177"/>
      <c r="R302" s="178">
        <f>SUM(R303:R445)</f>
        <v>0.7277616</v>
      </c>
      <c r="S302" s="177"/>
      <c r="T302" s="179">
        <f>SUM(T303:T445)</f>
        <v>80.523268</v>
      </c>
      <c r="AR302" s="180" t="s">
        <v>80</v>
      </c>
      <c r="AT302" s="181" t="s">
        <v>71</v>
      </c>
      <c r="AU302" s="181" t="s">
        <v>80</v>
      </c>
      <c r="AY302" s="180" t="s">
        <v>123</v>
      </c>
      <c r="BK302" s="182">
        <f>SUM(BK303:BK445)</f>
        <v>0</v>
      </c>
    </row>
    <row r="303" spans="2:65" s="1" customFormat="1" ht="31.5" customHeight="1">
      <c r="B303" s="41"/>
      <c r="C303" s="183" t="s">
        <v>346</v>
      </c>
      <c r="D303" s="183" t="s">
        <v>124</v>
      </c>
      <c r="E303" s="184" t="s">
        <v>347</v>
      </c>
      <c r="F303" s="185" t="s">
        <v>348</v>
      </c>
      <c r="G303" s="186" t="s">
        <v>161</v>
      </c>
      <c r="H303" s="187">
        <v>6718</v>
      </c>
      <c r="I303" s="188"/>
      <c r="J303" s="189">
        <f>ROUND(I303*H303,2)</f>
        <v>0</v>
      </c>
      <c r="K303" s="185" t="s">
        <v>151</v>
      </c>
      <c r="L303" s="61"/>
      <c r="M303" s="190" t="s">
        <v>21</v>
      </c>
      <c r="N303" s="208" t="s">
        <v>43</v>
      </c>
      <c r="O303" s="42"/>
      <c r="P303" s="209">
        <f>O303*H303</f>
        <v>0</v>
      </c>
      <c r="Q303" s="209">
        <v>0</v>
      </c>
      <c r="R303" s="209">
        <f>Q303*H303</f>
        <v>0</v>
      </c>
      <c r="S303" s="209">
        <v>0</v>
      </c>
      <c r="T303" s="210">
        <f>S303*H303</f>
        <v>0</v>
      </c>
      <c r="AR303" s="24" t="s">
        <v>152</v>
      </c>
      <c r="AT303" s="24" t="s">
        <v>124</v>
      </c>
      <c r="AU303" s="24" t="s">
        <v>82</v>
      </c>
      <c r="AY303" s="24" t="s">
        <v>123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24" t="s">
        <v>80</v>
      </c>
      <c r="BK303" s="195">
        <f>ROUND(I303*H303,2)</f>
        <v>0</v>
      </c>
      <c r="BL303" s="24" t="s">
        <v>152</v>
      </c>
      <c r="BM303" s="24" t="s">
        <v>349</v>
      </c>
    </row>
    <row r="304" spans="2:51" s="11" customFormat="1" ht="13.5">
      <c r="B304" s="211"/>
      <c r="C304" s="212"/>
      <c r="D304" s="213" t="s">
        <v>154</v>
      </c>
      <c r="E304" s="214" t="s">
        <v>21</v>
      </c>
      <c r="F304" s="215" t="s">
        <v>350</v>
      </c>
      <c r="G304" s="212"/>
      <c r="H304" s="216" t="s">
        <v>21</v>
      </c>
      <c r="I304" s="217"/>
      <c r="J304" s="212"/>
      <c r="K304" s="212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154</v>
      </c>
      <c r="AU304" s="222" t="s">
        <v>82</v>
      </c>
      <c r="AV304" s="11" t="s">
        <v>80</v>
      </c>
      <c r="AW304" s="11" t="s">
        <v>35</v>
      </c>
      <c r="AX304" s="11" t="s">
        <v>72</v>
      </c>
      <c r="AY304" s="222" t="s">
        <v>123</v>
      </c>
    </row>
    <row r="305" spans="2:51" s="11" customFormat="1" ht="13.5">
      <c r="B305" s="211"/>
      <c r="C305" s="212"/>
      <c r="D305" s="213" t="s">
        <v>154</v>
      </c>
      <c r="E305" s="214" t="s">
        <v>21</v>
      </c>
      <c r="F305" s="215" t="s">
        <v>351</v>
      </c>
      <c r="G305" s="212"/>
      <c r="H305" s="216" t="s">
        <v>21</v>
      </c>
      <c r="I305" s="217"/>
      <c r="J305" s="212"/>
      <c r="K305" s="212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154</v>
      </c>
      <c r="AU305" s="222" t="s">
        <v>82</v>
      </c>
      <c r="AV305" s="11" t="s">
        <v>80</v>
      </c>
      <c r="AW305" s="11" t="s">
        <v>35</v>
      </c>
      <c r="AX305" s="11" t="s">
        <v>72</v>
      </c>
      <c r="AY305" s="222" t="s">
        <v>123</v>
      </c>
    </row>
    <row r="306" spans="2:51" s="11" customFormat="1" ht="13.5">
      <c r="B306" s="211"/>
      <c r="C306" s="212"/>
      <c r="D306" s="213" t="s">
        <v>154</v>
      </c>
      <c r="E306" s="214" t="s">
        <v>21</v>
      </c>
      <c r="F306" s="215" t="s">
        <v>352</v>
      </c>
      <c r="G306" s="212"/>
      <c r="H306" s="216" t="s">
        <v>21</v>
      </c>
      <c r="I306" s="217"/>
      <c r="J306" s="212"/>
      <c r="K306" s="212"/>
      <c r="L306" s="218"/>
      <c r="M306" s="219"/>
      <c r="N306" s="220"/>
      <c r="O306" s="220"/>
      <c r="P306" s="220"/>
      <c r="Q306" s="220"/>
      <c r="R306" s="220"/>
      <c r="S306" s="220"/>
      <c r="T306" s="221"/>
      <c r="AT306" s="222" t="s">
        <v>154</v>
      </c>
      <c r="AU306" s="222" t="s">
        <v>82</v>
      </c>
      <c r="AV306" s="11" t="s">
        <v>80</v>
      </c>
      <c r="AW306" s="11" t="s">
        <v>35</v>
      </c>
      <c r="AX306" s="11" t="s">
        <v>72</v>
      </c>
      <c r="AY306" s="222" t="s">
        <v>123</v>
      </c>
    </row>
    <row r="307" spans="2:51" s="11" customFormat="1" ht="13.5">
      <c r="B307" s="211"/>
      <c r="C307" s="212"/>
      <c r="D307" s="213" t="s">
        <v>154</v>
      </c>
      <c r="E307" s="214" t="s">
        <v>21</v>
      </c>
      <c r="F307" s="215" t="s">
        <v>353</v>
      </c>
      <c r="G307" s="212"/>
      <c r="H307" s="216" t="s">
        <v>21</v>
      </c>
      <c r="I307" s="217"/>
      <c r="J307" s="212"/>
      <c r="K307" s="212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154</v>
      </c>
      <c r="AU307" s="222" t="s">
        <v>82</v>
      </c>
      <c r="AV307" s="11" t="s">
        <v>80</v>
      </c>
      <c r="AW307" s="11" t="s">
        <v>35</v>
      </c>
      <c r="AX307" s="11" t="s">
        <v>72</v>
      </c>
      <c r="AY307" s="222" t="s">
        <v>123</v>
      </c>
    </row>
    <row r="308" spans="2:51" s="11" customFormat="1" ht="13.5">
      <c r="B308" s="211"/>
      <c r="C308" s="212"/>
      <c r="D308" s="213" t="s">
        <v>154</v>
      </c>
      <c r="E308" s="214" t="s">
        <v>21</v>
      </c>
      <c r="F308" s="215" t="s">
        <v>354</v>
      </c>
      <c r="G308" s="212"/>
      <c r="H308" s="216" t="s">
        <v>21</v>
      </c>
      <c r="I308" s="217"/>
      <c r="J308" s="212"/>
      <c r="K308" s="212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154</v>
      </c>
      <c r="AU308" s="222" t="s">
        <v>82</v>
      </c>
      <c r="AV308" s="11" t="s">
        <v>80</v>
      </c>
      <c r="AW308" s="11" t="s">
        <v>35</v>
      </c>
      <c r="AX308" s="11" t="s">
        <v>72</v>
      </c>
      <c r="AY308" s="222" t="s">
        <v>123</v>
      </c>
    </row>
    <row r="309" spans="2:51" s="11" customFormat="1" ht="13.5">
      <c r="B309" s="211"/>
      <c r="C309" s="212"/>
      <c r="D309" s="213" t="s">
        <v>154</v>
      </c>
      <c r="E309" s="214" t="s">
        <v>21</v>
      </c>
      <c r="F309" s="215" t="s">
        <v>355</v>
      </c>
      <c r="G309" s="212"/>
      <c r="H309" s="216" t="s">
        <v>21</v>
      </c>
      <c r="I309" s="217"/>
      <c r="J309" s="212"/>
      <c r="K309" s="212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154</v>
      </c>
      <c r="AU309" s="222" t="s">
        <v>82</v>
      </c>
      <c r="AV309" s="11" t="s">
        <v>80</v>
      </c>
      <c r="AW309" s="11" t="s">
        <v>35</v>
      </c>
      <c r="AX309" s="11" t="s">
        <v>72</v>
      </c>
      <c r="AY309" s="222" t="s">
        <v>123</v>
      </c>
    </row>
    <row r="310" spans="2:51" s="12" customFormat="1" ht="13.5">
      <c r="B310" s="223"/>
      <c r="C310" s="224"/>
      <c r="D310" s="213" t="s">
        <v>154</v>
      </c>
      <c r="E310" s="225" t="s">
        <v>21</v>
      </c>
      <c r="F310" s="226" t="s">
        <v>356</v>
      </c>
      <c r="G310" s="224"/>
      <c r="H310" s="227">
        <v>6718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AT310" s="233" t="s">
        <v>154</v>
      </c>
      <c r="AU310" s="233" t="s">
        <v>82</v>
      </c>
      <c r="AV310" s="12" t="s">
        <v>82</v>
      </c>
      <c r="AW310" s="12" t="s">
        <v>35</v>
      </c>
      <c r="AX310" s="12" t="s">
        <v>72</v>
      </c>
      <c r="AY310" s="233" t="s">
        <v>123</v>
      </c>
    </row>
    <row r="311" spans="2:51" s="13" customFormat="1" ht="13.5">
      <c r="B311" s="234"/>
      <c r="C311" s="235"/>
      <c r="D311" s="236" t="s">
        <v>154</v>
      </c>
      <c r="E311" s="237" t="s">
        <v>21</v>
      </c>
      <c r="F311" s="238" t="s">
        <v>158</v>
      </c>
      <c r="G311" s="235"/>
      <c r="H311" s="239">
        <v>6718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154</v>
      </c>
      <c r="AU311" s="245" t="s">
        <v>82</v>
      </c>
      <c r="AV311" s="13" t="s">
        <v>152</v>
      </c>
      <c r="AW311" s="13" t="s">
        <v>35</v>
      </c>
      <c r="AX311" s="13" t="s">
        <v>80</v>
      </c>
      <c r="AY311" s="245" t="s">
        <v>123</v>
      </c>
    </row>
    <row r="312" spans="2:65" s="1" customFormat="1" ht="31.5" customHeight="1">
      <c r="B312" s="41"/>
      <c r="C312" s="183" t="s">
        <v>357</v>
      </c>
      <c r="D312" s="183" t="s">
        <v>124</v>
      </c>
      <c r="E312" s="184" t="s">
        <v>358</v>
      </c>
      <c r="F312" s="185" t="s">
        <v>359</v>
      </c>
      <c r="G312" s="186" t="s">
        <v>161</v>
      </c>
      <c r="H312" s="187">
        <v>201540</v>
      </c>
      <c r="I312" s="188"/>
      <c r="J312" s="189">
        <f>ROUND(I312*H312,2)</f>
        <v>0</v>
      </c>
      <c r="K312" s="185" t="s">
        <v>151</v>
      </c>
      <c r="L312" s="61"/>
      <c r="M312" s="190" t="s">
        <v>21</v>
      </c>
      <c r="N312" s="208" t="s">
        <v>43</v>
      </c>
      <c r="O312" s="42"/>
      <c r="P312" s="209">
        <f>O312*H312</f>
        <v>0</v>
      </c>
      <c r="Q312" s="209">
        <v>0</v>
      </c>
      <c r="R312" s="209">
        <f>Q312*H312</f>
        <v>0</v>
      </c>
      <c r="S312" s="209">
        <v>0</v>
      </c>
      <c r="T312" s="210">
        <f>S312*H312</f>
        <v>0</v>
      </c>
      <c r="AR312" s="24" t="s">
        <v>152</v>
      </c>
      <c r="AT312" s="24" t="s">
        <v>124</v>
      </c>
      <c r="AU312" s="24" t="s">
        <v>82</v>
      </c>
      <c r="AY312" s="24" t="s">
        <v>123</v>
      </c>
      <c r="BE312" s="195">
        <f>IF(N312="základní",J312,0)</f>
        <v>0</v>
      </c>
      <c r="BF312" s="195">
        <f>IF(N312="snížená",J312,0)</f>
        <v>0</v>
      </c>
      <c r="BG312" s="195">
        <f>IF(N312="zákl. přenesená",J312,0)</f>
        <v>0</v>
      </c>
      <c r="BH312" s="195">
        <f>IF(N312="sníž. přenesená",J312,0)</f>
        <v>0</v>
      </c>
      <c r="BI312" s="195">
        <f>IF(N312="nulová",J312,0)</f>
        <v>0</v>
      </c>
      <c r="BJ312" s="24" t="s">
        <v>80</v>
      </c>
      <c r="BK312" s="195">
        <f>ROUND(I312*H312,2)</f>
        <v>0</v>
      </c>
      <c r="BL312" s="24" t="s">
        <v>152</v>
      </c>
      <c r="BM312" s="24" t="s">
        <v>360</v>
      </c>
    </row>
    <row r="313" spans="2:51" s="12" customFormat="1" ht="13.5">
      <c r="B313" s="223"/>
      <c r="C313" s="224"/>
      <c r="D313" s="236" t="s">
        <v>154</v>
      </c>
      <c r="E313" s="249" t="s">
        <v>21</v>
      </c>
      <c r="F313" s="250" t="s">
        <v>361</v>
      </c>
      <c r="G313" s="224"/>
      <c r="H313" s="251">
        <v>201540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AT313" s="233" t="s">
        <v>154</v>
      </c>
      <c r="AU313" s="233" t="s">
        <v>82</v>
      </c>
      <c r="AV313" s="12" t="s">
        <v>82</v>
      </c>
      <c r="AW313" s="12" t="s">
        <v>35</v>
      </c>
      <c r="AX313" s="12" t="s">
        <v>80</v>
      </c>
      <c r="AY313" s="233" t="s">
        <v>123</v>
      </c>
    </row>
    <row r="314" spans="2:65" s="1" customFormat="1" ht="31.5" customHeight="1">
      <c r="B314" s="41"/>
      <c r="C314" s="183" t="s">
        <v>362</v>
      </c>
      <c r="D314" s="183" t="s">
        <v>124</v>
      </c>
      <c r="E314" s="184" t="s">
        <v>363</v>
      </c>
      <c r="F314" s="185" t="s">
        <v>364</v>
      </c>
      <c r="G314" s="186" t="s">
        <v>161</v>
      </c>
      <c r="H314" s="187">
        <v>6718</v>
      </c>
      <c r="I314" s="188"/>
      <c r="J314" s="189">
        <f>ROUND(I314*H314,2)</f>
        <v>0</v>
      </c>
      <c r="K314" s="185" t="s">
        <v>151</v>
      </c>
      <c r="L314" s="61"/>
      <c r="M314" s="190" t="s">
        <v>21</v>
      </c>
      <c r="N314" s="208" t="s">
        <v>43</v>
      </c>
      <c r="O314" s="42"/>
      <c r="P314" s="209">
        <f>O314*H314</f>
        <v>0</v>
      </c>
      <c r="Q314" s="209">
        <v>0</v>
      </c>
      <c r="R314" s="209">
        <f>Q314*H314</f>
        <v>0</v>
      </c>
      <c r="S314" s="209">
        <v>0</v>
      </c>
      <c r="T314" s="210">
        <f>S314*H314</f>
        <v>0</v>
      </c>
      <c r="AR314" s="24" t="s">
        <v>152</v>
      </c>
      <c r="AT314" s="24" t="s">
        <v>124</v>
      </c>
      <c r="AU314" s="24" t="s">
        <v>82</v>
      </c>
      <c r="AY314" s="24" t="s">
        <v>123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24" t="s">
        <v>80</v>
      </c>
      <c r="BK314" s="195">
        <f>ROUND(I314*H314,2)</f>
        <v>0</v>
      </c>
      <c r="BL314" s="24" t="s">
        <v>152</v>
      </c>
      <c r="BM314" s="24" t="s">
        <v>365</v>
      </c>
    </row>
    <row r="315" spans="2:65" s="1" customFormat="1" ht="31.5" customHeight="1">
      <c r="B315" s="41"/>
      <c r="C315" s="183" t="s">
        <v>366</v>
      </c>
      <c r="D315" s="183" t="s">
        <v>124</v>
      </c>
      <c r="E315" s="184" t="s">
        <v>367</v>
      </c>
      <c r="F315" s="185" t="s">
        <v>368</v>
      </c>
      <c r="G315" s="186" t="s">
        <v>176</v>
      </c>
      <c r="H315" s="187">
        <v>1974.36</v>
      </c>
      <c r="I315" s="188"/>
      <c r="J315" s="189">
        <f>ROUND(I315*H315,2)</f>
        <v>0</v>
      </c>
      <c r="K315" s="185" t="s">
        <v>151</v>
      </c>
      <c r="L315" s="61"/>
      <c r="M315" s="190" t="s">
        <v>21</v>
      </c>
      <c r="N315" s="208" t="s">
        <v>43</v>
      </c>
      <c r="O315" s="42"/>
      <c r="P315" s="209">
        <f>O315*H315</f>
        <v>0</v>
      </c>
      <c r="Q315" s="209">
        <v>0.00013</v>
      </c>
      <c r="R315" s="209">
        <f>Q315*H315</f>
        <v>0.2566668</v>
      </c>
      <c r="S315" s="209">
        <v>0</v>
      </c>
      <c r="T315" s="210">
        <f>S315*H315</f>
        <v>0</v>
      </c>
      <c r="AR315" s="24" t="s">
        <v>152</v>
      </c>
      <c r="AT315" s="24" t="s">
        <v>124</v>
      </c>
      <c r="AU315" s="24" t="s">
        <v>82</v>
      </c>
      <c r="AY315" s="24" t="s">
        <v>123</v>
      </c>
      <c r="BE315" s="195">
        <f>IF(N315="základní",J315,0)</f>
        <v>0</v>
      </c>
      <c r="BF315" s="195">
        <f>IF(N315="snížená",J315,0)</f>
        <v>0</v>
      </c>
      <c r="BG315" s="195">
        <f>IF(N315="zákl. přenesená",J315,0)</f>
        <v>0</v>
      </c>
      <c r="BH315" s="195">
        <f>IF(N315="sníž. přenesená",J315,0)</f>
        <v>0</v>
      </c>
      <c r="BI315" s="195">
        <f>IF(N315="nulová",J315,0)</f>
        <v>0</v>
      </c>
      <c r="BJ315" s="24" t="s">
        <v>80</v>
      </c>
      <c r="BK315" s="195">
        <f>ROUND(I315*H315,2)</f>
        <v>0</v>
      </c>
      <c r="BL315" s="24" t="s">
        <v>152</v>
      </c>
      <c r="BM315" s="24" t="s">
        <v>369</v>
      </c>
    </row>
    <row r="316" spans="2:51" s="12" customFormat="1" ht="13.5">
      <c r="B316" s="223"/>
      <c r="C316" s="224"/>
      <c r="D316" s="236" t="s">
        <v>154</v>
      </c>
      <c r="E316" s="249" t="s">
        <v>21</v>
      </c>
      <c r="F316" s="250" t="s">
        <v>370</v>
      </c>
      <c r="G316" s="224"/>
      <c r="H316" s="251">
        <v>1974.36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154</v>
      </c>
      <c r="AU316" s="233" t="s">
        <v>82</v>
      </c>
      <c r="AV316" s="12" t="s">
        <v>82</v>
      </c>
      <c r="AW316" s="12" t="s">
        <v>35</v>
      </c>
      <c r="AX316" s="12" t="s">
        <v>80</v>
      </c>
      <c r="AY316" s="233" t="s">
        <v>123</v>
      </c>
    </row>
    <row r="317" spans="2:65" s="1" customFormat="1" ht="31.5" customHeight="1">
      <c r="B317" s="41"/>
      <c r="C317" s="183" t="s">
        <v>371</v>
      </c>
      <c r="D317" s="183" t="s">
        <v>124</v>
      </c>
      <c r="E317" s="184" t="s">
        <v>372</v>
      </c>
      <c r="F317" s="185" t="s">
        <v>373</v>
      </c>
      <c r="G317" s="186" t="s">
        <v>176</v>
      </c>
      <c r="H317" s="187">
        <v>1316.24</v>
      </c>
      <c r="I317" s="188"/>
      <c r="J317" s="189">
        <f>ROUND(I317*H317,2)</f>
        <v>0</v>
      </c>
      <c r="K317" s="185" t="s">
        <v>151</v>
      </c>
      <c r="L317" s="61"/>
      <c r="M317" s="190" t="s">
        <v>21</v>
      </c>
      <c r="N317" s="208" t="s">
        <v>43</v>
      </c>
      <c r="O317" s="42"/>
      <c r="P317" s="209">
        <f>O317*H317</f>
        <v>0</v>
      </c>
      <c r="Q317" s="209">
        <v>0.00021</v>
      </c>
      <c r="R317" s="209">
        <f>Q317*H317</f>
        <v>0.2764104</v>
      </c>
      <c r="S317" s="209">
        <v>0</v>
      </c>
      <c r="T317" s="210">
        <f>S317*H317</f>
        <v>0</v>
      </c>
      <c r="AR317" s="24" t="s">
        <v>152</v>
      </c>
      <c r="AT317" s="24" t="s">
        <v>124</v>
      </c>
      <c r="AU317" s="24" t="s">
        <v>82</v>
      </c>
      <c r="AY317" s="24" t="s">
        <v>123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24" t="s">
        <v>80</v>
      </c>
      <c r="BK317" s="195">
        <f>ROUND(I317*H317,2)</f>
        <v>0</v>
      </c>
      <c r="BL317" s="24" t="s">
        <v>152</v>
      </c>
      <c r="BM317" s="24" t="s">
        <v>374</v>
      </c>
    </row>
    <row r="318" spans="2:51" s="12" customFormat="1" ht="13.5">
      <c r="B318" s="223"/>
      <c r="C318" s="224"/>
      <c r="D318" s="236" t="s">
        <v>154</v>
      </c>
      <c r="E318" s="249" t="s">
        <v>21</v>
      </c>
      <c r="F318" s="250" t="s">
        <v>375</v>
      </c>
      <c r="G318" s="224"/>
      <c r="H318" s="251">
        <v>1316.24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154</v>
      </c>
      <c r="AU318" s="233" t="s">
        <v>82</v>
      </c>
      <c r="AV318" s="12" t="s">
        <v>82</v>
      </c>
      <c r="AW318" s="12" t="s">
        <v>35</v>
      </c>
      <c r="AX318" s="12" t="s">
        <v>80</v>
      </c>
      <c r="AY318" s="233" t="s">
        <v>123</v>
      </c>
    </row>
    <row r="319" spans="2:65" s="1" customFormat="1" ht="22.5" customHeight="1">
      <c r="B319" s="41"/>
      <c r="C319" s="183" t="s">
        <v>376</v>
      </c>
      <c r="D319" s="183" t="s">
        <v>124</v>
      </c>
      <c r="E319" s="184" t="s">
        <v>377</v>
      </c>
      <c r="F319" s="185" t="s">
        <v>378</v>
      </c>
      <c r="G319" s="186" t="s">
        <v>176</v>
      </c>
      <c r="H319" s="187">
        <v>4710.51</v>
      </c>
      <c r="I319" s="188"/>
      <c r="J319" s="189">
        <f>ROUND(I319*H319,2)</f>
        <v>0</v>
      </c>
      <c r="K319" s="185" t="s">
        <v>151</v>
      </c>
      <c r="L319" s="61"/>
      <c r="M319" s="190" t="s">
        <v>21</v>
      </c>
      <c r="N319" s="208" t="s">
        <v>43</v>
      </c>
      <c r="O319" s="42"/>
      <c r="P319" s="209">
        <f>O319*H319</f>
        <v>0</v>
      </c>
      <c r="Q319" s="209">
        <v>4E-05</v>
      </c>
      <c r="R319" s="209">
        <f>Q319*H319</f>
        <v>0.18842040000000002</v>
      </c>
      <c r="S319" s="209">
        <v>0</v>
      </c>
      <c r="T319" s="210">
        <f>S319*H319</f>
        <v>0</v>
      </c>
      <c r="AR319" s="24" t="s">
        <v>152</v>
      </c>
      <c r="AT319" s="24" t="s">
        <v>124</v>
      </c>
      <c r="AU319" s="24" t="s">
        <v>82</v>
      </c>
      <c r="AY319" s="24" t="s">
        <v>123</v>
      </c>
      <c r="BE319" s="195">
        <f>IF(N319="základní",J319,0)</f>
        <v>0</v>
      </c>
      <c r="BF319" s="195">
        <f>IF(N319="snížená",J319,0)</f>
        <v>0</v>
      </c>
      <c r="BG319" s="195">
        <f>IF(N319="zákl. přenesená",J319,0)</f>
        <v>0</v>
      </c>
      <c r="BH319" s="195">
        <f>IF(N319="sníž. přenesená",J319,0)</f>
        <v>0</v>
      </c>
      <c r="BI319" s="195">
        <f>IF(N319="nulová",J319,0)</f>
        <v>0</v>
      </c>
      <c r="BJ319" s="24" t="s">
        <v>80</v>
      </c>
      <c r="BK319" s="195">
        <f>ROUND(I319*H319,2)</f>
        <v>0</v>
      </c>
      <c r="BL319" s="24" t="s">
        <v>152</v>
      </c>
      <c r="BM319" s="24" t="s">
        <v>379</v>
      </c>
    </row>
    <row r="320" spans="2:51" s="12" customFormat="1" ht="13.5">
      <c r="B320" s="223"/>
      <c r="C320" s="224"/>
      <c r="D320" s="213" t="s">
        <v>154</v>
      </c>
      <c r="E320" s="225" t="s">
        <v>21</v>
      </c>
      <c r="F320" s="226" t="s">
        <v>324</v>
      </c>
      <c r="G320" s="224"/>
      <c r="H320" s="227">
        <v>123.01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154</v>
      </c>
      <c r="AU320" s="233" t="s">
        <v>82</v>
      </c>
      <c r="AV320" s="12" t="s">
        <v>82</v>
      </c>
      <c r="AW320" s="12" t="s">
        <v>35</v>
      </c>
      <c r="AX320" s="12" t="s">
        <v>72</v>
      </c>
      <c r="AY320" s="233" t="s">
        <v>123</v>
      </c>
    </row>
    <row r="321" spans="2:51" s="14" customFormat="1" ht="13.5">
      <c r="B321" s="252"/>
      <c r="C321" s="253"/>
      <c r="D321" s="213" t="s">
        <v>154</v>
      </c>
      <c r="E321" s="254" t="s">
        <v>21</v>
      </c>
      <c r="F321" s="255" t="s">
        <v>325</v>
      </c>
      <c r="G321" s="253"/>
      <c r="H321" s="256">
        <v>123.01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AT321" s="262" t="s">
        <v>154</v>
      </c>
      <c r="AU321" s="262" t="s">
        <v>82</v>
      </c>
      <c r="AV321" s="14" t="s">
        <v>122</v>
      </c>
      <c r="AW321" s="14" t="s">
        <v>35</v>
      </c>
      <c r="AX321" s="14" t="s">
        <v>72</v>
      </c>
      <c r="AY321" s="262" t="s">
        <v>123</v>
      </c>
    </row>
    <row r="322" spans="2:51" s="12" customFormat="1" ht="13.5">
      <c r="B322" s="223"/>
      <c r="C322" s="224"/>
      <c r="D322" s="213" t="s">
        <v>154</v>
      </c>
      <c r="E322" s="225" t="s">
        <v>21</v>
      </c>
      <c r="F322" s="226" t="s">
        <v>326</v>
      </c>
      <c r="G322" s="224"/>
      <c r="H322" s="227">
        <v>276.3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154</v>
      </c>
      <c r="AU322" s="233" t="s">
        <v>82</v>
      </c>
      <c r="AV322" s="12" t="s">
        <v>82</v>
      </c>
      <c r="AW322" s="12" t="s">
        <v>35</v>
      </c>
      <c r="AX322" s="12" t="s">
        <v>72</v>
      </c>
      <c r="AY322" s="233" t="s">
        <v>123</v>
      </c>
    </row>
    <row r="323" spans="2:51" s="12" customFormat="1" ht="13.5">
      <c r="B323" s="223"/>
      <c r="C323" s="224"/>
      <c r="D323" s="213" t="s">
        <v>154</v>
      </c>
      <c r="E323" s="225" t="s">
        <v>21</v>
      </c>
      <c r="F323" s="226" t="s">
        <v>327</v>
      </c>
      <c r="G323" s="224"/>
      <c r="H323" s="227">
        <v>659.7</v>
      </c>
      <c r="I323" s="228"/>
      <c r="J323" s="224"/>
      <c r="K323" s="224"/>
      <c r="L323" s="229"/>
      <c r="M323" s="230"/>
      <c r="N323" s="231"/>
      <c r="O323" s="231"/>
      <c r="P323" s="231"/>
      <c r="Q323" s="231"/>
      <c r="R323" s="231"/>
      <c r="S323" s="231"/>
      <c r="T323" s="232"/>
      <c r="AT323" s="233" t="s">
        <v>154</v>
      </c>
      <c r="AU323" s="233" t="s">
        <v>82</v>
      </c>
      <c r="AV323" s="12" t="s">
        <v>82</v>
      </c>
      <c r="AW323" s="12" t="s">
        <v>35</v>
      </c>
      <c r="AX323" s="12" t="s">
        <v>72</v>
      </c>
      <c r="AY323" s="233" t="s">
        <v>123</v>
      </c>
    </row>
    <row r="324" spans="2:51" s="12" customFormat="1" ht="13.5">
      <c r="B324" s="223"/>
      <c r="C324" s="224"/>
      <c r="D324" s="213" t="s">
        <v>154</v>
      </c>
      <c r="E324" s="225" t="s">
        <v>21</v>
      </c>
      <c r="F324" s="226" t="s">
        <v>328</v>
      </c>
      <c r="G324" s="224"/>
      <c r="H324" s="227">
        <v>367.5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154</v>
      </c>
      <c r="AU324" s="233" t="s">
        <v>82</v>
      </c>
      <c r="AV324" s="12" t="s">
        <v>82</v>
      </c>
      <c r="AW324" s="12" t="s">
        <v>35</v>
      </c>
      <c r="AX324" s="12" t="s">
        <v>72</v>
      </c>
      <c r="AY324" s="233" t="s">
        <v>123</v>
      </c>
    </row>
    <row r="325" spans="2:51" s="12" customFormat="1" ht="27">
      <c r="B325" s="223"/>
      <c r="C325" s="224"/>
      <c r="D325" s="213" t="s">
        <v>154</v>
      </c>
      <c r="E325" s="225" t="s">
        <v>21</v>
      </c>
      <c r="F325" s="226" t="s">
        <v>329</v>
      </c>
      <c r="G325" s="224"/>
      <c r="H325" s="227">
        <v>2103.95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154</v>
      </c>
      <c r="AU325" s="233" t="s">
        <v>82</v>
      </c>
      <c r="AV325" s="12" t="s">
        <v>82</v>
      </c>
      <c r="AW325" s="12" t="s">
        <v>35</v>
      </c>
      <c r="AX325" s="12" t="s">
        <v>72</v>
      </c>
      <c r="AY325" s="233" t="s">
        <v>123</v>
      </c>
    </row>
    <row r="326" spans="2:51" s="12" customFormat="1" ht="13.5">
      <c r="B326" s="223"/>
      <c r="C326" s="224"/>
      <c r="D326" s="213" t="s">
        <v>154</v>
      </c>
      <c r="E326" s="225" t="s">
        <v>21</v>
      </c>
      <c r="F326" s="226" t="s">
        <v>330</v>
      </c>
      <c r="G326" s="224"/>
      <c r="H326" s="227">
        <v>443.8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AT326" s="233" t="s">
        <v>154</v>
      </c>
      <c r="AU326" s="233" t="s">
        <v>82</v>
      </c>
      <c r="AV326" s="12" t="s">
        <v>82</v>
      </c>
      <c r="AW326" s="12" t="s">
        <v>35</v>
      </c>
      <c r="AX326" s="12" t="s">
        <v>72</v>
      </c>
      <c r="AY326" s="233" t="s">
        <v>123</v>
      </c>
    </row>
    <row r="327" spans="2:51" s="12" customFormat="1" ht="13.5">
      <c r="B327" s="223"/>
      <c r="C327" s="224"/>
      <c r="D327" s="213" t="s">
        <v>154</v>
      </c>
      <c r="E327" s="225" t="s">
        <v>21</v>
      </c>
      <c r="F327" s="226" t="s">
        <v>331</v>
      </c>
      <c r="G327" s="224"/>
      <c r="H327" s="227">
        <v>180.1</v>
      </c>
      <c r="I327" s="228"/>
      <c r="J327" s="224"/>
      <c r="K327" s="224"/>
      <c r="L327" s="229"/>
      <c r="M327" s="230"/>
      <c r="N327" s="231"/>
      <c r="O327" s="231"/>
      <c r="P327" s="231"/>
      <c r="Q327" s="231"/>
      <c r="R327" s="231"/>
      <c r="S327" s="231"/>
      <c r="T327" s="232"/>
      <c r="AT327" s="233" t="s">
        <v>154</v>
      </c>
      <c r="AU327" s="233" t="s">
        <v>82</v>
      </c>
      <c r="AV327" s="12" t="s">
        <v>82</v>
      </c>
      <c r="AW327" s="12" t="s">
        <v>35</v>
      </c>
      <c r="AX327" s="12" t="s">
        <v>72</v>
      </c>
      <c r="AY327" s="233" t="s">
        <v>123</v>
      </c>
    </row>
    <row r="328" spans="2:51" s="14" customFormat="1" ht="13.5">
      <c r="B328" s="252"/>
      <c r="C328" s="253"/>
      <c r="D328" s="213" t="s">
        <v>154</v>
      </c>
      <c r="E328" s="254" t="s">
        <v>21</v>
      </c>
      <c r="F328" s="255" t="s">
        <v>332</v>
      </c>
      <c r="G328" s="253"/>
      <c r="H328" s="256">
        <v>4031.35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154</v>
      </c>
      <c r="AU328" s="262" t="s">
        <v>82</v>
      </c>
      <c r="AV328" s="14" t="s">
        <v>122</v>
      </c>
      <c r="AW328" s="14" t="s">
        <v>35</v>
      </c>
      <c r="AX328" s="14" t="s">
        <v>72</v>
      </c>
      <c r="AY328" s="262" t="s">
        <v>123</v>
      </c>
    </row>
    <row r="329" spans="2:51" s="12" customFormat="1" ht="13.5">
      <c r="B329" s="223"/>
      <c r="C329" s="224"/>
      <c r="D329" s="213" t="s">
        <v>154</v>
      </c>
      <c r="E329" s="225" t="s">
        <v>21</v>
      </c>
      <c r="F329" s="226" t="s">
        <v>333</v>
      </c>
      <c r="G329" s="224"/>
      <c r="H329" s="227">
        <v>260.6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154</v>
      </c>
      <c r="AU329" s="233" t="s">
        <v>82</v>
      </c>
      <c r="AV329" s="12" t="s">
        <v>82</v>
      </c>
      <c r="AW329" s="12" t="s">
        <v>35</v>
      </c>
      <c r="AX329" s="12" t="s">
        <v>72</v>
      </c>
      <c r="AY329" s="233" t="s">
        <v>123</v>
      </c>
    </row>
    <row r="330" spans="2:51" s="12" customFormat="1" ht="13.5">
      <c r="B330" s="223"/>
      <c r="C330" s="224"/>
      <c r="D330" s="213" t="s">
        <v>154</v>
      </c>
      <c r="E330" s="225" t="s">
        <v>21</v>
      </c>
      <c r="F330" s="226" t="s">
        <v>334</v>
      </c>
      <c r="G330" s="224"/>
      <c r="H330" s="227">
        <v>295.55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AT330" s="233" t="s">
        <v>154</v>
      </c>
      <c r="AU330" s="233" t="s">
        <v>82</v>
      </c>
      <c r="AV330" s="12" t="s">
        <v>82</v>
      </c>
      <c r="AW330" s="12" t="s">
        <v>35</v>
      </c>
      <c r="AX330" s="12" t="s">
        <v>72</v>
      </c>
      <c r="AY330" s="233" t="s">
        <v>123</v>
      </c>
    </row>
    <row r="331" spans="2:51" s="14" customFormat="1" ht="13.5">
      <c r="B331" s="252"/>
      <c r="C331" s="253"/>
      <c r="D331" s="213" t="s">
        <v>154</v>
      </c>
      <c r="E331" s="254" t="s">
        <v>21</v>
      </c>
      <c r="F331" s="255" t="s">
        <v>335</v>
      </c>
      <c r="G331" s="253"/>
      <c r="H331" s="256">
        <v>556.15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AT331" s="262" t="s">
        <v>154</v>
      </c>
      <c r="AU331" s="262" t="s">
        <v>82</v>
      </c>
      <c r="AV331" s="14" t="s">
        <v>122</v>
      </c>
      <c r="AW331" s="14" t="s">
        <v>35</v>
      </c>
      <c r="AX331" s="14" t="s">
        <v>72</v>
      </c>
      <c r="AY331" s="262" t="s">
        <v>123</v>
      </c>
    </row>
    <row r="332" spans="2:51" s="13" customFormat="1" ht="13.5">
      <c r="B332" s="234"/>
      <c r="C332" s="235"/>
      <c r="D332" s="236" t="s">
        <v>154</v>
      </c>
      <c r="E332" s="237" t="s">
        <v>21</v>
      </c>
      <c r="F332" s="238" t="s">
        <v>158</v>
      </c>
      <c r="G332" s="235"/>
      <c r="H332" s="239">
        <v>4710.51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AT332" s="245" t="s">
        <v>154</v>
      </c>
      <c r="AU332" s="245" t="s">
        <v>82</v>
      </c>
      <c r="AV332" s="13" t="s">
        <v>152</v>
      </c>
      <c r="AW332" s="13" t="s">
        <v>35</v>
      </c>
      <c r="AX332" s="13" t="s">
        <v>80</v>
      </c>
      <c r="AY332" s="245" t="s">
        <v>123</v>
      </c>
    </row>
    <row r="333" spans="2:65" s="1" customFormat="1" ht="22.5" customHeight="1">
      <c r="B333" s="41"/>
      <c r="C333" s="183" t="s">
        <v>380</v>
      </c>
      <c r="D333" s="183" t="s">
        <v>124</v>
      </c>
      <c r="E333" s="184" t="s">
        <v>381</v>
      </c>
      <c r="F333" s="185" t="s">
        <v>382</v>
      </c>
      <c r="G333" s="186" t="s">
        <v>150</v>
      </c>
      <c r="H333" s="187">
        <v>23</v>
      </c>
      <c r="I333" s="188"/>
      <c r="J333" s="189">
        <f>ROUND(I333*H333,2)</f>
        <v>0</v>
      </c>
      <c r="K333" s="185" t="s">
        <v>151</v>
      </c>
      <c r="L333" s="61"/>
      <c r="M333" s="190" t="s">
        <v>21</v>
      </c>
      <c r="N333" s="208" t="s">
        <v>43</v>
      </c>
      <c r="O333" s="42"/>
      <c r="P333" s="209">
        <f>O333*H333</f>
        <v>0</v>
      </c>
      <c r="Q333" s="209">
        <v>0</v>
      </c>
      <c r="R333" s="209">
        <f>Q333*H333</f>
        <v>0</v>
      </c>
      <c r="S333" s="209">
        <v>0.276</v>
      </c>
      <c r="T333" s="210">
        <f>S333*H333</f>
        <v>6.348000000000001</v>
      </c>
      <c r="AR333" s="24" t="s">
        <v>152</v>
      </c>
      <c r="AT333" s="24" t="s">
        <v>124</v>
      </c>
      <c r="AU333" s="24" t="s">
        <v>82</v>
      </c>
      <c r="AY333" s="24" t="s">
        <v>123</v>
      </c>
      <c r="BE333" s="195">
        <f>IF(N333="základní",J333,0)</f>
        <v>0</v>
      </c>
      <c r="BF333" s="195">
        <f>IF(N333="snížená",J333,0)</f>
        <v>0</v>
      </c>
      <c r="BG333" s="195">
        <f>IF(N333="zákl. přenesená",J333,0)</f>
        <v>0</v>
      </c>
      <c r="BH333" s="195">
        <f>IF(N333="sníž. přenesená",J333,0)</f>
        <v>0</v>
      </c>
      <c r="BI333" s="195">
        <f>IF(N333="nulová",J333,0)</f>
        <v>0</v>
      </c>
      <c r="BJ333" s="24" t="s">
        <v>80</v>
      </c>
      <c r="BK333" s="195">
        <f>ROUND(I333*H333,2)</f>
        <v>0</v>
      </c>
      <c r="BL333" s="24" t="s">
        <v>152</v>
      </c>
      <c r="BM333" s="24" t="s">
        <v>383</v>
      </c>
    </row>
    <row r="334" spans="2:51" s="11" customFormat="1" ht="13.5">
      <c r="B334" s="211"/>
      <c r="C334" s="212"/>
      <c r="D334" s="213" t="s">
        <v>154</v>
      </c>
      <c r="E334" s="214" t="s">
        <v>21</v>
      </c>
      <c r="F334" s="215" t="s">
        <v>384</v>
      </c>
      <c r="G334" s="212"/>
      <c r="H334" s="216" t="s">
        <v>21</v>
      </c>
      <c r="I334" s="217"/>
      <c r="J334" s="212"/>
      <c r="K334" s="212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154</v>
      </c>
      <c r="AU334" s="222" t="s">
        <v>82</v>
      </c>
      <c r="AV334" s="11" t="s">
        <v>80</v>
      </c>
      <c r="AW334" s="11" t="s">
        <v>35</v>
      </c>
      <c r="AX334" s="11" t="s">
        <v>72</v>
      </c>
      <c r="AY334" s="222" t="s">
        <v>123</v>
      </c>
    </row>
    <row r="335" spans="2:51" s="12" customFormat="1" ht="13.5">
      <c r="B335" s="223"/>
      <c r="C335" s="224"/>
      <c r="D335" s="213" t="s">
        <v>154</v>
      </c>
      <c r="E335" s="225" t="s">
        <v>21</v>
      </c>
      <c r="F335" s="226" t="s">
        <v>156</v>
      </c>
      <c r="G335" s="224"/>
      <c r="H335" s="227">
        <v>16</v>
      </c>
      <c r="I335" s="228"/>
      <c r="J335" s="224"/>
      <c r="K335" s="224"/>
      <c r="L335" s="229"/>
      <c r="M335" s="230"/>
      <c r="N335" s="231"/>
      <c r="O335" s="231"/>
      <c r="P335" s="231"/>
      <c r="Q335" s="231"/>
      <c r="R335" s="231"/>
      <c r="S335" s="231"/>
      <c r="T335" s="232"/>
      <c r="AT335" s="233" t="s">
        <v>154</v>
      </c>
      <c r="AU335" s="233" t="s">
        <v>82</v>
      </c>
      <c r="AV335" s="12" t="s">
        <v>82</v>
      </c>
      <c r="AW335" s="12" t="s">
        <v>35</v>
      </c>
      <c r="AX335" s="12" t="s">
        <v>72</v>
      </c>
      <c r="AY335" s="233" t="s">
        <v>123</v>
      </c>
    </row>
    <row r="336" spans="2:51" s="12" customFormat="1" ht="13.5">
      <c r="B336" s="223"/>
      <c r="C336" s="224"/>
      <c r="D336" s="213" t="s">
        <v>154</v>
      </c>
      <c r="E336" s="225" t="s">
        <v>21</v>
      </c>
      <c r="F336" s="226" t="s">
        <v>157</v>
      </c>
      <c r="G336" s="224"/>
      <c r="H336" s="227">
        <v>7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154</v>
      </c>
      <c r="AU336" s="233" t="s">
        <v>82</v>
      </c>
      <c r="AV336" s="12" t="s">
        <v>82</v>
      </c>
      <c r="AW336" s="12" t="s">
        <v>35</v>
      </c>
      <c r="AX336" s="12" t="s">
        <v>72</v>
      </c>
      <c r="AY336" s="233" t="s">
        <v>123</v>
      </c>
    </row>
    <row r="337" spans="2:51" s="13" customFormat="1" ht="13.5">
      <c r="B337" s="234"/>
      <c r="C337" s="235"/>
      <c r="D337" s="236" t="s">
        <v>154</v>
      </c>
      <c r="E337" s="237" t="s">
        <v>21</v>
      </c>
      <c r="F337" s="238" t="s">
        <v>158</v>
      </c>
      <c r="G337" s="235"/>
      <c r="H337" s="239">
        <v>23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154</v>
      </c>
      <c r="AU337" s="245" t="s">
        <v>82</v>
      </c>
      <c r="AV337" s="13" t="s">
        <v>152</v>
      </c>
      <c r="AW337" s="13" t="s">
        <v>35</v>
      </c>
      <c r="AX337" s="13" t="s">
        <v>80</v>
      </c>
      <c r="AY337" s="245" t="s">
        <v>123</v>
      </c>
    </row>
    <row r="338" spans="2:65" s="1" customFormat="1" ht="22.5" customHeight="1">
      <c r="B338" s="41"/>
      <c r="C338" s="183" t="s">
        <v>385</v>
      </c>
      <c r="D338" s="183" t="s">
        <v>124</v>
      </c>
      <c r="E338" s="184" t="s">
        <v>386</v>
      </c>
      <c r="F338" s="185" t="s">
        <v>387</v>
      </c>
      <c r="G338" s="186" t="s">
        <v>161</v>
      </c>
      <c r="H338" s="187">
        <v>13.152</v>
      </c>
      <c r="I338" s="188"/>
      <c r="J338" s="189">
        <f>ROUND(I338*H338,2)</f>
        <v>0</v>
      </c>
      <c r="K338" s="185" t="s">
        <v>151</v>
      </c>
      <c r="L338" s="61"/>
      <c r="M338" s="190" t="s">
        <v>21</v>
      </c>
      <c r="N338" s="208" t="s">
        <v>43</v>
      </c>
      <c r="O338" s="42"/>
      <c r="P338" s="209">
        <f>O338*H338</f>
        <v>0</v>
      </c>
      <c r="Q338" s="209">
        <v>0</v>
      </c>
      <c r="R338" s="209">
        <f>Q338*H338</f>
        <v>0</v>
      </c>
      <c r="S338" s="209">
        <v>1.95</v>
      </c>
      <c r="T338" s="210">
        <f>S338*H338</f>
        <v>25.646399999999996</v>
      </c>
      <c r="AR338" s="24" t="s">
        <v>152</v>
      </c>
      <c r="AT338" s="24" t="s">
        <v>124</v>
      </c>
      <c r="AU338" s="24" t="s">
        <v>82</v>
      </c>
      <c r="AY338" s="24" t="s">
        <v>123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24" t="s">
        <v>80</v>
      </c>
      <c r="BK338" s="195">
        <f>ROUND(I338*H338,2)</f>
        <v>0</v>
      </c>
      <c r="BL338" s="24" t="s">
        <v>152</v>
      </c>
      <c r="BM338" s="24" t="s">
        <v>388</v>
      </c>
    </row>
    <row r="339" spans="2:51" s="11" customFormat="1" ht="13.5">
      <c r="B339" s="211"/>
      <c r="C339" s="212"/>
      <c r="D339" s="213" t="s">
        <v>154</v>
      </c>
      <c r="E339" s="214" t="s">
        <v>21</v>
      </c>
      <c r="F339" s="215" t="s">
        <v>389</v>
      </c>
      <c r="G339" s="212"/>
      <c r="H339" s="216" t="s">
        <v>21</v>
      </c>
      <c r="I339" s="217"/>
      <c r="J339" s="212"/>
      <c r="K339" s="212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154</v>
      </c>
      <c r="AU339" s="222" t="s">
        <v>82</v>
      </c>
      <c r="AV339" s="11" t="s">
        <v>80</v>
      </c>
      <c r="AW339" s="11" t="s">
        <v>35</v>
      </c>
      <c r="AX339" s="11" t="s">
        <v>72</v>
      </c>
      <c r="AY339" s="222" t="s">
        <v>123</v>
      </c>
    </row>
    <row r="340" spans="2:51" s="12" customFormat="1" ht="13.5">
      <c r="B340" s="223"/>
      <c r="C340" s="224"/>
      <c r="D340" s="213" t="s">
        <v>154</v>
      </c>
      <c r="E340" s="225" t="s">
        <v>21</v>
      </c>
      <c r="F340" s="226" t="s">
        <v>164</v>
      </c>
      <c r="G340" s="224"/>
      <c r="H340" s="227">
        <v>6.24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AT340" s="233" t="s">
        <v>154</v>
      </c>
      <c r="AU340" s="233" t="s">
        <v>82</v>
      </c>
      <c r="AV340" s="12" t="s">
        <v>82</v>
      </c>
      <c r="AW340" s="12" t="s">
        <v>35</v>
      </c>
      <c r="AX340" s="12" t="s">
        <v>72</v>
      </c>
      <c r="AY340" s="233" t="s">
        <v>123</v>
      </c>
    </row>
    <row r="341" spans="2:51" s="12" customFormat="1" ht="13.5">
      <c r="B341" s="223"/>
      <c r="C341" s="224"/>
      <c r="D341" s="213" t="s">
        <v>154</v>
      </c>
      <c r="E341" s="225" t="s">
        <v>21</v>
      </c>
      <c r="F341" s="226" t="s">
        <v>165</v>
      </c>
      <c r="G341" s="224"/>
      <c r="H341" s="227">
        <v>6.912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AT341" s="233" t="s">
        <v>154</v>
      </c>
      <c r="AU341" s="233" t="s">
        <v>82</v>
      </c>
      <c r="AV341" s="12" t="s">
        <v>82</v>
      </c>
      <c r="AW341" s="12" t="s">
        <v>35</v>
      </c>
      <c r="AX341" s="12" t="s">
        <v>72</v>
      </c>
      <c r="AY341" s="233" t="s">
        <v>123</v>
      </c>
    </row>
    <row r="342" spans="2:51" s="13" customFormat="1" ht="13.5">
      <c r="B342" s="234"/>
      <c r="C342" s="235"/>
      <c r="D342" s="236" t="s">
        <v>154</v>
      </c>
      <c r="E342" s="237" t="s">
        <v>21</v>
      </c>
      <c r="F342" s="238" t="s">
        <v>158</v>
      </c>
      <c r="G342" s="235"/>
      <c r="H342" s="239">
        <v>13.152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AT342" s="245" t="s">
        <v>154</v>
      </c>
      <c r="AU342" s="245" t="s">
        <v>82</v>
      </c>
      <c r="AV342" s="13" t="s">
        <v>152</v>
      </c>
      <c r="AW342" s="13" t="s">
        <v>35</v>
      </c>
      <c r="AX342" s="13" t="s">
        <v>80</v>
      </c>
      <c r="AY342" s="245" t="s">
        <v>123</v>
      </c>
    </row>
    <row r="343" spans="2:65" s="1" customFormat="1" ht="22.5" customHeight="1">
      <c r="B343" s="41"/>
      <c r="C343" s="183" t="s">
        <v>390</v>
      </c>
      <c r="D343" s="183" t="s">
        <v>124</v>
      </c>
      <c r="E343" s="184" t="s">
        <v>391</v>
      </c>
      <c r="F343" s="185" t="s">
        <v>392</v>
      </c>
      <c r="G343" s="186" t="s">
        <v>161</v>
      </c>
      <c r="H343" s="187">
        <v>0.45</v>
      </c>
      <c r="I343" s="188"/>
      <c r="J343" s="189">
        <f>ROUND(I343*H343,2)</f>
        <v>0</v>
      </c>
      <c r="K343" s="185" t="s">
        <v>151</v>
      </c>
      <c r="L343" s="61"/>
      <c r="M343" s="190" t="s">
        <v>21</v>
      </c>
      <c r="N343" s="208" t="s">
        <v>43</v>
      </c>
      <c r="O343" s="42"/>
      <c r="P343" s="209">
        <f>O343*H343</f>
        <v>0</v>
      </c>
      <c r="Q343" s="209">
        <v>0</v>
      </c>
      <c r="R343" s="209">
        <f>Q343*H343</f>
        <v>0</v>
      </c>
      <c r="S343" s="209">
        <v>2.4</v>
      </c>
      <c r="T343" s="210">
        <f>S343*H343</f>
        <v>1.08</v>
      </c>
      <c r="AR343" s="24" t="s">
        <v>152</v>
      </c>
      <c r="AT343" s="24" t="s">
        <v>124</v>
      </c>
      <c r="AU343" s="24" t="s">
        <v>82</v>
      </c>
      <c r="AY343" s="24" t="s">
        <v>123</v>
      </c>
      <c r="BE343" s="195">
        <f>IF(N343="základní",J343,0)</f>
        <v>0</v>
      </c>
      <c r="BF343" s="195">
        <f>IF(N343="snížená",J343,0)</f>
        <v>0</v>
      </c>
      <c r="BG343" s="195">
        <f>IF(N343="zákl. přenesená",J343,0)</f>
        <v>0</v>
      </c>
      <c r="BH343" s="195">
        <f>IF(N343="sníž. přenesená",J343,0)</f>
        <v>0</v>
      </c>
      <c r="BI343" s="195">
        <f>IF(N343="nulová",J343,0)</f>
        <v>0</v>
      </c>
      <c r="BJ343" s="24" t="s">
        <v>80</v>
      </c>
      <c r="BK343" s="195">
        <f>ROUND(I343*H343,2)</f>
        <v>0</v>
      </c>
      <c r="BL343" s="24" t="s">
        <v>152</v>
      </c>
      <c r="BM343" s="24" t="s">
        <v>393</v>
      </c>
    </row>
    <row r="344" spans="2:51" s="11" customFormat="1" ht="27">
      <c r="B344" s="211"/>
      <c r="C344" s="212"/>
      <c r="D344" s="213" t="s">
        <v>154</v>
      </c>
      <c r="E344" s="214" t="s">
        <v>21</v>
      </c>
      <c r="F344" s="215" t="s">
        <v>394</v>
      </c>
      <c r="G344" s="212"/>
      <c r="H344" s="216" t="s">
        <v>21</v>
      </c>
      <c r="I344" s="217"/>
      <c r="J344" s="212"/>
      <c r="K344" s="212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154</v>
      </c>
      <c r="AU344" s="222" t="s">
        <v>82</v>
      </c>
      <c r="AV344" s="11" t="s">
        <v>80</v>
      </c>
      <c r="AW344" s="11" t="s">
        <v>35</v>
      </c>
      <c r="AX344" s="11" t="s">
        <v>72</v>
      </c>
      <c r="AY344" s="222" t="s">
        <v>123</v>
      </c>
    </row>
    <row r="345" spans="2:51" s="12" customFormat="1" ht="13.5">
      <c r="B345" s="223"/>
      <c r="C345" s="224"/>
      <c r="D345" s="213" t="s">
        <v>154</v>
      </c>
      <c r="E345" s="225" t="s">
        <v>21</v>
      </c>
      <c r="F345" s="226" t="s">
        <v>395</v>
      </c>
      <c r="G345" s="224"/>
      <c r="H345" s="227">
        <v>0.45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AT345" s="233" t="s">
        <v>154</v>
      </c>
      <c r="AU345" s="233" t="s">
        <v>82</v>
      </c>
      <c r="AV345" s="12" t="s">
        <v>82</v>
      </c>
      <c r="AW345" s="12" t="s">
        <v>35</v>
      </c>
      <c r="AX345" s="12" t="s">
        <v>72</v>
      </c>
      <c r="AY345" s="233" t="s">
        <v>123</v>
      </c>
    </row>
    <row r="346" spans="2:51" s="13" customFormat="1" ht="13.5">
      <c r="B346" s="234"/>
      <c r="C346" s="235"/>
      <c r="D346" s="236" t="s">
        <v>154</v>
      </c>
      <c r="E346" s="237" t="s">
        <v>21</v>
      </c>
      <c r="F346" s="238" t="s">
        <v>158</v>
      </c>
      <c r="G346" s="235"/>
      <c r="H346" s="239">
        <v>0.45</v>
      </c>
      <c r="I346" s="240"/>
      <c r="J346" s="235"/>
      <c r="K346" s="235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154</v>
      </c>
      <c r="AU346" s="245" t="s">
        <v>82</v>
      </c>
      <c r="AV346" s="13" t="s">
        <v>152</v>
      </c>
      <c r="AW346" s="13" t="s">
        <v>35</v>
      </c>
      <c r="AX346" s="13" t="s">
        <v>80</v>
      </c>
      <c r="AY346" s="245" t="s">
        <v>123</v>
      </c>
    </row>
    <row r="347" spans="2:65" s="1" customFormat="1" ht="22.5" customHeight="1">
      <c r="B347" s="41"/>
      <c r="C347" s="183" t="s">
        <v>396</v>
      </c>
      <c r="D347" s="183" t="s">
        <v>124</v>
      </c>
      <c r="E347" s="184" t="s">
        <v>397</v>
      </c>
      <c r="F347" s="185" t="s">
        <v>398</v>
      </c>
      <c r="G347" s="186" t="s">
        <v>399</v>
      </c>
      <c r="H347" s="187">
        <v>2364.584</v>
      </c>
      <c r="I347" s="188"/>
      <c r="J347" s="189">
        <f>ROUND(I347*H347,2)</f>
        <v>0</v>
      </c>
      <c r="K347" s="185" t="s">
        <v>151</v>
      </c>
      <c r="L347" s="61"/>
      <c r="M347" s="190" t="s">
        <v>21</v>
      </c>
      <c r="N347" s="208" t="s">
        <v>43</v>
      </c>
      <c r="O347" s="42"/>
      <c r="P347" s="209">
        <f>O347*H347</f>
        <v>0</v>
      </c>
      <c r="Q347" s="209">
        <v>0</v>
      </c>
      <c r="R347" s="209">
        <f>Q347*H347</f>
        <v>0</v>
      </c>
      <c r="S347" s="209">
        <v>0.002</v>
      </c>
      <c r="T347" s="210">
        <f>S347*H347</f>
        <v>4.729168</v>
      </c>
      <c r="AR347" s="24" t="s">
        <v>152</v>
      </c>
      <c r="AT347" s="24" t="s">
        <v>124</v>
      </c>
      <c r="AU347" s="24" t="s">
        <v>82</v>
      </c>
      <c r="AY347" s="24" t="s">
        <v>123</v>
      </c>
      <c r="BE347" s="195">
        <f>IF(N347="základní",J347,0)</f>
        <v>0</v>
      </c>
      <c r="BF347" s="195">
        <f>IF(N347="snížená",J347,0)</f>
        <v>0</v>
      </c>
      <c r="BG347" s="195">
        <f>IF(N347="zákl. přenesená",J347,0)</f>
        <v>0</v>
      </c>
      <c r="BH347" s="195">
        <f>IF(N347="sníž. přenesená",J347,0)</f>
        <v>0</v>
      </c>
      <c r="BI347" s="195">
        <f>IF(N347="nulová",J347,0)</f>
        <v>0</v>
      </c>
      <c r="BJ347" s="24" t="s">
        <v>80</v>
      </c>
      <c r="BK347" s="195">
        <f>ROUND(I347*H347,2)</f>
        <v>0</v>
      </c>
      <c r="BL347" s="24" t="s">
        <v>152</v>
      </c>
      <c r="BM347" s="24" t="s">
        <v>400</v>
      </c>
    </row>
    <row r="348" spans="2:51" s="12" customFormat="1" ht="13.5">
      <c r="B348" s="223"/>
      <c r="C348" s="224"/>
      <c r="D348" s="213" t="s">
        <v>154</v>
      </c>
      <c r="E348" s="225" t="s">
        <v>21</v>
      </c>
      <c r="F348" s="226" t="s">
        <v>208</v>
      </c>
      <c r="G348" s="224"/>
      <c r="H348" s="227">
        <v>154.4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154</v>
      </c>
      <c r="AU348" s="233" t="s">
        <v>82</v>
      </c>
      <c r="AV348" s="12" t="s">
        <v>82</v>
      </c>
      <c r="AW348" s="12" t="s">
        <v>35</v>
      </c>
      <c r="AX348" s="12" t="s">
        <v>72</v>
      </c>
      <c r="AY348" s="233" t="s">
        <v>123</v>
      </c>
    </row>
    <row r="349" spans="2:51" s="12" customFormat="1" ht="13.5">
      <c r="B349" s="223"/>
      <c r="C349" s="224"/>
      <c r="D349" s="213" t="s">
        <v>154</v>
      </c>
      <c r="E349" s="225" t="s">
        <v>21</v>
      </c>
      <c r="F349" s="226" t="s">
        <v>209</v>
      </c>
      <c r="G349" s="224"/>
      <c r="H349" s="227">
        <v>24.6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AT349" s="233" t="s">
        <v>154</v>
      </c>
      <c r="AU349" s="233" t="s">
        <v>82</v>
      </c>
      <c r="AV349" s="12" t="s">
        <v>82</v>
      </c>
      <c r="AW349" s="12" t="s">
        <v>35</v>
      </c>
      <c r="AX349" s="12" t="s">
        <v>72</v>
      </c>
      <c r="AY349" s="233" t="s">
        <v>123</v>
      </c>
    </row>
    <row r="350" spans="2:51" s="12" customFormat="1" ht="13.5">
      <c r="B350" s="223"/>
      <c r="C350" s="224"/>
      <c r="D350" s="213" t="s">
        <v>154</v>
      </c>
      <c r="E350" s="225" t="s">
        <v>21</v>
      </c>
      <c r="F350" s="226" t="s">
        <v>210</v>
      </c>
      <c r="G350" s="224"/>
      <c r="H350" s="227">
        <v>48.75</v>
      </c>
      <c r="I350" s="228"/>
      <c r="J350" s="224"/>
      <c r="K350" s="224"/>
      <c r="L350" s="229"/>
      <c r="M350" s="230"/>
      <c r="N350" s="231"/>
      <c r="O350" s="231"/>
      <c r="P350" s="231"/>
      <c r="Q350" s="231"/>
      <c r="R350" s="231"/>
      <c r="S350" s="231"/>
      <c r="T350" s="232"/>
      <c r="AT350" s="233" t="s">
        <v>154</v>
      </c>
      <c r="AU350" s="233" t="s">
        <v>82</v>
      </c>
      <c r="AV350" s="12" t="s">
        <v>82</v>
      </c>
      <c r="AW350" s="12" t="s">
        <v>35</v>
      </c>
      <c r="AX350" s="12" t="s">
        <v>72</v>
      </c>
      <c r="AY350" s="233" t="s">
        <v>123</v>
      </c>
    </row>
    <row r="351" spans="2:51" s="12" customFormat="1" ht="13.5">
      <c r="B351" s="223"/>
      <c r="C351" s="224"/>
      <c r="D351" s="213" t="s">
        <v>154</v>
      </c>
      <c r="E351" s="225" t="s">
        <v>21</v>
      </c>
      <c r="F351" s="226" t="s">
        <v>211</v>
      </c>
      <c r="G351" s="224"/>
      <c r="H351" s="227">
        <v>12.75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AT351" s="233" t="s">
        <v>154</v>
      </c>
      <c r="AU351" s="233" t="s">
        <v>82</v>
      </c>
      <c r="AV351" s="12" t="s">
        <v>82</v>
      </c>
      <c r="AW351" s="12" t="s">
        <v>35</v>
      </c>
      <c r="AX351" s="12" t="s">
        <v>72</v>
      </c>
      <c r="AY351" s="233" t="s">
        <v>123</v>
      </c>
    </row>
    <row r="352" spans="2:51" s="12" customFormat="1" ht="13.5">
      <c r="B352" s="223"/>
      <c r="C352" s="224"/>
      <c r="D352" s="213" t="s">
        <v>154</v>
      </c>
      <c r="E352" s="225" t="s">
        <v>21</v>
      </c>
      <c r="F352" s="226" t="s">
        <v>212</v>
      </c>
      <c r="G352" s="224"/>
      <c r="H352" s="227">
        <v>52.55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AT352" s="233" t="s">
        <v>154</v>
      </c>
      <c r="AU352" s="233" t="s">
        <v>82</v>
      </c>
      <c r="AV352" s="12" t="s">
        <v>82</v>
      </c>
      <c r="AW352" s="12" t="s">
        <v>35</v>
      </c>
      <c r="AX352" s="12" t="s">
        <v>72</v>
      </c>
      <c r="AY352" s="233" t="s">
        <v>123</v>
      </c>
    </row>
    <row r="353" spans="2:51" s="12" customFormat="1" ht="13.5">
      <c r="B353" s="223"/>
      <c r="C353" s="224"/>
      <c r="D353" s="213" t="s">
        <v>154</v>
      </c>
      <c r="E353" s="225" t="s">
        <v>21</v>
      </c>
      <c r="F353" s="226" t="s">
        <v>213</v>
      </c>
      <c r="G353" s="224"/>
      <c r="H353" s="227">
        <v>1.5</v>
      </c>
      <c r="I353" s="228"/>
      <c r="J353" s="224"/>
      <c r="K353" s="224"/>
      <c r="L353" s="229"/>
      <c r="M353" s="230"/>
      <c r="N353" s="231"/>
      <c r="O353" s="231"/>
      <c r="P353" s="231"/>
      <c r="Q353" s="231"/>
      <c r="R353" s="231"/>
      <c r="S353" s="231"/>
      <c r="T353" s="232"/>
      <c r="AT353" s="233" t="s">
        <v>154</v>
      </c>
      <c r="AU353" s="233" t="s">
        <v>82</v>
      </c>
      <c r="AV353" s="12" t="s">
        <v>82</v>
      </c>
      <c r="AW353" s="12" t="s">
        <v>35</v>
      </c>
      <c r="AX353" s="12" t="s">
        <v>72</v>
      </c>
      <c r="AY353" s="233" t="s">
        <v>123</v>
      </c>
    </row>
    <row r="354" spans="2:51" s="12" customFormat="1" ht="13.5">
      <c r="B354" s="223"/>
      <c r="C354" s="224"/>
      <c r="D354" s="213" t="s">
        <v>154</v>
      </c>
      <c r="E354" s="225" t="s">
        <v>21</v>
      </c>
      <c r="F354" s="226" t="s">
        <v>214</v>
      </c>
      <c r="G354" s="224"/>
      <c r="H354" s="227">
        <v>18.6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154</v>
      </c>
      <c r="AU354" s="233" t="s">
        <v>82</v>
      </c>
      <c r="AV354" s="12" t="s">
        <v>82</v>
      </c>
      <c r="AW354" s="12" t="s">
        <v>35</v>
      </c>
      <c r="AX354" s="12" t="s">
        <v>72</v>
      </c>
      <c r="AY354" s="233" t="s">
        <v>123</v>
      </c>
    </row>
    <row r="355" spans="2:51" s="12" customFormat="1" ht="13.5">
      <c r="B355" s="223"/>
      <c r="C355" s="224"/>
      <c r="D355" s="213" t="s">
        <v>154</v>
      </c>
      <c r="E355" s="225" t="s">
        <v>21</v>
      </c>
      <c r="F355" s="226" t="s">
        <v>215</v>
      </c>
      <c r="G355" s="224"/>
      <c r="H355" s="227">
        <v>6.2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AT355" s="233" t="s">
        <v>154</v>
      </c>
      <c r="AU355" s="233" t="s">
        <v>82</v>
      </c>
      <c r="AV355" s="12" t="s">
        <v>82</v>
      </c>
      <c r="AW355" s="12" t="s">
        <v>35</v>
      </c>
      <c r="AX355" s="12" t="s">
        <v>72</v>
      </c>
      <c r="AY355" s="233" t="s">
        <v>123</v>
      </c>
    </row>
    <row r="356" spans="2:51" s="12" customFormat="1" ht="13.5">
      <c r="B356" s="223"/>
      <c r="C356" s="224"/>
      <c r="D356" s="213" t="s">
        <v>154</v>
      </c>
      <c r="E356" s="225" t="s">
        <v>21</v>
      </c>
      <c r="F356" s="226" t="s">
        <v>216</v>
      </c>
      <c r="G356" s="224"/>
      <c r="H356" s="227">
        <v>28.99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AT356" s="233" t="s">
        <v>154</v>
      </c>
      <c r="AU356" s="233" t="s">
        <v>82</v>
      </c>
      <c r="AV356" s="12" t="s">
        <v>82</v>
      </c>
      <c r="AW356" s="12" t="s">
        <v>35</v>
      </c>
      <c r="AX356" s="12" t="s">
        <v>72</v>
      </c>
      <c r="AY356" s="233" t="s">
        <v>123</v>
      </c>
    </row>
    <row r="357" spans="2:51" s="12" customFormat="1" ht="13.5">
      <c r="B357" s="223"/>
      <c r="C357" s="224"/>
      <c r="D357" s="213" t="s">
        <v>154</v>
      </c>
      <c r="E357" s="225" t="s">
        <v>21</v>
      </c>
      <c r="F357" s="226" t="s">
        <v>217</v>
      </c>
      <c r="G357" s="224"/>
      <c r="H357" s="227">
        <v>27.69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AT357" s="233" t="s">
        <v>154</v>
      </c>
      <c r="AU357" s="233" t="s">
        <v>82</v>
      </c>
      <c r="AV357" s="12" t="s">
        <v>82</v>
      </c>
      <c r="AW357" s="12" t="s">
        <v>35</v>
      </c>
      <c r="AX357" s="12" t="s">
        <v>72</v>
      </c>
      <c r="AY357" s="233" t="s">
        <v>123</v>
      </c>
    </row>
    <row r="358" spans="2:51" s="12" customFormat="1" ht="13.5">
      <c r="B358" s="223"/>
      <c r="C358" s="224"/>
      <c r="D358" s="213" t="s">
        <v>154</v>
      </c>
      <c r="E358" s="225" t="s">
        <v>21</v>
      </c>
      <c r="F358" s="226" t="s">
        <v>218</v>
      </c>
      <c r="G358" s="224"/>
      <c r="H358" s="227">
        <v>3.45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AT358" s="233" t="s">
        <v>154</v>
      </c>
      <c r="AU358" s="233" t="s">
        <v>82</v>
      </c>
      <c r="AV358" s="12" t="s">
        <v>82</v>
      </c>
      <c r="AW358" s="12" t="s">
        <v>35</v>
      </c>
      <c r="AX358" s="12" t="s">
        <v>72</v>
      </c>
      <c r="AY358" s="233" t="s">
        <v>123</v>
      </c>
    </row>
    <row r="359" spans="2:51" s="12" customFormat="1" ht="13.5">
      <c r="B359" s="223"/>
      <c r="C359" s="224"/>
      <c r="D359" s="213" t="s">
        <v>154</v>
      </c>
      <c r="E359" s="225" t="s">
        <v>21</v>
      </c>
      <c r="F359" s="226" t="s">
        <v>219</v>
      </c>
      <c r="G359" s="224"/>
      <c r="H359" s="227">
        <v>34.05</v>
      </c>
      <c r="I359" s="228"/>
      <c r="J359" s="224"/>
      <c r="K359" s="224"/>
      <c r="L359" s="229"/>
      <c r="M359" s="230"/>
      <c r="N359" s="231"/>
      <c r="O359" s="231"/>
      <c r="P359" s="231"/>
      <c r="Q359" s="231"/>
      <c r="R359" s="231"/>
      <c r="S359" s="231"/>
      <c r="T359" s="232"/>
      <c r="AT359" s="233" t="s">
        <v>154</v>
      </c>
      <c r="AU359" s="233" t="s">
        <v>82</v>
      </c>
      <c r="AV359" s="12" t="s">
        <v>82</v>
      </c>
      <c r="AW359" s="12" t="s">
        <v>35</v>
      </c>
      <c r="AX359" s="12" t="s">
        <v>72</v>
      </c>
      <c r="AY359" s="233" t="s">
        <v>123</v>
      </c>
    </row>
    <row r="360" spans="2:51" s="12" customFormat="1" ht="13.5">
      <c r="B360" s="223"/>
      <c r="C360" s="224"/>
      <c r="D360" s="213" t="s">
        <v>154</v>
      </c>
      <c r="E360" s="225" t="s">
        <v>21</v>
      </c>
      <c r="F360" s="226" t="s">
        <v>220</v>
      </c>
      <c r="G360" s="224"/>
      <c r="H360" s="227">
        <v>79.43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AT360" s="233" t="s">
        <v>154</v>
      </c>
      <c r="AU360" s="233" t="s">
        <v>82</v>
      </c>
      <c r="AV360" s="12" t="s">
        <v>82</v>
      </c>
      <c r="AW360" s="12" t="s">
        <v>35</v>
      </c>
      <c r="AX360" s="12" t="s">
        <v>72</v>
      </c>
      <c r="AY360" s="233" t="s">
        <v>123</v>
      </c>
    </row>
    <row r="361" spans="2:51" s="12" customFormat="1" ht="13.5">
      <c r="B361" s="223"/>
      <c r="C361" s="224"/>
      <c r="D361" s="213" t="s">
        <v>154</v>
      </c>
      <c r="E361" s="225" t="s">
        <v>21</v>
      </c>
      <c r="F361" s="226" t="s">
        <v>221</v>
      </c>
      <c r="G361" s="224"/>
      <c r="H361" s="227">
        <v>39</v>
      </c>
      <c r="I361" s="228"/>
      <c r="J361" s="224"/>
      <c r="K361" s="224"/>
      <c r="L361" s="229"/>
      <c r="M361" s="230"/>
      <c r="N361" s="231"/>
      <c r="O361" s="231"/>
      <c r="P361" s="231"/>
      <c r="Q361" s="231"/>
      <c r="R361" s="231"/>
      <c r="S361" s="231"/>
      <c r="T361" s="232"/>
      <c r="AT361" s="233" t="s">
        <v>154</v>
      </c>
      <c r="AU361" s="233" t="s">
        <v>82</v>
      </c>
      <c r="AV361" s="12" t="s">
        <v>82</v>
      </c>
      <c r="AW361" s="12" t="s">
        <v>35</v>
      </c>
      <c r="AX361" s="12" t="s">
        <v>72</v>
      </c>
      <c r="AY361" s="233" t="s">
        <v>123</v>
      </c>
    </row>
    <row r="362" spans="2:51" s="12" customFormat="1" ht="13.5">
      <c r="B362" s="223"/>
      <c r="C362" s="224"/>
      <c r="D362" s="213" t="s">
        <v>154</v>
      </c>
      <c r="E362" s="225" t="s">
        <v>21</v>
      </c>
      <c r="F362" s="226" t="s">
        <v>222</v>
      </c>
      <c r="G362" s="224"/>
      <c r="H362" s="227">
        <v>39.6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AT362" s="233" t="s">
        <v>154</v>
      </c>
      <c r="AU362" s="233" t="s">
        <v>82</v>
      </c>
      <c r="AV362" s="12" t="s">
        <v>82</v>
      </c>
      <c r="AW362" s="12" t="s">
        <v>35</v>
      </c>
      <c r="AX362" s="12" t="s">
        <v>72</v>
      </c>
      <c r="AY362" s="233" t="s">
        <v>123</v>
      </c>
    </row>
    <row r="363" spans="2:51" s="12" customFormat="1" ht="13.5">
      <c r="B363" s="223"/>
      <c r="C363" s="224"/>
      <c r="D363" s="213" t="s">
        <v>154</v>
      </c>
      <c r="E363" s="225" t="s">
        <v>21</v>
      </c>
      <c r="F363" s="226" t="s">
        <v>223</v>
      </c>
      <c r="G363" s="224"/>
      <c r="H363" s="227">
        <v>86.16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AT363" s="233" t="s">
        <v>154</v>
      </c>
      <c r="AU363" s="233" t="s">
        <v>82</v>
      </c>
      <c r="AV363" s="12" t="s">
        <v>82</v>
      </c>
      <c r="AW363" s="12" t="s">
        <v>35</v>
      </c>
      <c r="AX363" s="12" t="s">
        <v>72</v>
      </c>
      <c r="AY363" s="233" t="s">
        <v>123</v>
      </c>
    </row>
    <row r="364" spans="2:51" s="12" customFormat="1" ht="13.5">
      <c r="B364" s="223"/>
      <c r="C364" s="224"/>
      <c r="D364" s="213" t="s">
        <v>154</v>
      </c>
      <c r="E364" s="225" t="s">
        <v>21</v>
      </c>
      <c r="F364" s="226" t="s">
        <v>224</v>
      </c>
      <c r="G364" s="224"/>
      <c r="H364" s="227">
        <v>38.4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AT364" s="233" t="s">
        <v>154</v>
      </c>
      <c r="AU364" s="233" t="s">
        <v>82</v>
      </c>
      <c r="AV364" s="12" t="s">
        <v>82</v>
      </c>
      <c r="AW364" s="12" t="s">
        <v>35</v>
      </c>
      <c r="AX364" s="12" t="s">
        <v>72</v>
      </c>
      <c r="AY364" s="233" t="s">
        <v>123</v>
      </c>
    </row>
    <row r="365" spans="2:51" s="12" customFormat="1" ht="13.5">
      <c r="B365" s="223"/>
      <c r="C365" s="224"/>
      <c r="D365" s="213" t="s">
        <v>154</v>
      </c>
      <c r="E365" s="225" t="s">
        <v>21</v>
      </c>
      <c r="F365" s="226" t="s">
        <v>225</v>
      </c>
      <c r="G365" s="224"/>
      <c r="H365" s="227">
        <v>38.4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154</v>
      </c>
      <c r="AU365" s="233" t="s">
        <v>82</v>
      </c>
      <c r="AV365" s="12" t="s">
        <v>82</v>
      </c>
      <c r="AW365" s="12" t="s">
        <v>35</v>
      </c>
      <c r="AX365" s="12" t="s">
        <v>72</v>
      </c>
      <c r="AY365" s="233" t="s">
        <v>123</v>
      </c>
    </row>
    <row r="366" spans="2:51" s="12" customFormat="1" ht="13.5">
      <c r="B366" s="223"/>
      <c r="C366" s="224"/>
      <c r="D366" s="213" t="s">
        <v>154</v>
      </c>
      <c r="E366" s="225" t="s">
        <v>21</v>
      </c>
      <c r="F366" s="226" t="s">
        <v>226</v>
      </c>
      <c r="G366" s="224"/>
      <c r="H366" s="227">
        <v>60.19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AT366" s="233" t="s">
        <v>154</v>
      </c>
      <c r="AU366" s="233" t="s">
        <v>82</v>
      </c>
      <c r="AV366" s="12" t="s">
        <v>82</v>
      </c>
      <c r="AW366" s="12" t="s">
        <v>35</v>
      </c>
      <c r="AX366" s="12" t="s">
        <v>72</v>
      </c>
      <c r="AY366" s="233" t="s">
        <v>123</v>
      </c>
    </row>
    <row r="367" spans="2:51" s="12" customFormat="1" ht="13.5">
      <c r="B367" s="223"/>
      <c r="C367" s="224"/>
      <c r="D367" s="213" t="s">
        <v>154</v>
      </c>
      <c r="E367" s="225" t="s">
        <v>21</v>
      </c>
      <c r="F367" s="226" t="s">
        <v>227</v>
      </c>
      <c r="G367" s="224"/>
      <c r="H367" s="227">
        <v>6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AT367" s="233" t="s">
        <v>154</v>
      </c>
      <c r="AU367" s="233" t="s">
        <v>82</v>
      </c>
      <c r="AV367" s="12" t="s">
        <v>82</v>
      </c>
      <c r="AW367" s="12" t="s">
        <v>35</v>
      </c>
      <c r="AX367" s="12" t="s">
        <v>72</v>
      </c>
      <c r="AY367" s="233" t="s">
        <v>123</v>
      </c>
    </row>
    <row r="368" spans="2:51" s="12" customFormat="1" ht="13.5">
      <c r="B368" s="223"/>
      <c r="C368" s="224"/>
      <c r="D368" s="213" t="s">
        <v>154</v>
      </c>
      <c r="E368" s="225" t="s">
        <v>21</v>
      </c>
      <c r="F368" s="226" t="s">
        <v>401</v>
      </c>
      <c r="G368" s="224"/>
      <c r="H368" s="227">
        <v>32.1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AT368" s="233" t="s">
        <v>154</v>
      </c>
      <c r="AU368" s="233" t="s">
        <v>82</v>
      </c>
      <c r="AV368" s="12" t="s">
        <v>82</v>
      </c>
      <c r="AW368" s="12" t="s">
        <v>35</v>
      </c>
      <c r="AX368" s="12" t="s">
        <v>72</v>
      </c>
      <c r="AY368" s="233" t="s">
        <v>123</v>
      </c>
    </row>
    <row r="369" spans="2:51" s="12" customFormat="1" ht="13.5">
      <c r="B369" s="223"/>
      <c r="C369" s="224"/>
      <c r="D369" s="213" t="s">
        <v>154</v>
      </c>
      <c r="E369" s="225" t="s">
        <v>21</v>
      </c>
      <c r="F369" s="226" t="s">
        <v>228</v>
      </c>
      <c r="G369" s="224"/>
      <c r="H369" s="227">
        <v>192.6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AT369" s="233" t="s">
        <v>154</v>
      </c>
      <c r="AU369" s="233" t="s">
        <v>82</v>
      </c>
      <c r="AV369" s="12" t="s">
        <v>82</v>
      </c>
      <c r="AW369" s="12" t="s">
        <v>35</v>
      </c>
      <c r="AX369" s="12" t="s">
        <v>72</v>
      </c>
      <c r="AY369" s="233" t="s">
        <v>123</v>
      </c>
    </row>
    <row r="370" spans="2:51" s="12" customFormat="1" ht="13.5">
      <c r="B370" s="223"/>
      <c r="C370" s="224"/>
      <c r="D370" s="213" t="s">
        <v>154</v>
      </c>
      <c r="E370" s="225" t="s">
        <v>21</v>
      </c>
      <c r="F370" s="226" t="s">
        <v>229</v>
      </c>
      <c r="G370" s="224"/>
      <c r="H370" s="227">
        <v>10.72</v>
      </c>
      <c r="I370" s="228"/>
      <c r="J370" s="224"/>
      <c r="K370" s="224"/>
      <c r="L370" s="229"/>
      <c r="M370" s="230"/>
      <c r="N370" s="231"/>
      <c r="O370" s="231"/>
      <c r="P370" s="231"/>
      <c r="Q370" s="231"/>
      <c r="R370" s="231"/>
      <c r="S370" s="231"/>
      <c r="T370" s="232"/>
      <c r="AT370" s="233" t="s">
        <v>154</v>
      </c>
      <c r="AU370" s="233" t="s">
        <v>82</v>
      </c>
      <c r="AV370" s="12" t="s">
        <v>82</v>
      </c>
      <c r="AW370" s="12" t="s">
        <v>35</v>
      </c>
      <c r="AX370" s="12" t="s">
        <v>72</v>
      </c>
      <c r="AY370" s="233" t="s">
        <v>123</v>
      </c>
    </row>
    <row r="371" spans="2:51" s="12" customFormat="1" ht="13.5">
      <c r="B371" s="223"/>
      <c r="C371" s="224"/>
      <c r="D371" s="213" t="s">
        <v>154</v>
      </c>
      <c r="E371" s="225" t="s">
        <v>21</v>
      </c>
      <c r="F371" s="226" t="s">
        <v>230</v>
      </c>
      <c r="G371" s="224"/>
      <c r="H371" s="227">
        <v>42.96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AT371" s="233" t="s">
        <v>154</v>
      </c>
      <c r="AU371" s="233" t="s">
        <v>82</v>
      </c>
      <c r="AV371" s="12" t="s">
        <v>82</v>
      </c>
      <c r="AW371" s="12" t="s">
        <v>35</v>
      </c>
      <c r="AX371" s="12" t="s">
        <v>72</v>
      </c>
      <c r="AY371" s="233" t="s">
        <v>123</v>
      </c>
    </row>
    <row r="372" spans="2:51" s="12" customFormat="1" ht="13.5">
      <c r="B372" s="223"/>
      <c r="C372" s="224"/>
      <c r="D372" s="213" t="s">
        <v>154</v>
      </c>
      <c r="E372" s="225" t="s">
        <v>21</v>
      </c>
      <c r="F372" s="226" t="s">
        <v>231</v>
      </c>
      <c r="G372" s="224"/>
      <c r="H372" s="227">
        <v>103.12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154</v>
      </c>
      <c r="AU372" s="233" t="s">
        <v>82</v>
      </c>
      <c r="AV372" s="12" t="s">
        <v>82</v>
      </c>
      <c r="AW372" s="12" t="s">
        <v>35</v>
      </c>
      <c r="AX372" s="12" t="s">
        <v>72</v>
      </c>
      <c r="AY372" s="233" t="s">
        <v>123</v>
      </c>
    </row>
    <row r="373" spans="2:51" s="12" customFormat="1" ht="13.5">
      <c r="B373" s="223"/>
      <c r="C373" s="224"/>
      <c r="D373" s="213" t="s">
        <v>154</v>
      </c>
      <c r="E373" s="225" t="s">
        <v>21</v>
      </c>
      <c r="F373" s="226" t="s">
        <v>232</v>
      </c>
      <c r="G373" s="224"/>
      <c r="H373" s="227">
        <v>17.28</v>
      </c>
      <c r="I373" s="228"/>
      <c r="J373" s="224"/>
      <c r="K373" s="224"/>
      <c r="L373" s="229"/>
      <c r="M373" s="230"/>
      <c r="N373" s="231"/>
      <c r="O373" s="231"/>
      <c r="P373" s="231"/>
      <c r="Q373" s="231"/>
      <c r="R373" s="231"/>
      <c r="S373" s="231"/>
      <c r="T373" s="232"/>
      <c r="AT373" s="233" t="s">
        <v>154</v>
      </c>
      <c r="AU373" s="233" t="s">
        <v>82</v>
      </c>
      <c r="AV373" s="12" t="s">
        <v>82</v>
      </c>
      <c r="AW373" s="12" t="s">
        <v>35</v>
      </c>
      <c r="AX373" s="12" t="s">
        <v>72</v>
      </c>
      <c r="AY373" s="233" t="s">
        <v>123</v>
      </c>
    </row>
    <row r="374" spans="2:51" s="12" customFormat="1" ht="13.5">
      <c r="B374" s="223"/>
      <c r="C374" s="224"/>
      <c r="D374" s="213" t="s">
        <v>154</v>
      </c>
      <c r="E374" s="225" t="s">
        <v>21</v>
      </c>
      <c r="F374" s="226" t="s">
        <v>233</v>
      </c>
      <c r="G374" s="224"/>
      <c r="H374" s="227">
        <v>19.2</v>
      </c>
      <c r="I374" s="228"/>
      <c r="J374" s="224"/>
      <c r="K374" s="224"/>
      <c r="L374" s="229"/>
      <c r="M374" s="230"/>
      <c r="N374" s="231"/>
      <c r="O374" s="231"/>
      <c r="P374" s="231"/>
      <c r="Q374" s="231"/>
      <c r="R374" s="231"/>
      <c r="S374" s="231"/>
      <c r="T374" s="232"/>
      <c r="AT374" s="233" t="s">
        <v>154</v>
      </c>
      <c r="AU374" s="233" t="s">
        <v>82</v>
      </c>
      <c r="AV374" s="12" t="s">
        <v>82</v>
      </c>
      <c r="AW374" s="12" t="s">
        <v>35</v>
      </c>
      <c r="AX374" s="12" t="s">
        <v>72</v>
      </c>
      <c r="AY374" s="233" t="s">
        <v>123</v>
      </c>
    </row>
    <row r="375" spans="2:51" s="12" customFormat="1" ht="13.5">
      <c r="B375" s="223"/>
      <c r="C375" s="224"/>
      <c r="D375" s="213" t="s">
        <v>154</v>
      </c>
      <c r="E375" s="225" t="s">
        <v>21</v>
      </c>
      <c r="F375" s="226" t="s">
        <v>234</v>
      </c>
      <c r="G375" s="224"/>
      <c r="H375" s="227">
        <v>44.28</v>
      </c>
      <c r="I375" s="228"/>
      <c r="J375" s="224"/>
      <c r="K375" s="224"/>
      <c r="L375" s="229"/>
      <c r="M375" s="230"/>
      <c r="N375" s="231"/>
      <c r="O375" s="231"/>
      <c r="P375" s="231"/>
      <c r="Q375" s="231"/>
      <c r="R375" s="231"/>
      <c r="S375" s="231"/>
      <c r="T375" s="232"/>
      <c r="AT375" s="233" t="s">
        <v>154</v>
      </c>
      <c r="AU375" s="233" t="s">
        <v>82</v>
      </c>
      <c r="AV375" s="12" t="s">
        <v>82</v>
      </c>
      <c r="AW375" s="12" t="s">
        <v>35</v>
      </c>
      <c r="AX375" s="12" t="s">
        <v>72</v>
      </c>
      <c r="AY375" s="233" t="s">
        <v>123</v>
      </c>
    </row>
    <row r="376" spans="2:51" s="12" customFormat="1" ht="13.5">
      <c r="B376" s="223"/>
      <c r="C376" s="224"/>
      <c r="D376" s="213" t="s">
        <v>154</v>
      </c>
      <c r="E376" s="225" t="s">
        <v>21</v>
      </c>
      <c r="F376" s="226" t="s">
        <v>235</v>
      </c>
      <c r="G376" s="224"/>
      <c r="H376" s="227">
        <v>33.432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AT376" s="233" t="s">
        <v>154</v>
      </c>
      <c r="AU376" s="233" t="s">
        <v>82</v>
      </c>
      <c r="AV376" s="12" t="s">
        <v>82</v>
      </c>
      <c r="AW376" s="12" t="s">
        <v>35</v>
      </c>
      <c r="AX376" s="12" t="s">
        <v>72</v>
      </c>
      <c r="AY376" s="233" t="s">
        <v>123</v>
      </c>
    </row>
    <row r="377" spans="2:51" s="12" customFormat="1" ht="13.5">
      <c r="B377" s="223"/>
      <c r="C377" s="224"/>
      <c r="D377" s="213" t="s">
        <v>154</v>
      </c>
      <c r="E377" s="225" t="s">
        <v>21</v>
      </c>
      <c r="F377" s="226" t="s">
        <v>236</v>
      </c>
      <c r="G377" s="224"/>
      <c r="H377" s="227">
        <v>39.72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AT377" s="233" t="s">
        <v>154</v>
      </c>
      <c r="AU377" s="233" t="s">
        <v>82</v>
      </c>
      <c r="AV377" s="12" t="s">
        <v>82</v>
      </c>
      <c r="AW377" s="12" t="s">
        <v>35</v>
      </c>
      <c r="AX377" s="12" t="s">
        <v>72</v>
      </c>
      <c r="AY377" s="233" t="s">
        <v>123</v>
      </c>
    </row>
    <row r="378" spans="2:51" s="12" customFormat="1" ht="13.5">
      <c r="B378" s="223"/>
      <c r="C378" s="224"/>
      <c r="D378" s="213" t="s">
        <v>154</v>
      </c>
      <c r="E378" s="225" t="s">
        <v>21</v>
      </c>
      <c r="F378" s="226" t="s">
        <v>237</v>
      </c>
      <c r="G378" s="224"/>
      <c r="H378" s="227">
        <v>48.672</v>
      </c>
      <c r="I378" s="228"/>
      <c r="J378" s="224"/>
      <c r="K378" s="224"/>
      <c r="L378" s="229"/>
      <c r="M378" s="230"/>
      <c r="N378" s="231"/>
      <c r="O378" s="231"/>
      <c r="P378" s="231"/>
      <c r="Q378" s="231"/>
      <c r="R378" s="231"/>
      <c r="S378" s="231"/>
      <c r="T378" s="232"/>
      <c r="AT378" s="233" t="s">
        <v>154</v>
      </c>
      <c r="AU378" s="233" t="s">
        <v>82</v>
      </c>
      <c r="AV378" s="12" t="s">
        <v>82</v>
      </c>
      <c r="AW378" s="12" t="s">
        <v>35</v>
      </c>
      <c r="AX378" s="12" t="s">
        <v>72</v>
      </c>
      <c r="AY378" s="233" t="s">
        <v>123</v>
      </c>
    </row>
    <row r="379" spans="2:51" s="12" customFormat="1" ht="13.5">
      <c r="B379" s="223"/>
      <c r="C379" s="224"/>
      <c r="D379" s="213" t="s">
        <v>154</v>
      </c>
      <c r="E379" s="225" t="s">
        <v>21</v>
      </c>
      <c r="F379" s="226" t="s">
        <v>238</v>
      </c>
      <c r="G379" s="224"/>
      <c r="H379" s="227">
        <v>12.7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154</v>
      </c>
      <c r="AU379" s="233" t="s">
        <v>82</v>
      </c>
      <c r="AV379" s="12" t="s">
        <v>82</v>
      </c>
      <c r="AW379" s="12" t="s">
        <v>35</v>
      </c>
      <c r="AX379" s="12" t="s">
        <v>72</v>
      </c>
      <c r="AY379" s="233" t="s">
        <v>123</v>
      </c>
    </row>
    <row r="380" spans="2:51" s="12" customFormat="1" ht="13.5">
      <c r="B380" s="223"/>
      <c r="C380" s="224"/>
      <c r="D380" s="213" t="s">
        <v>154</v>
      </c>
      <c r="E380" s="225" t="s">
        <v>21</v>
      </c>
      <c r="F380" s="226" t="s">
        <v>239</v>
      </c>
      <c r="G380" s="224"/>
      <c r="H380" s="227">
        <v>12.7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154</v>
      </c>
      <c r="AU380" s="233" t="s">
        <v>82</v>
      </c>
      <c r="AV380" s="12" t="s">
        <v>82</v>
      </c>
      <c r="AW380" s="12" t="s">
        <v>35</v>
      </c>
      <c r="AX380" s="12" t="s">
        <v>72</v>
      </c>
      <c r="AY380" s="233" t="s">
        <v>123</v>
      </c>
    </row>
    <row r="381" spans="2:51" s="12" customFormat="1" ht="13.5">
      <c r="B381" s="223"/>
      <c r="C381" s="224"/>
      <c r="D381" s="213" t="s">
        <v>154</v>
      </c>
      <c r="E381" s="225" t="s">
        <v>21</v>
      </c>
      <c r="F381" s="226" t="s">
        <v>240</v>
      </c>
      <c r="G381" s="224"/>
      <c r="H381" s="227">
        <v>12.7</v>
      </c>
      <c r="I381" s="228"/>
      <c r="J381" s="224"/>
      <c r="K381" s="224"/>
      <c r="L381" s="229"/>
      <c r="M381" s="230"/>
      <c r="N381" s="231"/>
      <c r="O381" s="231"/>
      <c r="P381" s="231"/>
      <c r="Q381" s="231"/>
      <c r="R381" s="231"/>
      <c r="S381" s="231"/>
      <c r="T381" s="232"/>
      <c r="AT381" s="233" t="s">
        <v>154</v>
      </c>
      <c r="AU381" s="233" t="s">
        <v>82</v>
      </c>
      <c r="AV381" s="12" t="s">
        <v>82</v>
      </c>
      <c r="AW381" s="12" t="s">
        <v>35</v>
      </c>
      <c r="AX381" s="12" t="s">
        <v>72</v>
      </c>
      <c r="AY381" s="233" t="s">
        <v>123</v>
      </c>
    </row>
    <row r="382" spans="2:51" s="12" customFormat="1" ht="13.5">
      <c r="B382" s="223"/>
      <c r="C382" s="224"/>
      <c r="D382" s="213" t="s">
        <v>154</v>
      </c>
      <c r="E382" s="225" t="s">
        <v>21</v>
      </c>
      <c r="F382" s="226" t="s">
        <v>241</v>
      </c>
      <c r="G382" s="224"/>
      <c r="H382" s="227">
        <v>12.7</v>
      </c>
      <c r="I382" s="228"/>
      <c r="J382" s="224"/>
      <c r="K382" s="224"/>
      <c r="L382" s="229"/>
      <c r="M382" s="230"/>
      <c r="N382" s="231"/>
      <c r="O382" s="231"/>
      <c r="P382" s="231"/>
      <c r="Q382" s="231"/>
      <c r="R382" s="231"/>
      <c r="S382" s="231"/>
      <c r="T382" s="232"/>
      <c r="AT382" s="233" t="s">
        <v>154</v>
      </c>
      <c r="AU382" s="233" t="s">
        <v>82</v>
      </c>
      <c r="AV382" s="12" t="s">
        <v>82</v>
      </c>
      <c r="AW382" s="12" t="s">
        <v>35</v>
      </c>
      <c r="AX382" s="12" t="s">
        <v>72</v>
      </c>
      <c r="AY382" s="233" t="s">
        <v>123</v>
      </c>
    </row>
    <row r="383" spans="2:51" s="12" customFormat="1" ht="13.5">
      <c r="B383" s="223"/>
      <c r="C383" s="224"/>
      <c r="D383" s="213" t="s">
        <v>154</v>
      </c>
      <c r="E383" s="225" t="s">
        <v>21</v>
      </c>
      <c r="F383" s="226" t="s">
        <v>242</v>
      </c>
      <c r="G383" s="224"/>
      <c r="H383" s="227">
        <v>14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AT383" s="233" t="s">
        <v>154</v>
      </c>
      <c r="AU383" s="233" t="s">
        <v>82</v>
      </c>
      <c r="AV383" s="12" t="s">
        <v>82</v>
      </c>
      <c r="AW383" s="12" t="s">
        <v>35</v>
      </c>
      <c r="AX383" s="12" t="s">
        <v>72</v>
      </c>
      <c r="AY383" s="233" t="s">
        <v>123</v>
      </c>
    </row>
    <row r="384" spans="2:51" s="12" customFormat="1" ht="13.5">
      <c r="B384" s="223"/>
      <c r="C384" s="224"/>
      <c r="D384" s="213" t="s">
        <v>154</v>
      </c>
      <c r="E384" s="225" t="s">
        <v>21</v>
      </c>
      <c r="F384" s="226" t="s">
        <v>243</v>
      </c>
      <c r="G384" s="224"/>
      <c r="H384" s="227">
        <v>33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AT384" s="233" t="s">
        <v>154</v>
      </c>
      <c r="AU384" s="233" t="s">
        <v>82</v>
      </c>
      <c r="AV384" s="12" t="s">
        <v>82</v>
      </c>
      <c r="AW384" s="12" t="s">
        <v>35</v>
      </c>
      <c r="AX384" s="12" t="s">
        <v>72</v>
      </c>
      <c r="AY384" s="233" t="s">
        <v>123</v>
      </c>
    </row>
    <row r="385" spans="2:51" s="12" customFormat="1" ht="13.5">
      <c r="B385" s="223"/>
      <c r="C385" s="224"/>
      <c r="D385" s="213" t="s">
        <v>154</v>
      </c>
      <c r="E385" s="225" t="s">
        <v>21</v>
      </c>
      <c r="F385" s="226" t="s">
        <v>244</v>
      </c>
      <c r="G385" s="224"/>
      <c r="H385" s="227">
        <v>7.36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AT385" s="233" t="s">
        <v>154</v>
      </c>
      <c r="AU385" s="233" t="s">
        <v>82</v>
      </c>
      <c r="AV385" s="12" t="s">
        <v>82</v>
      </c>
      <c r="AW385" s="12" t="s">
        <v>35</v>
      </c>
      <c r="AX385" s="12" t="s">
        <v>72</v>
      </c>
      <c r="AY385" s="233" t="s">
        <v>123</v>
      </c>
    </row>
    <row r="386" spans="2:51" s="12" customFormat="1" ht="13.5">
      <c r="B386" s="223"/>
      <c r="C386" s="224"/>
      <c r="D386" s="213" t="s">
        <v>154</v>
      </c>
      <c r="E386" s="225" t="s">
        <v>21</v>
      </c>
      <c r="F386" s="226" t="s">
        <v>245</v>
      </c>
      <c r="G386" s="224"/>
      <c r="H386" s="227">
        <v>25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AT386" s="233" t="s">
        <v>154</v>
      </c>
      <c r="AU386" s="233" t="s">
        <v>82</v>
      </c>
      <c r="AV386" s="12" t="s">
        <v>82</v>
      </c>
      <c r="AW386" s="12" t="s">
        <v>35</v>
      </c>
      <c r="AX386" s="12" t="s">
        <v>72</v>
      </c>
      <c r="AY386" s="233" t="s">
        <v>123</v>
      </c>
    </row>
    <row r="387" spans="2:51" s="12" customFormat="1" ht="13.5">
      <c r="B387" s="223"/>
      <c r="C387" s="224"/>
      <c r="D387" s="213" t="s">
        <v>154</v>
      </c>
      <c r="E387" s="225" t="s">
        <v>21</v>
      </c>
      <c r="F387" s="226" t="s">
        <v>246</v>
      </c>
      <c r="G387" s="224"/>
      <c r="H387" s="227">
        <v>11</v>
      </c>
      <c r="I387" s="228"/>
      <c r="J387" s="224"/>
      <c r="K387" s="224"/>
      <c r="L387" s="229"/>
      <c r="M387" s="230"/>
      <c r="N387" s="231"/>
      <c r="O387" s="231"/>
      <c r="P387" s="231"/>
      <c r="Q387" s="231"/>
      <c r="R387" s="231"/>
      <c r="S387" s="231"/>
      <c r="T387" s="232"/>
      <c r="AT387" s="233" t="s">
        <v>154</v>
      </c>
      <c r="AU387" s="233" t="s">
        <v>82</v>
      </c>
      <c r="AV387" s="12" t="s">
        <v>82</v>
      </c>
      <c r="AW387" s="12" t="s">
        <v>35</v>
      </c>
      <c r="AX387" s="12" t="s">
        <v>72</v>
      </c>
      <c r="AY387" s="233" t="s">
        <v>123</v>
      </c>
    </row>
    <row r="388" spans="2:51" s="12" customFormat="1" ht="13.5">
      <c r="B388" s="223"/>
      <c r="C388" s="224"/>
      <c r="D388" s="213" t="s">
        <v>154</v>
      </c>
      <c r="E388" s="225" t="s">
        <v>21</v>
      </c>
      <c r="F388" s="226" t="s">
        <v>247</v>
      </c>
      <c r="G388" s="224"/>
      <c r="H388" s="227">
        <v>44</v>
      </c>
      <c r="I388" s="228"/>
      <c r="J388" s="224"/>
      <c r="K388" s="224"/>
      <c r="L388" s="229"/>
      <c r="M388" s="230"/>
      <c r="N388" s="231"/>
      <c r="O388" s="231"/>
      <c r="P388" s="231"/>
      <c r="Q388" s="231"/>
      <c r="R388" s="231"/>
      <c r="S388" s="231"/>
      <c r="T388" s="232"/>
      <c r="AT388" s="233" t="s">
        <v>154</v>
      </c>
      <c r="AU388" s="233" t="s">
        <v>82</v>
      </c>
      <c r="AV388" s="12" t="s">
        <v>82</v>
      </c>
      <c r="AW388" s="12" t="s">
        <v>35</v>
      </c>
      <c r="AX388" s="12" t="s">
        <v>72</v>
      </c>
      <c r="AY388" s="233" t="s">
        <v>123</v>
      </c>
    </row>
    <row r="389" spans="2:51" s="12" customFormat="1" ht="13.5">
      <c r="B389" s="223"/>
      <c r="C389" s="224"/>
      <c r="D389" s="213" t="s">
        <v>154</v>
      </c>
      <c r="E389" s="225" t="s">
        <v>21</v>
      </c>
      <c r="F389" s="226" t="s">
        <v>248</v>
      </c>
      <c r="G389" s="224"/>
      <c r="H389" s="227">
        <v>10.9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AT389" s="233" t="s">
        <v>154</v>
      </c>
      <c r="AU389" s="233" t="s">
        <v>82</v>
      </c>
      <c r="AV389" s="12" t="s">
        <v>82</v>
      </c>
      <c r="AW389" s="12" t="s">
        <v>35</v>
      </c>
      <c r="AX389" s="12" t="s">
        <v>72</v>
      </c>
      <c r="AY389" s="233" t="s">
        <v>123</v>
      </c>
    </row>
    <row r="390" spans="2:51" s="12" customFormat="1" ht="13.5">
      <c r="B390" s="223"/>
      <c r="C390" s="224"/>
      <c r="D390" s="213" t="s">
        <v>154</v>
      </c>
      <c r="E390" s="225" t="s">
        <v>21</v>
      </c>
      <c r="F390" s="226" t="s">
        <v>249</v>
      </c>
      <c r="G390" s="224"/>
      <c r="H390" s="227">
        <v>35.9</v>
      </c>
      <c r="I390" s="228"/>
      <c r="J390" s="224"/>
      <c r="K390" s="224"/>
      <c r="L390" s="229"/>
      <c r="M390" s="230"/>
      <c r="N390" s="231"/>
      <c r="O390" s="231"/>
      <c r="P390" s="231"/>
      <c r="Q390" s="231"/>
      <c r="R390" s="231"/>
      <c r="S390" s="231"/>
      <c r="T390" s="232"/>
      <c r="AT390" s="233" t="s">
        <v>154</v>
      </c>
      <c r="AU390" s="233" t="s">
        <v>82</v>
      </c>
      <c r="AV390" s="12" t="s">
        <v>82</v>
      </c>
      <c r="AW390" s="12" t="s">
        <v>35</v>
      </c>
      <c r="AX390" s="12" t="s">
        <v>72</v>
      </c>
      <c r="AY390" s="233" t="s">
        <v>123</v>
      </c>
    </row>
    <row r="391" spans="2:51" s="12" customFormat="1" ht="13.5">
      <c r="B391" s="223"/>
      <c r="C391" s="224"/>
      <c r="D391" s="213" t="s">
        <v>154</v>
      </c>
      <c r="E391" s="225" t="s">
        <v>21</v>
      </c>
      <c r="F391" s="226" t="s">
        <v>250</v>
      </c>
      <c r="G391" s="224"/>
      <c r="H391" s="227">
        <v>13.7</v>
      </c>
      <c r="I391" s="228"/>
      <c r="J391" s="224"/>
      <c r="K391" s="224"/>
      <c r="L391" s="229"/>
      <c r="M391" s="230"/>
      <c r="N391" s="231"/>
      <c r="O391" s="231"/>
      <c r="P391" s="231"/>
      <c r="Q391" s="231"/>
      <c r="R391" s="231"/>
      <c r="S391" s="231"/>
      <c r="T391" s="232"/>
      <c r="AT391" s="233" t="s">
        <v>154</v>
      </c>
      <c r="AU391" s="233" t="s">
        <v>82</v>
      </c>
      <c r="AV391" s="12" t="s">
        <v>82</v>
      </c>
      <c r="AW391" s="12" t="s">
        <v>35</v>
      </c>
      <c r="AX391" s="12" t="s">
        <v>72</v>
      </c>
      <c r="AY391" s="233" t="s">
        <v>123</v>
      </c>
    </row>
    <row r="392" spans="2:51" s="12" customFormat="1" ht="13.5">
      <c r="B392" s="223"/>
      <c r="C392" s="224"/>
      <c r="D392" s="213" t="s">
        <v>154</v>
      </c>
      <c r="E392" s="225" t="s">
        <v>21</v>
      </c>
      <c r="F392" s="226" t="s">
        <v>251</v>
      </c>
      <c r="G392" s="224"/>
      <c r="H392" s="227">
        <v>13.9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AT392" s="233" t="s">
        <v>154</v>
      </c>
      <c r="AU392" s="233" t="s">
        <v>82</v>
      </c>
      <c r="AV392" s="12" t="s">
        <v>82</v>
      </c>
      <c r="AW392" s="12" t="s">
        <v>35</v>
      </c>
      <c r="AX392" s="12" t="s">
        <v>72</v>
      </c>
      <c r="AY392" s="233" t="s">
        <v>123</v>
      </c>
    </row>
    <row r="393" spans="2:51" s="12" customFormat="1" ht="13.5">
      <c r="B393" s="223"/>
      <c r="C393" s="224"/>
      <c r="D393" s="213" t="s">
        <v>154</v>
      </c>
      <c r="E393" s="225" t="s">
        <v>21</v>
      </c>
      <c r="F393" s="226" t="s">
        <v>252</v>
      </c>
      <c r="G393" s="224"/>
      <c r="H393" s="227">
        <v>9.26</v>
      </c>
      <c r="I393" s="228"/>
      <c r="J393" s="224"/>
      <c r="K393" s="224"/>
      <c r="L393" s="229"/>
      <c r="M393" s="230"/>
      <c r="N393" s="231"/>
      <c r="O393" s="231"/>
      <c r="P393" s="231"/>
      <c r="Q393" s="231"/>
      <c r="R393" s="231"/>
      <c r="S393" s="231"/>
      <c r="T393" s="232"/>
      <c r="AT393" s="233" t="s">
        <v>154</v>
      </c>
      <c r="AU393" s="233" t="s">
        <v>82</v>
      </c>
      <c r="AV393" s="12" t="s">
        <v>82</v>
      </c>
      <c r="AW393" s="12" t="s">
        <v>35</v>
      </c>
      <c r="AX393" s="12" t="s">
        <v>72</v>
      </c>
      <c r="AY393" s="233" t="s">
        <v>123</v>
      </c>
    </row>
    <row r="394" spans="2:51" s="12" customFormat="1" ht="13.5">
      <c r="B394" s="223"/>
      <c r="C394" s="224"/>
      <c r="D394" s="213" t="s">
        <v>154</v>
      </c>
      <c r="E394" s="225" t="s">
        <v>21</v>
      </c>
      <c r="F394" s="226" t="s">
        <v>253</v>
      </c>
      <c r="G394" s="224"/>
      <c r="H394" s="227">
        <v>20.2</v>
      </c>
      <c r="I394" s="228"/>
      <c r="J394" s="224"/>
      <c r="K394" s="224"/>
      <c r="L394" s="229"/>
      <c r="M394" s="230"/>
      <c r="N394" s="231"/>
      <c r="O394" s="231"/>
      <c r="P394" s="231"/>
      <c r="Q394" s="231"/>
      <c r="R394" s="231"/>
      <c r="S394" s="231"/>
      <c r="T394" s="232"/>
      <c r="AT394" s="233" t="s">
        <v>154</v>
      </c>
      <c r="AU394" s="233" t="s">
        <v>82</v>
      </c>
      <c r="AV394" s="12" t="s">
        <v>82</v>
      </c>
      <c r="AW394" s="12" t="s">
        <v>35</v>
      </c>
      <c r="AX394" s="12" t="s">
        <v>72</v>
      </c>
      <c r="AY394" s="233" t="s">
        <v>123</v>
      </c>
    </row>
    <row r="395" spans="2:51" s="12" customFormat="1" ht="13.5">
      <c r="B395" s="223"/>
      <c r="C395" s="224"/>
      <c r="D395" s="213" t="s">
        <v>154</v>
      </c>
      <c r="E395" s="225" t="s">
        <v>21</v>
      </c>
      <c r="F395" s="226" t="s">
        <v>254</v>
      </c>
      <c r="G395" s="224"/>
      <c r="H395" s="227">
        <v>31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AT395" s="233" t="s">
        <v>154</v>
      </c>
      <c r="AU395" s="233" t="s">
        <v>82</v>
      </c>
      <c r="AV395" s="12" t="s">
        <v>82</v>
      </c>
      <c r="AW395" s="12" t="s">
        <v>35</v>
      </c>
      <c r="AX395" s="12" t="s">
        <v>72</v>
      </c>
      <c r="AY395" s="233" t="s">
        <v>123</v>
      </c>
    </row>
    <row r="396" spans="2:51" s="12" customFormat="1" ht="13.5">
      <c r="B396" s="223"/>
      <c r="C396" s="224"/>
      <c r="D396" s="213" t="s">
        <v>154</v>
      </c>
      <c r="E396" s="225" t="s">
        <v>21</v>
      </c>
      <c r="F396" s="226" t="s">
        <v>255</v>
      </c>
      <c r="G396" s="224"/>
      <c r="H396" s="227">
        <v>61.2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AT396" s="233" t="s">
        <v>154</v>
      </c>
      <c r="AU396" s="233" t="s">
        <v>82</v>
      </c>
      <c r="AV396" s="12" t="s">
        <v>82</v>
      </c>
      <c r="AW396" s="12" t="s">
        <v>35</v>
      </c>
      <c r="AX396" s="12" t="s">
        <v>72</v>
      </c>
      <c r="AY396" s="233" t="s">
        <v>123</v>
      </c>
    </row>
    <row r="397" spans="2:51" s="12" customFormat="1" ht="13.5">
      <c r="B397" s="223"/>
      <c r="C397" s="224"/>
      <c r="D397" s="213" t="s">
        <v>154</v>
      </c>
      <c r="E397" s="225" t="s">
        <v>21</v>
      </c>
      <c r="F397" s="226" t="s">
        <v>256</v>
      </c>
      <c r="G397" s="224"/>
      <c r="H397" s="227">
        <v>20.2</v>
      </c>
      <c r="I397" s="228"/>
      <c r="J397" s="224"/>
      <c r="K397" s="224"/>
      <c r="L397" s="229"/>
      <c r="M397" s="230"/>
      <c r="N397" s="231"/>
      <c r="O397" s="231"/>
      <c r="P397" s="231"/>
      <c r="Q397" s="231"/>
      <c r="R397" s="231"/>
      <c r="S397" s="231"/>
      <c r="T397" s="232"/>
      <c r="AT397" s="233" t="s">
        <v>154</v>
      </c>
      <c r="AU397" s="233" t="s">
        <v>82</v>
      </c>
      <c r="AV397" s="12" t="s">
        <v>82</v>
      </c>
      <c r="AW397" s="12" t="s">
        <v>35</v>
      </c>
      <c r="AX397" s="12" t="s">
        <v>72</v>
      </c>
      <c r="AY397" s="233" t="s">
        <v>123</v>
      </c>
    </row>
    <row r="398" spans="2:51" s="12" customFormat="1" ht="13.5">
      <c r="B398" s="223"/>
      <c r="C398" s="224"/>
      <c r="D398" s="213" t="s">
        <v>154</v>
      </c>
      <c r="E398" s="225" t="s">
        <v>21</v>
      </c>
      <c r="F398" s="226" t="s">
        <v>402</v>
      </c>
      <c r="G398" s="224"/>
      <c r="H398" s="227">
        <v>13.8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AT398" s="233" t="s">
        <v>154</v>
      </c>
      <c r="AU398" s="233" t="s">
        <v>82</v>
      </c>
      <c r="AV398" s="12" t="s">
        <v>82</v>
      </c>
      <c r="AW398" s="12" t="s">
        <v>35</v>
      </c>
      <c r="AX398" s="12" t="s">
        <v>72</v>
      </c>
      <c r="AY398" s="233" t="s">
        <v>123</v>
      </c>
    </row>
    <row r="399" spans="2:51" s="12" customFormat="1" ht="13.5">
      <c r="B399" s="223"/>
      <c r="C399" s="224"/>
      <c r="D399" s="213" t="s">
        <v>154</v>
      </c>
      <c r="E399" s="225" t="s">
        <v>21</v>
      </c>
      <c r="F399" s="226" t="s">
        <v>258</v>
      </c>
      <c r="G399" s="224"/>
      <c r="H399" s="227">
        <v>37.2</v>
      </c>
      <c r="I399" s="228"/>
      <c r="J399" s="224"/>
      <c r="K399" s="224"/>
      <c r="L399" s="229"/>
      <c r="M399" s="230"/>
      <c r="N399" s="231"/>
      <c r="O399" s="231"/>
      <c r="P399" s="231"/>
      <c r="Q399" s="231"/>
      <c r="R399" s="231"/>
      <c r="S399" s="231"/>
      <c r="T399" s="232"/>
      <c r="AT399" s="233" t="s">
        <v>154</v>
      </c>
      <c r="AU399" s="233" t="s">
        <v>82</v>
      </c>
      <c r="AV399" s="12" t="s">
        <v>82</v>
      </c>
      <c r="AW399" s="12" t="s">
        <v>35</v>
      </c>
      <c r="AX399" s="12" t="s">
        <v>72</v>
      </c>
      <c r="AY399" s="233" t="s">
        <v>123</v>
      </c>
    </row>
    <row r="400" spans="2:51" s="12" customFormat="1" ht="13.5">
      <c r="B400" s="223"/>
      <c r="C400" s="224"/>
      <c r="D400" s="213" t="s">
        <v>154</v>
      </c>
      <c r="E400" s="225" t="s">
        <v>21</v>
      </c>
      <c r="F400" s="226" t="s">
        <v>259</v>
      </c>
      <c r="G400" s="224"/>
      <c r="H400" s="227">
        <v>22.3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154</v>
      </c>
      <c r="AU400" s="233" t="s">
        <v>82</v>
      </c>
      <c r="AV400" s="12" t="s">
        <v>82</v>
      </c>
      <c r="AW400" s="12" t="s">
        <v>35</v>
      </c>
      <c r="AX400" s="12" t="s">
        <v>72</v>
      </c>
      <c r="AY400" s="233" t="s">
        <v>123</v>
      </c>
    </row>
    <row r="401" spans="2:51" s="12" customFormat="1" ht="13.5">
      <c r="B401" s="223"/>
      <c r="C401" s="224"/>
      <c r="D401" s="213" t="s">
        <v>154</v>
      </c>
      <c r="E401" s="225" t="s">
        <v>21</v>
      </c>
      <c r="F401" s="226" t="s">
        <v>260</v>
      </c>
      <c r="G401" s="224"/>
      <c r="H401" s="227">
        <v>47.3</v>
      </c>
      <c r="I401" s="228"/>
      <c r="J401" s="224"/>
      <c r="K401" s="224"/>
      <c r="L401" s="229"/>
      <c r="M401" s="230"/>
      <c r="N401" s="231"/>
      <c r="O401" s="231"/>
      <c r="P401" s="231"/>
      <c r="Q401" s="231"/>
      <c r="R401" s="231"/>
      <c r="S401" s="231"/>
      <c r="T401" s="232"/>
      <c r="AT401" s="233" t="s">
        <v>154</v>
      </c>
      <c r="AU401" s="233" t="s">
        <v>82</v>
      </c>
      <c r="AV401" s="12" t="s">
        <v>82</v>
      </c>
      <c r="AW401" s="12" t="s">
        <v>35</v>
      </c>
      <c r="AX401" s="12" t="s">
        <v>72</v>
      </c>
      <c r="AY401" s="233" t="s">
        <v>123</v>
      </c>
    </row>
    <row r="402" spans="2:51" s="12" customFormat="1" ht="13.5">
      <c r="B402" s="223"/>
      <c r="C402" s="224"/>
      <c r="D402" s="213" t="s">
        <v>154</v>
      </c>
      <c r="E402" s="225" t="s">
        <v>21</v>
      </c>
      <c r="F402" s="226" t="s">
        <v>261</v>
      </c>
      <c r="G402" s="224"/>
      <c r="H402" s="227">
        <v>21.2</v>
      </c>
      <c r="I402" s="228"/>
      <c r="J402" s="224"/>
      <c r="K402" s="224"/>
      <c r="L402" s="229"/>
      <c r="M402" s="230"/>
      <c r="N402" s="231"/>
      <c r="O402" s="231"/>
      <c r="P402" s="231"/>
      <c r="Q402" s="231"/>
      <c r="R402" s="231"/>
      <c r="S402" s="231"/>
      <c r="T402" s="232"/>
      <c r="AT402" s="233" t="s">
        <v>154</v>
      </c>
      <c r="AU402" s="233" t="s">
        <v>82</v>
      </c>
      <c r="AV402" s="12" t="s">
        <v>82</v>
      </c>
      <c r="AW402" s="12" t="s">
        <v>35</v>
      </c>
      <c r="AX402" s="12" t="s">
        <v>72</v>
      </c>
      <c r="AY402" s="233" t="s">
        <v>123</v>
      </c>
    </row>
    <row r="403" spans="2:51" s="12" customFormat="1" ht="13.5">
      <c r="B403" s="223"/>
      <c r="C403" s="224"/>
      <c r="D403" s="213" t="s">
        <v>154</v>
      </c>
      <c r="E403" s="225" t="s">
        <v>21</v>
      </c>
      <c r="F403" s="226" t="s">
        <v>262</v>
      </c>
      <c r="G403" s="224"/>
      <c r="H403" s="227">
        <v>7.6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AT403" s="233" t="s">
        <v>154</v>
      </c>
      <c r="AU403" s="233" t="s">
        <v>82</v>
      </c>
      <c r="AV403" s="12" t="s">
        <v>82</v>
      </c>
      <c r="AW403" s="12" t="s">
        <v>35</v>
      </c>
      <c r="AX403" s="12" t="s">
        <v>72</v>
      </c>
      <c r="AY403" s="233" t="s">
        <v>123</v>
      </c>
    </row>
    <row r="404" spans="2:51" s="12" customFormat="1" ht="13.5">
      <c r="B404" s="223"/>
      <c r="C404" s="224"/>
      <c r="D404" s="213" t="s">
        <v>154</v>
      </c>
      <c r="E404" s="225" t="s">
        <v>21</v>
      </c>
      <c r="F404" s="226" t="s">
        <v>263</v>
      </c>
      <c r="G404" s="224"/>
      <c r="H404" s="227">
        <v>71.72</v>
      </c>
      <c r="I404" s="228"/>
      <c r="J404" s="224"/>
      <c r="K404" s="224"/>
      <c r="L404" s="229"/>
      <c r="M404" s="230"/>
      <c r="N404" s="231"/>
      <c r="O404" s="231"/>
      <c r="P404" s="231"/>
      <c r="Q404" s="231"/>
      <c r="R404" s="231"/>
      <c r="S404" s="231"/>
      <c r="T404" s="232"/>
      <c r="AT404" s="233" t="s">
        <v>154</v>
      </c>
      <c r="AU404" s="233" t="s">
        <v>82</v>
      </c>
      <c r="AV404" s="12" t="s">
        <v>82</v>
      </c>
      <c r="AW404" s="12" t="s">
        <v>35</v>
      </c>
      <c r="AX404" s="12" t="s">
        <v>72</v>
      </c>
      <c r="AY404" s="233" t="s">
        <v>123</v>
      </c>
    </row>
    <row r="405" spans="2:51" s="12" customFormat="1" ht="13.5">
      <c r="B405" s="223"/>
      <c r="C405" s="224"/>
      <c r="D405" s="213" t="s">
        <v>154</v>
      </c>
      <c r="E405" s="225" t="s">
        <v>21</v>
      </c>
      <c r="F405" s="226" t="s">
        <v>264</v>
      </c>
      <c r="G405" s="224"/>
      <c r="H405" s="227">
        <v>28.3</v>
      </c>
      <c r="I405" s="228"/>
      <c r="J405" s="224"/>
      <c r="K405" s="224"/>
      <c r="L405" s="229"/>
      <c r="M405" s="230"/>
      <c r="N405" s="231"/>
      <c r="O405" s="231"/>
      <c r="P405" s="231"/>
      <c r="Q405" s="231"/>
      <c r="R405" s="231"/>
      <c r="S405" s="231"/>
      <c r="T405" s="232"/>
      <c r="AT405" s="233" t="s">
        <v>154</v>
      </c>
      <c r="AU405" s="233" t="s">
        <v>82</v>
      </c>
      <c r="AV405" s="12" t="s">
        <v>82</v>
      </c>
      <c r="AW405" s="12" t="s">
        <v>35</v>
      </c>
      <c r="AX405" s="12" t="s">
        <v>72</v>
      </c>
      <c r="AY405" s="233" t="s">
        <v>123</v>
      </c>
    </row>
    <row r="406" spans="2:51" s="12" customFormat="1" ht="13.5">
      <c r="B406" s="223"/>
      <c r="C406" s="224"/>
      <c r="D406" s="213" t="s">
        <v>154</v>
      </c>
      <c r="E406" s="225" t="s">
        <v>21</v>
      </c>
      <c r="F406" s="226" t="s">
        <v>265</v>
      </c>
      <c r="G406" s="224"/>
      <c r="H406" s="227">
        <v>24.3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AT406" s="233" t="s">
        <v>154</v>
      </c>
      <c r="AU406" s="233" t="s">
        <v>82</v>
      </c>
      <c r="AV406" s="12" t="s">
        <v>82</v>
      </c>
      <c r="AW406" s="12" t="s">
        <v>35</v>
      </c>
      <c r="AX406" s="12" t="s">
        <v>72</v>
      </c>
      <c r="AY406" s="233" t="s">
        <v>123</v>
      </c>
    </row>
    <row r="407" spans="2:51" s="12" customFormat="1" ht="13.5">
      <c r="B407" s="223"/>
      <c r="C407" s="224"/>
      <c r="D407" s="213" t="s">
        <v>154</v>
      </c>
      <c r="E407" s="225" t="s">
        <v>21</v>
      </c>
      <c r="F407" s="226" t="s">
        <v>266</v>
      </c>
      <c r="G407" s="224"/>
      <c r="H407" s="227">
        <v>21.1</v>
      </c>
      <c r="I407" s="228"/>
      <c r="J407" s="224"/>
      <c r="K407" s="224"/>
      <c r="L407" s="229"/>
      <c r="M407" s="230"/>
      <c r="N407" s="231"/>
      <c r="O407" s="231"/>
      <c r="P407" s="231"/>
      <c r="Q407" s="231"/>
      <c r="R407" s="231"/>
      <c r="S407" s="231"/>
      <c r="T407" s="232"/>
      <c r="AT407" s="233" t="s">
        <v>154</v>
      </c>
      <c r="AU407" s="233" t="s">
        <v>82</v>
      </c>
      <c r="AV407" s="12" t="s">
        <v>82</v>
      </c>
      <c r="AW407" s="12" t="s">
        <v>35</v>
      </c>
      <c r="AX407" s="12" t="s">
        <v>72</v>
      </c>
      <c r="AY407" s="233" t="s">
        <v>123</v>
      </c>
    </row>
    <row r="408" spans="2:51" s="12" customFormat="1" ht="13.5">
      <c r="B408" s="223"/>
      <c r="C408" s="224"/>
      <c r="D408" s="213" t="s">
        <v>154</v>
      </c>
      <c r="E408" s="225" t="s">
        <v>21</v>
      </c>
      <c r="F408" s="226" t="s">
        <v>267</v>
      </c>
      <c r="G408" s="224"/>
      <c r="H408" s="227">
        <v>22.3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AT408" s="233" t="s">
        <v>154</v>
      </c>
      <c r="AU408" s="233" t="s">
        <v>82</v>
      </c>
      <c r="AV408" s="12" t="s">
        <v>82</v>
      </c>
      <c r="AW408" s="12" t="s">
        <v>35</v>
      </c>
      <c r="AX408" s="12" t="s">
        <v>72</v>
      </c>
      <c r="AY408" s="233" t="s">
        <v>123</v>
      </c>
    </row>
    <row r="409" spans="2:51" s="12" customFormat="1" ht="13.5">
      <c r="B409" s="223"/>
      <c r="C409" s="224"/>
      <c r="D409" s="213" t="s">
        <v>154</v>
      </c>
      <c r="E409" s="225" t="s">
        <v>21</v>
      </c>
      <c r="F409" s="226" t="s">
        <v>403</v>
      </c>
      <c r="G409" s="224"/>
      <c r="H409" s="227">
        <v>17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AT409" s="233" t="s">
        <v>154</v>
      </c>
      <c r="AU409" s="233" t="s">
        <v>82</v>
      </c>
      <c r="AV409" s="12" t="s">
        <v>82</v>
      </c>
      <c r="AW409" s="12" t="s">
        <v>35</v>
      </c>
      <c r="AX409" s="12" t="s">
        <v>72</v>
      </c>
      <c r="AY409" s="233" t="s">
        <v>123</v>
      </c>
    </row>
    <row r="410" spans="2:51" s="12" customFormat="1" ht="13.5">
      <c r="B410" s="223"/>
      <c r="C410" s="224"/>
      <c r="D410" s="213" t="s">
        <v>154</v>
      </c>
      <c r="E410" s="225" t="s">
        <v>21</v>
      </c>
      <c r="F410" s="226" t="s">
        <v>268</v>
      </c>
      <c r="G410" s="224"/>
      <c r="H410" s="227">
        <v>34.35</v>
      </c>
      <c r="I410" s="228"/>
      <c r="J410" s="224"/>
      <c r="K410" s="224"/>
      <c r="L410" s="229"/>
      <c r="M410" s="230"/>
      <c r="N410" s="231"/>
      <c r="O410" s="231"/>
      <c r="P410" s="231"/>
      <c r="Q410" s="231"/>
      <c r="R410" s="231"/>
      <c r="S410" s="231"/>
      <c r="T410" s="232"/>
      <c r="AT410" s="233" t="s">
        <v>154</v>
      </c>
      <c r="AU410" s="233" t="s">
        <v>82</v>
      </c>
      <c r="AV410" s="12" t="s">
        <v>82</v>
      </c>
      <c r="AW410" s="12" t="s">
        <v>35</v>
      </c>
      <c r="AX410" s="12" t="s">
        <v>72</v>
      </c>
      <c r="AY410" s="233" t="s">
        <v>123</v>
      </c>
    </row>
    <row r="411" spans="2:51" s="12" customFormat="1" ht="13.5">
      <c r="B411" s="223"/>
      <c r="C411" s="224"/>
      <c r="D411" s="213" t="s">
        <v>154</v>
      </c>
      <c r="E411" s="225" t="s">
        <v>21</v>
      </c>
      <c r="F411" s="226" t="s">
        <v>269</v>
      </c>
      <c r="G411" s="224"/>
      <c r="H411" s="227">
        <v>59.1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154</v>
      </c>
      <c r="AU411" s="233" t="s">
        <v>82</v>
      </c>
      <c r="AV411" s="12" t="s">
        <v>82</v>
      </c>
      <c r="AW411" s="12" t="s">
        <v>35</v>
      </c>
      <c r="AX411" s="12" t="s">
        <v>72</v>
      </c>
      <c r="AY411" s="233" t="s">
        <v>123</v>
      </c>
    </row>
    <row r="412" spans="2:51" s="12" customFormat="1" ht="13.5">
      <c r="B412" s="223"/>
      <c r="C412" s="224"/>
      <c r="D412" s="213" t="s">
        <v>154</v>
      </c>
      <c r="E412" s="225" t="s">
        <v>21</v>
      </c>
      <c r="F412" s="226" t="s">
        <v>270</v>
      </c>
      <c r="G412" s="224"/>
      <c r="H412" s="227">
        <v>19.6</v>
      </c>
      <c r="I412" s="228"/>
      <c r="J412" s="224"/>
      <c r="K412" s="224"/>
      <c r="L412" s="229"/>
      <c r="M412" s="230"/>
      <c r="N412" s="231"/>
      <c r="O412" s="231"/>
      <c r="P412" s="231"/>
      <c r="Q412" s="231"/>
      <c r="R412" s="231"/>
      <c r="S412" s="231"/>
      <c r="T412" s="232"/>
      <c r="AT412" s="233" t="s">
        <v>154</v>
      </c>
      <c r="AU412" s="233" t="s">
        <v>82</v>
      </c>
      <c r="AV412" s="12" t="s">
        <v>82</v>
      </c>
      <c r="AW412" s="12" t="s">
        <v>35</v>
      </c>
      <c r="AX412" s="12" t="s">
        <v>72</v>
      </c>
      <c r="AY412" s="233" t="s">
        <v>123</v>
      </c>
    </row>
    <row r="413" spans="2:51" s="12" customFormat="1" ht="13.5">
      <c r="B413" s="223"/>
      <c r="C413" s="224"/>
      <c r="D413" s="213" t="s">
        <v>154</v>
      </c>
      <c r="E413" s="225" t="s">
        <v>21</v>
      </c>
      <c r="F413" s="226" t="s">
        <v>271</v>
      </c>
      <c r="G413" s="224"/>
      <c r="H413" s="227">
        <v>36</v>
      </c>
      <c r="I413" s="228"/>
      <c r="J413" s="224"/>
      <c r="K413" s="224"/>
      <c r="L413" s="229"/>
      <c r="M413" s="230"/>
      <c r="N413" s="231"/>
      <c r="O413" s="231"/>
      <c r="P413" s="231"/>
      <c r="Q413" s="231"/>
      <c r="R413" s="231"/>
      <c r="S413" s="231"/>
      <c r="T413" s="232"/>
      <c r="AT413" s="233" t="s">
        <v>154</v>
      </c>
      <c r="AU413" s="233" t="s">
        <v>82</v>
      </c>
      <c r="AV413" s="12" t="s">
        <v>82</v>
      </c>
      <c r="AW413" s="12" t="s">
        <v>35</v>
      </c>
      <c r="AX413" s="12" t="s">
        <v>72</v>
      </c>
      <c r="AY413" s="233" t="s">
        <v>123</v>
      </c>
    </row>
    <row r="414" spans="2:51" s="12" customFormat="1" ht="13.5">
      <c r="B414" s="223"/>
      <c r="C414" s="224"/>
      <c r="D414" s="213" t="s">
        <v>154</v>
      </c>
      <c r="E414" s="225" t="s">
        <v>21</v>
      </c>
      <c r="F414" s="226" t="s">
        <v>272</v>
      </c>
      <c r="G414" s="224"/>
      <c r="H414" s="227">
        <v>22.3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AT414" s="233" t="s">
        <v>154</v>
      </c>
      <c r="AU414" s="233" t="s">
        <v>82</v>
      </c>
      <c r="AV414" s="12" t="s">
        <v>82</v>
      </c>
      <c r="AW414" s="12" t="s">
        <v>35</v>
      </c>
      <c r="AX414" s="12" t="s">
        <v>72</v>
      </c>
      <c r="AY414" s="233" t="s">
        <v>123</v>
      </c>
    </row>
    <row r="415" spans="2:51" s="12" customFormat="1" ht="13.5">
      <c r="B415" s="223"/>
      <c r="C415" s="224"/>
      <c r="D415" s="213" t="s">
        <v>154</v>
      </c>
      <c r="E415" s="225" t="s">
        <v>21</v>
      </c>
      <c r="F415" s="226" t="s">
        <v>273</v>
      </c>
      <c r="G415" s="224"/>
      <c r="H415" s="227">
        <v>51.7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AT415" s="233" t="s">
        <v>154</v>
      </c>
      <c r="AU415" s="233" t="s">
        <v>82</v>
      </c>
      <c r="AV415" s="12" t="s">
        <v>82</v>
      </c>
      <c r="AW415" s="12" t="s">
        <v>35</v>
      </c>
      <c r="AX415" s="12" t="s">
        <v>72</v>
      </c>
      <c r="AY415" s="233" t="s">
        <v>123</v>
      </c>
    </row>
    <row r="416" spans="2:51" s="12" customFormat="1" ht="13.5">
      <c r="B416" s="223"/>
      <c r="C416" s="224"/>
      <c r="D416" s="213" t="s">
        <v>154</v>
      </c>
      <c r="E416" s="225" t="s">
        <v>21</v>
      </c>
      <c r="F416" s="226" t="s">
        <v>274</v>
      </c>
      <c r="G416" s="224"/>
      <c r="H416" s="227">
        <v>21.2</v>
      </c>
      <c r="I416" s="228"/>
      <c r="J416" s="224"/>
      <c r="K416" s="224"/>
      <c r="L416" s="229"/>
      <c r="M416" s="230"/>
      <c r="N416" s="231"/>
      <c r="O416" s="231"/>
      <c r="P416" s="231"/>
      <c r="Q416" s="231"/>
      <c r="R416" s="231"/>
      <c r="S416" s="231"/>
      <c r="T416" s="232"/>
      <c r="AT416" s="233" t="s">
        <v>154</v>
      </c>
      <c r="AU416" s="233" t="s">
        <v>82</v>
      </c>
      <c r="AV416" s="12" t="s">
        <v>82</v>
      </c>
      <c r="AW416" s="12" t="s">
        <v>35</v>
      </c>
      <c r="AX416" s="12" t="s">
        <v>72</v>
      </c>
      <c r="AY416" s="233" t="s">
        <v>123</v>
      </c>
    </row>
    <row r="417" spans="2:51" s="13" customFormat="1" ht="13.5">
      <c r="B417" s="234"/>
      <c r="C417" s="235"/>
      <c r="D417" s="236" t="s">
        <v>154</v>
      </c>
      <c r="E417" s="237" t="s">
        <v>21</v>
      </c>
      <c r="F417" s="238" t="s">
        <v>158</v>
      </c>
      <c r="G417" s="235"/>
      <c r="H417" s="239">
        <v>2364.584</v>
      </c>
      <c r="I417" s="240"/>
      <c r="J417" s="235"/>
      <c r="K417" s="235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154</v>
      </c>
      <c r="AU417" s="245" t="s">
        <v>82</v>
      </c>
      <c r="AV417" s="13" t="s">
        <v>152</v>
      </c>
      <c r="AW417" s="13" t="s">
        <v>35</v>
      </c>
      <c r="AX417" s="13" t="s">
        <v>80</v>
      </c>
      <c r="AY417" s="245" t="s">
        <v>123</v>
      </c>
    </row>
    <row r="418" spans="2:65" s="1" customFormat="1" ht="22.5" customHeight="1">
      <c r="B418" s="41"/>
      <c r="C418" s="183" t="s">
        <v>404</v>
      </c>
      <c r="D418" s="183" t="s">
        <v>124</v>
      </c>
      <c r="E418" s="184" t="s">
        <v>405</v>
      </c>
      <c r="F418" s="185" t="s">
        <v>406</v>
      </c>
      <c r="G418" s="186" t="s">
        <v>150</v>
      </c>
      <c r="H418" s="187">
        <v>126</v>
      </c>
      <c r="I418" s="188"/>
      <c r="J418" s="189">
        <f>ROUND(I418*H418,2)</f>
        <v>0</v>
      </c>
      <c r="K418" s="185" t="s">
        <v>151</v>
      </c>
      <c r="L418" s="61"/>
      <c r="M418" s="190" t="s">
        <v>21</v>
      </c>
      <c r="N418" s="208" t="s">
        <v>43</v>
      </c>
      <c r="O418" s="42"/>
      <c r="P418" s="209">
        <f>O418*H418</f>
        <v>0</v>
      </c>
      <c r="Q418" s="209">
        <v>0</v>
      </c>
      <c r="R418" s="209">
        <f>Q418*H418</f>
        <v>0</v>
      </c>
      <c r="S418" s="209">
        <v>0.001</v>
      </c>
      <c r="T418" s="210">
        <f>S418*H418</f>
        <v>0.126</v>
      </c>
      <c r="AR418" s="24" t="s">
        <v>152</v>
      </c>
      <c r="AT418" s="24" t="s">
        <v>124</v>
      </c>
      <c r="AU418" s="24" t="s">
        <v>82</v>
      </c>
      <c r="AY418" s="24" t="s">
        <v>123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24" t="s">
        <v>80</v>
      </c>
      <c r="BK418" s="195">
        <f>ROUND(I418*H418,2)</f>
        <v>0</v>
      </c>
      <c r="BL418" s="24" t="s">
        <v>152</v>
      </c>
      <c r="BM418" s="24" t="s">
        <v>407</v>
      </c>
    </row>
    <row r="419" spans="2:51" s="12" customFormat="1" ht="13.5">
      <c r="B419" s="223"/>
      <c r="C419" s="224"/>
      <c r="D419" s="236" t="s">
        <v>154</v>
      </c>
      <c r="E419" s="249" t="s">
        <v>21</v>
      </c>
      <c r="F419" s="250" t="s">
        <v>408</v>
      </c>
      <c r="G419" s="224"/>
      <c r="H419" s="251">
        <v>126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AT419" s="233" t="s">
        <v>154</v>
      </c>
      <c r="AU419" s="233" t="s">
        <v>82</v>
      </c>
      <c r="AV419" s="12" t="s">
        <v>82</v>
      </c>
      <c r="AW419" s="12" t="s">
        <v>35</v>
      </c>
      <c r="AX419" s="12" t="s">
        <v>80</v>
      </c>
      <c r="AY419" s="233" t="s">
        <v>123</v>
      </c>
    </row>
    <row r="420" spans="2:65" s="1" customFormat="1" ht="22.5" customHeight="1">
      <c r="B420" s="41"/>
      <c r="C420" s="183" t="s">
        <v>409</v>
      </c>
      <c r="D420" s="183" t="s">
        <v>124</v>
      </c>
      <c r="E420" s="184" t="s">
        <v>410</v>
      </c>
      <c r="F420" s="185" t="s">
        <v>411</v>
      </c>
      <c r="G420" s="186" t="s">
        <v>399</v>
      </c>
      <c r="H420" s="187">
        <v>57.6</v>
      </c>
      <c r="I420" s="188"/>
      <c r="J420" s="189">
        <f>ROUND(I420*H420,2)</f>
        <v>0</v>
      </c>
      <c r="K420" s="185" t="s">
        <v>151</v>
      </c>
      <c r="L420" s="61"/>
      <c r="M420" s="190" t="s">
        <v>21</v>
      </c>
      <c r="N420" s="208" t="s">
        <v>43</v>
      </c>
      <c r="O420" s="42"/>
      <c r="P420" s="209">
        <f>O420*H420</f>
        <v>0</v>
      </c>
      <c r="Q420" s="209">
        <v>1E-05</v>
      </c>
      <c r="R420" s="209">
        <f>Q420*H420</f>
        <v>0.000576</v>
      </c>
      <c r="S420" s="209">
        <v>0</v>
      </c>
      <c r="T420" s="210">
        <f>S420*H420</f>
        <v>0</v>
      </c>
      <c r="AR420" s="24" t="s">
        <v>152</v>
      </c>
      <c r="AT420" s="24" t="s">
        <v>124</v>
      </c>
      <c r="AU420" s="24" t="s">
        <v>82</v>
      </c>
      <c r="AY420" s="24" t="s">
        <v>123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24" t="s">
        <v>80</v>
      </c>
      <c r="BK420" s="195">
        <f>ROUND(I420*H420,2)</f>
        <v>0</v>
      </c>
      <c r="BL420" s="24" t="s">
        <v>152</v>
      </c>
      <c r="BM420" s="24" t="s">
        <v>412</v>
      </c>
    </row>
    <row r="421" spans="2:51" s="12" customFormat="1" ht="13.5">
      <c r="B421" s="223"/>
      <c r="C421" s="224"/>
      <c r="D421" s="236" t="s">
        <v>154</v>
      </c>
      <c r="E421" s="249" t="s">
        <v>21</v>
      </c>
      <c r="F421" s="250" t="s">
        <v>413</v>
      </c>
      <c r="G421" s="224"/>
      <c r="H421" s="251">
        <v>57.6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AT421" s="233" t="s">
        <v>154</v>
      </c>
      <c r="AU421" s="233" t="s">
        <v>82</v>
      </c>
      <c r="AV421" s="12" t="s">
        <v>82</v>
      </c>
      <c r="AW421" s="12" t="s">
        <v>35</v>
      </c>
      <c r="AX421" s="12" t="s">
        <v>80</v>
      </c>
      <c r="AY421" s="233" t="s">
        <v>123</v>
      </c>
    </row>
    <row r="422" spans="2:65" s="1" customFormat="1" ht="22.5" customHeight="1">
      <c r="B422" s="41"/>
      <c r="C422" s="183" t="s">
        <v>414</v>
      </c>
      <c r="D422" s="183" t="s">
        <v>124</v>
      </c>
      <c r="E422" s="184" t="s">
        <v>415</v>
      </c>
      <c r="F422" s="185" t="s">
        <v>416</v>
      </c>
      <c r="G422" s="186" t="s">
        <v>399</v>
      </c>
      <c r="H422" s="187">
        <v>7.2</v>
      </c>
      <c r="I422" s="188"/>
      <c r="J422" s="189">
        <f>ROUND(I422*H422,2)</f>
        <v>0</v>
      </c>
      <c r="K422" s="185" t="s">
        <v>151</v>
      </c>
      <c r="L422" s="61"/>
      <c r="M422" s="190" t="s">
        <v>21</v>
      </c>
      <c r="N422" s="208" t="s">
        <v>43</v>
      </c>
      <c r="O422" s="42"/>
      <c r="P422" s="209">
        <f>O422*H422</f>
        <v>0</v>
      </c>
      <c r="Q422" s="209">
        <v>0.00079</v>
      </c>
      <c r="R422" s="209">
        <f>Q422*H422</f>
        <v>0.005688</v>
      </c>
      <c r="S422" s="209">
        <v>0.005</v>
      </c>
      <c r="T422" s="210">
        <f>S422*H422</f>
        <v>0.036000000000000004</v>
      </c>
      <c r="AR422" s="24" t="s">
        <v>152</v>
      </c>
      <c r="AT422" s="24" t="s">
        <v>124</v>
      </c>
      <c r="AU422" s="24" t="s">
        <v>82</v>
      </c>
      <c r="AY422" s="24" t="s">
        <v>123</v>
      </c>
      <c r="BE422" s="195">
        <f>IF(N422="základní",J422,0)</f>
        <v>0</v>
      </c>
      <c r="BF422" s="195">
        <f>IF(N422="snížená",J422,0)</f>
        <v>0</v>
      </c>
      <c r="BG422" s="195">
        <f>IF(N422="zákl. přenesená",J422,0)</f>
        <v>0</v>
      </c>
      <c r="BH422" s="195">
        <f>IF(N422="sníž. přenesená",J422,0)</f>
        <v>0</v>
      </c>
      <c r="BI422" s="195">
        <f>IF(N422="nulová",J422,0)</f>
        <v>0</v>
      </c>
      <c r="BJ422" s="24" t="s">
        <v>80</v>
      </c>
      <c r="BK422" s="195">
        <f>ROUND(I422*H422,2)</f>
        <v>0</v>
      </c>
      <c r="BL422" s="24" t="s">
        <v>152</v>
      </c>
      <c r="BM422" s="24" t="s">
        <v>417</v>
      </c>
    </row>
    <row r="423" spans="2:51" s="12" customFormat="1" ht="13.5">
      <c r="B423" s="223"/>
      <c r="C423" s="224"/>
      <c r="D423" s="236" t="s">
        <v>154</v>
      </c>
      <c r="E423" s="249" t="s">
        <v>21</v>
      </c>
      <c r="F423" s="250" t="s">
        <v>418</v>
      </c>
      <c r="G423" s="224"/>
      <c r="H423" s="251">
        <v>7.2</v>
      </c>
      <c r="I423" s="228"/>
      <c r="J423" s="224"/>
      <c r="K423" s="224"/>
      <c r="L423" s="229"/>
      <c r="M423" s="230"/>
      <c r="N423" s="231"/>
      <c r="O423" s="231"/>
      <c r="P423" s="231"/>
      <c r="Q423" s="231"/>
      <c r="R423" s="231"/>
      <c r="S423" s="231"/>
      <c r="T423" s="232"/>
      <c r="AT423" s="233" t="s">
        <v>154</v>
      </c>
      <c r="AU423" s="233" t="s">
        <v>82</v>
      </c>
      <c r="AV423" s="12" t="s">
        <v>82</v>
      </c>
      <c r="AW423" s="12" t="s">
        <v>35</v>
      </c>
      <c r="AX423" s="12" t="s">
        <v>80</v>
      </c>
      <c r="AY423" s="233" t="s">
        <v>123</v>
      </c>
    </row>
    <row r="424" spans="2:65" s="1" customFormat="1" ht="22.5" customHeight="1">
      <c r="B424" s="41"/>
      <c r="C424" s="183" t="s">
        <v>419</v>
      </c>
      <c r="D424" s="183" t="s">
        <v>124</v>
      </c>
      <c r="E424" s="184" t="s">
        <v>420</v>
      </c>
      <c r="F424" s="185" t="s">
        <v>421</v>
      </c>
      <c r="G424" s="186" t="s">
        <v>176</v>
      </c>
      <c r="H424" s="187">
        <v>1347.2</v>
      </c>
      <c r="I424" s="188"/>
      <c r="J424" s="189">
        <f>ROUND(I424*H424,2)</f>
        <v>0</v>
      </c>
      <c r="K424" s="185" t="s">
        <v>151</v>
      </c>
      <c r="L424" s="61"/>
      <c r="M424" s="190" t="s">
        <v>21</v>
      </c>
      <c r="N424" s="208" t="s">
        <v>43</v>
      </c>
      <c r="O424" s="42"/>
      <c r="P424" s="209">
        <f>O424*H424</f>
        <v>0</v>
      </c>
      <c r="Q424" s="209">
        <v>0</v>
      </c>
      <c r="R424" s="209">
        <f>Q424*H424</f>
        <v>0</v>
      </c>
      <c r="S424" s="209">
        <v>0.004</v>
      </c>
      <c r="T424" s="210">
        <f>S424*H424</f>
        <v>5.388800000000001</v>
      </c>
      <c r="AR424" s="24" t="s">
        <v>152</v>
      </c>
      <c r="AT424" s="24" t="s">
        <v>124</v>
      </c>
      <c r="AU424" s="24" t="s">
        <v>82</v>
      </c>
      <c r="AY424" s="24" t="s">
        <v>123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24" t="s">
        <v>80</v>
      </c>
      <c r="BK424" s="195">
        <f>ROUND(I424*H424,2)</f>
        <v>0</v>
      </c>
      <c r="BL424" s="24" t="s">
        <v>152</v>
      </c>
      <c r="BM424" s="24" t="s">
        <v>422</v>
      </c>
    </row>
    <row r="425" spans="2:51" s="12" customFormat="1" ht="13.5">
      <c r="B425" s="223"/>
      <c r="C425" s="224"/>
      <c r="D425" s="236" t="s">
        <v>154</v>
      </c>
      <c r="E425" s="249" t="s">
        <v>21</v>
      </c>
      <c r="F425" s="250" t="s">
        <v>192</v>
      </c>
      <c r="G425" s="224"/>
      <c r="H425" s="251">
        <v>1347.2</v>
      </c>
      <c r="I425" s="228"/>
      <c r="J425" s="224"/>
      <c r="K425" s="224"/>
      <c r="L425" s="229"/>
      <c r="M425" s="230"/>
      <c r="N425" s="231"/>
      <c r="O425" s="231"/>
      <c r="P425" s="231"/>
      <c r="Q425" s="231"/>
      <c r="R425" s="231"/>
      <c r="S425" s="231"/>
      <c r="T425" s="232"/>
      <c r="AT425" s="233" t="s">
        <v>154</v>
      </c>
      <c r="AU425" s="233" t="s">
        <v>82</v>
      </c>
      <c r="AV425" s="12" t="s">
        <v>82</v>
      </c>
      <c r="AW425" s="12" t="s">
        <v>35</v>
      </c>
      <c r="AX425" s="12" t="s">
        <v>80</v>
      </c>
      <c r="AY425" s="233" t="s">
        <v>123</v>
      </c>
    </row>
    <row r="426" spans="2:65" s="1" customFormat="1" ht="22.5" customHeight="1">
      <c r="B426" s="41"/>
      <c r="C426" s="183" t="s">
        <v>423</v>
      </c>
      <c r="D426" s="183" t="s">
        <v>124</v>
      </c>
      <c r="E426" s="184" t="s">
        <v>424</v>
      </c>
      <c r="F426" s="185" t="s">
        <v>425</v>
      </c>
      <c r="G426" s="186" t="s">
        <v>176</v>
      </c>
      <c r="H426" s="187">
        <v>119.3</v>
      </c>
      <c r="I426" s="188"/>
      <c r="J426" s="189">
        <f>ROUND(I426*H426,2)</f>
        <v>0</v>
      </c>
      <c r="K426" s="185" t="s">
        <v>151</v>
      </c>
      <c r="L426" s="61"/>
      <c r="M426" s="190" t="s">
        <v>21</v>
      </c>
      <c r="N426" s="208" t="s">
        <v>43</v>
      </c>
      <c r="O426" s="42"/>
      <c r="P426" s="209">
        <f>O426*H426</f>
        <v>0</v>
      </c>
      <c r="Q426" s="209">
        <v>0</v>
      </c>
      <c r="R426" s="209">
        <f>Q426*H426</f>
        <v>0</v>
      </c>
      <c r="S426" s="209">
        <v>0.01</v>
      </c>
      <c r="T426" s="210">
        <f>S426*H426</f>
        <v>1.193</v>
      </c>
      <c r="AR426" s="24" t="s">
        <v>152</v>
      </c>
      <c r="AT426" s="24" t="s">
        <v>124</v>
      </c>
      <c r="AU426" s="24" t="s">
        <v>82</v>
      </c>
      <c r="AY426" s="24" t="s">
        <v>123</v>
      </c>
      <c r="BE426" s="195">
        <f>IF(N426="základní",J426,0)</f>
        <v>0</v>
      </c>
      <c r="BF426" s="195">
        <f>IF(N426="snížená",J426,0)</f>
        <v>0</v>
      </c>
      <c r="BG426" s="195">
        <f>IF(N426="zákl. přenesená",J426,0)</f>
        <v>0</v>
      </c>
      <c r="BH426" s="195">
        <f>IF(N426="sníž. přenesená",J426,0)</f>
        <v>0</v>
      </c>
      <c r="BI426" s="195">
        <f>IF(N426="nulová",J426,0)</f>
        <v>0</v>
      </c>
      <c r="BJ426" s="24" t="s">
        <v>80</v>
      </c>
      <c r="BK426" s="195">
        <f>ROUND(I426*H426,2)</f>
        <v>0</v>
      </c>
      <c r="BL426" s="24" t="s">
        <v>152</v>
      </c>
      <c r="BM426" s="24" t="s">
        <v>426</v>
      </c>
    </row>
    <row r="427" spans="2:51" s="12" customFormat="1" ht="13.5">
      <c r="B427" s="223"/>
      <c r="C427" s="224"/>
      <c r="D427" s="236" t="s">
        <v>154</v>
      </c>
      <c r="E427" s="249" t="s">
        <v>21</v>
      </c>
      <c r="F427" s="250" t="s">
        <v>197</v>
      </c>
      <c r="G427" s="224"/>
      <c r="H427" s="251">
        <v>119.3</v>
      </c>
      <c r="I427" s="228"/>
      <c r="J427" s="224"/>
      <c r="K427" s="224"/>
      <c r="L427" s="229"/>
      <c r="M427" s="230"/>
      <c r="N427" s="231"/>
      <c r="O427" s="231"/>
      <c r="P427" s="231"/>
      <c r="Q427" s="231"/>
      <c r="R427" s="231"/>
      <c r="S427" s="231"/>
      <c r="T427" s="232"/>
      <c r="AT427" s="233" t="s">
        <v>154</v>
      </c>
      <c r="AU427" s="233" t="s">
        <v>82</v>
      </c>
      <c r="AV427" s="12" t="s">
        <v>82</v>
      </c>
      <c r="AW427" s="12" t="s">
        <v>35</v>
      </c>
      <c r="AX427" s="12" t="s">
        <v>80</v>
      </c>
      <c r="AY427" s="233" t="s">
        <v>123</v>
      </c>
    </row>
    <row r="428" spans="2:65" s="1" customFormat="1" ht="22.5" customHeight="1">
      <c r="B428" s="41"/>
      <c r="C428" s="183" t="s">
        <v>427</v>
      </c>
      <c r="D428" s="183" t="s">
        <v>124</v>
      </c>
      <c r="E428" s="184" t="s">
        <v>428</v>
      </c>
      <c r="F428" s="185" t="s">
        <v>429</v>
      </c>
      <c r="G428" s="186" t="s">
        <v>176</v>
      </c>
      <c r="H428" s="187">
        <v>162.05</v>
      </c>
      <c r="I428" s="188"/>
      <c r="J428" s="189">
        <f>ROUND(I428*H428,2)</f>
        <v>0</v>
      </c>
      <c r="K428" s="185" t="s">
        <v>151</v>
      </c>
      <c r="L428" s="61"/>
      <c r="M428" s="190" t="s">
        <v>21</v>
      </c>
      <c r="N428" s="208" t="s">
        <v>43</v>
      </c>
      <c r="O428" s="42"/>
      <c r="P428" s="209">
        <f>O428*H428</f>
        <v>0</v>
      </c>
      <c r="Q428" s="209">
        <v>0</v>
      </c>
      <c r="R428" s="209">
        <f>Q428*H428</f>
        <v>0</v>
      </c>
      <c r="S428" s="209">
        <v>0.02</v>
      </c>
      <c r="T428" s="210">
        <f>S428*H428</f>
        <v>3.241</v>
      </c>
      <c r="AR428" s="24" t="s">
        <v>152</v>
      </c>
      <c r="AT428" s="24" t="s">
        <v>124</v>
      </c>
      <c r="AU428" s="24" t="s">
        <v>82</v>
      </c>
      <c r="AY428" s="24" t="s">
        <v>123</v>
      </c>
      <c r="BE428" s="195">
        <f>IF(N428="základní",J428,0)</f>
        <v>0</v>
      </c>
      <c r="BF428" s="195">
        <f>IF(N428="snížená",J428,0)</f>
        <v>0</v>
      </c>
      <c r="BG428" s="195">
        <f>IF(N428="zákl. přenesená",J428,0)</f>
        <v>0</v>
      </c>
      <c r="BH428" s="195">
        <f>IF(N428="sníž. přenesená",J428,0)</f>
        <v>0</v>
      </c>
      <c r="BI428" s="195">
        <f>IF(N428="nulová",J428,0)</f>
        <v>0</v>
      </c>
      <c r="BJ428" s="24" t="s">
        <v>80</v>
      </c>
      <c r="BK428" s="195">
        <f>ROUND(I428*H428,2)</f>
        <v>0</v>
      </c>
      <c r="BL428" s="24" t="s">
        <v>152</v>
      </c>
      <c r="BM428" s="24" t="s">
        <v>430</v>
      </c>
    </row>
    <row r="429" spans="2:51" s="12" customFormat="1" ht="13.5">
      <c r="B429" s="223"/>
      <c r="C429" s="224"/>
      <c r="D429" s="213" t="s">
        <v>154</v>
      </c>
      <c r="E429" s="225" t="s">
        <v>21</v>
      </c>
      <c r="F429" s="226" t="s">
        <v>202</v>
      </c>
      <c r="G429" s="224"/>
      <c r="H429" s="227">
        <v>49.35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AT429" s="233" t="s">
        <v>154</v>
      </c>
      <c r="AU429" s="233" t="s">
        <v>82</v>
      </c>
      <c r="AV429" s="12" t="s">
        <v>82</v>
      </c>
      <c r="AW429" s="12" t="s">
        <v>35</v>
      </c>
      <c r="AX429" s="12" t="s">
        <v>72</v>
      </c>
      <c r="AY429" s="233" t="s">
        <v>123</v>
      </c>
    </row>
    <row r="430" spans="2:51" s="12" customFormat="1" ht="13.5">
      <c r="B430" s="223"/>
      <c r="C430" s="224"/>
      <c r="D430" s="213" t="s">
        <v>154</v>
      </c>
      <c r="E430" s="225" t="s">
        <v>21</v>
      </c>
      <c r="F430" s="226" t="s">
        <v>203</v>
      </c>
      <c r="G430" s="224"/>
      <c r="H430" s="227">
        <v>112.7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AT430" s="233" t="s">
        <v>154</v>
      </c>
      <c r="AU430" s="233" t="s">
        <v>82</v>
      </c>
      <c r="AV430" s="12" t="s">
        <v>82</v>
      </c>
      <c r="AW430" s="12" t="s">
        <v>35</v>
      </c>
      <c r="AX430" s="12" t="s">
        <v>72</v>
      </c>
      <c r="AY430" s="233" t="s">
        <v>123</v>
      </c>
    </row>
    <row r="431" spans="2:51" s="13" customFormat="1" ht="13.5">
      <c r="B431" s="234"/>
      <c r="C431" s="235"/>
      <c r="D431" s="236" t="s">
        <v>154</v>
      </c>
      <c r="E431" s="237" t="s">
        <v>21</v>
      </c>
      <c r="F431" s="238" t="s">
        <v>158</v>
      </c>
      <c r="G431" s="235"/>
      <c r="H431" s="239">
        <v>162.05</v>
      </c>
      <c r="I431" s="240"/>
      <c r="J431" s="235"/>
      <c r="K431" s="235"/>
      <c r="L431" s="241"/>
      <c r="M431" s="242"/>
      <c r="N431" s="243"/>
      <c r="O431" s="243"/>
      <c r="P431" s="243"/>
      <c r="Q431" s="243"/>
      <c r="R431" s="243"/>
      <c r="S431" s="243"/>
      <c r="T431" s="244"/>
      <c r="AT431" s="245" t="s">
        <v>154</v>
      </c>
      <c r="AU431" s="245" t="s">
        <v>82</v>
      </c>
      <c r="AV431" s="13" t="s">
        <v>152</v>
      </c>
      <c r="AW431" s="13" t="s">
        <v>35</v>
      </c>
      <c r="AX431" s="13" t="s">
        <v>80</v>
      </c>
      <c r="AY431" s="245" t="s">
        <v>123</v>
      </c>
    </row>
    <row r="432" spans="2:65" s="1" customFormat="1" ht="22.5" customHeight="1">
      <c r="B432" s="41"/>
      <c r="C432" s="183" t="s">
        <v>431</v>
      </c>
      <c r="D432" s="183" t="s">
        <v>124</v>
      </c>
      <c r="E432" s="184" t="s">
        <v>432</v>
      </c>
      <c r="F432" s="185" t="s">
        <v>433</v>
      </c>
      <c r="G432" s="186" t="s">
        <v>176</v>
      </c>
      <c r="H432" s="187">
        <v>155.1</v>
      </c>
      <c r="I432" s="188"/>
      <c r="J432" s="189">
        <f>ROUND(I432*H432,2)</f>
        <v>0</v>
      </c>
      <c r="K432" s="185" t="s">
        <v>151</v>
      </c>
      <c r="L432" s="61"/>
      <c r="M432" s="190" t="s">
        <v>21</v>
      </c>
      <c r="N432" s="208" t="s">
        <v>43</v>
      </c>
      <c r="O432" s="42"/>
      <c r="P432" s="209">
        <f>O432*H432</f>
        <v>0</v>
      </c>
      <c r="Q432" s="209">
        <v>0</v>
      </c>
      <c r="R432" s="209">
        <f>Q432*H432</f>
        <v>0</v>
      </c>
      <c r="S432" s="209">
        <v>0.01</v>
      </c>
      <c r="T432" s="210">
        <f>S432*H432</f>
        <v>1.551</v>
      </c>
      <c r="AR432" s="24" t="s">
        <v>152</v>
      </c>
      <c r="AT432" s="24" t="s">
        <v>124</v>
      </c>
      <c r="AU432" s="24" t="s">
        <v>82</v>
      </c>
      <c r="AY432" s="24" t="s">
        <v>123</v>
      </c>
      <c r="BE432" s="195">
        <f>IF(N432="základní",J432,0)</f>
        <v>0</v>
      </c>
      <c r="BF432" s="195">
        <f>IF(N432="snížená",J432,0)</f>
        <v>0</v>
      </c>
      <c r="BG432" s="195">
        <f>IF(N432="zákl. přenesená",J432,0)</f>
        <v>0</v>
      </c>
      <c r="BH432" s="195">
        <f>IF(N432="sníž. přenesená",J432,0)</f>
        <v>0</v>
      </c>
      <c r="BI432" s="195">
        <f>IF(N432="nulová",J432,0)</f>
        <v>0</v>
      </c>
      <c r="BJ432" s="24" t="s">
        <v>80</v>
      </c>
      <c r="BK432" s="195">
        <f>ROUND(I432*H432,2)</f>
        <v>0</v>
      </c>
      <c r="BL432" s="24" t="s">
        <v>152</v>
      </c>
      <c r="BM432" s="24" t="s">
        <v>434</v>
      </c>
    </row>
    <row r="433" spans="2:51" s="12" customFormat="1" ht="13.5">
      <c r="B433" s="223"/>
      <c r="C433" s="224"/>
      <c r="D433" s="236" t="s">
        <v>154</v>
      </c>
      <c r="E433" s="249" t="s">
        <v>21</v>
      </c>
      <c r="F433" s="250" t="s">
        <v>313</v>
      </c>
      <c r="G433" s="224"/>
      <c r="H433" s="251">
        <v>155.1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AT433" s="233" t="s">
        <v>154</v>
      </c>
      <c r="AU433" s="233" t="s">
        <v>82</v>
      </c>
      <c r="AV433" s="12" t="s">
        <v>82</v>
      </c>
      <c r="AW433" s="12" t="s">
        <v>35</v>
      </c>
      <c r="AX433" s="12" t="s">
        <v>80</v>
      </c>
      <c r="AY433" s="233" t="s">
        <v>123</v>
      </c>
    </row>
    <row r="434" spans="2:65" s="1" customFormat="1" ht="22.5" customHeight="1">
      <c r="B434" s="41"/>
      <c r="C434" s="183" t="s">
        <v>435</v>
      </c>
      <c r="D434" s="183" t="s">
        <v>124</v>
      </c>
      <c r="E434" s="184" t="s">
        <v>436</v>
      </c>
      <c r="F434" s="185" t="s">
        <v>437</v>
      </c>
      <c r="G434" s="186" t="s">
        <v>176</v>
      </c>
      <c r="H434" s="187">
        <v>371.52</v>
      </c>
      <c r="I434" s="188"/>
      <c r="J434" s="189">
        <f>ROUND(I434*H434,2)</f>
        <v>0</v>
      </c>
      <c r="K434" s="185" t="s">
        <v>151</v>
      </c>
      <c r="L434" s="61"/>
      <c r="M434" s="190" t="s">
        <v>21</v>
      </c>
      <c r="N434" s="208" t="s">
        <v>43</v>
      </c>
      <c r="O434" s="42"/>
      <c r="P434" s="209">
        <f>O434*H434</f>
        <v>0</v>
      </c>
      <c r="Q434" s="209">
        <v>0</v>
      </c>
      <c r="R434" s="209">
        <f>Q434*H434</f>
        <v>0</v>
      </c>
      <c r="S434" s="209">
        <v>0.02</v>
      </c>
      <c r="T434" s="210">
        <f>S434*H434</f>
        <v>7.4304</v>
      </c>
      <c r="AR434" s="24" t="s">
        <v>152</v>
      </c>
      <c r="AT434" s="24" t="s">
        <v>124</v>
      </c>
      <c r="AU434" s="24" t="s">
        <v>82</v>
      </c>
      <c r="AY434" s="24" t="s">
        <v>123</v>
      </c>
      <c r="BE434" s="195">
        <f>IF(N434="základní",J434,0)</f>
        <v>0</v>
      </c>
      <c r="BF434" s="195">
        <f>IF(N434="snížená",J434,0)</f>
        <v>0</v>
      </c>
      <c r="BG434" s="195">
        <f>IF(N434="zákl. přenesená",J434,0)</f>
        <v>0</v>
      </c>
      <c r="BH434" s="195">
        <f>IF(N434="sníž. přenesená",J434,0)</f>
        <v>0</v>
      </c>
      <c r="BI434" s="195">
        <f>IF(N434="nulová",J434,0)</f>
        <v>0</v>
      </c>
      <c r="BJ434" s="24" t="s">
        <v>80</v>
      </c>
      <c r="BK434" s="195">
        <f>ROUND(I434*H434,2)</f>
        <v>0</v>
      </c>
      <c r="BL434" s="24" t="s">
        <v>152</v>
      </c>
      <c r="BM434" s="24" t="s">
        <v>438</v>
      </c>
    </row>
    <row r="435" spans="2:51" s="12" customFormat="1" ht="13.5">
      <c r="B435" s="223"/>
      <c r="C435" s="224"/>
      <c r="D435" s="213" t="s">
        <v>154</v>
      </c>
      <c r="E435" s="225" t="s">
        <v>21</v>
      </c>
      <c r="F435" s="226" t="s">
        <v>439</v>
      </c>
      <c r="G435" s="224"/>
      <c r="H435" s="227">
        <v>160.32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AT435" s="233" t="s">
        <v>154</v>
      </c>
      <c r="AU435" s="233" t="s">
        <v>82</v>
      </c>
      <c r="AV435" s="12" t="s">
        <v>82</v>
      </c>
      <c r="AW435" s="12" t="s">
        <v>35</v>
      </c>
      <c r="AX435" s="12" t="s">
        <v>72</v>
      </c>
      <c r="AY435" s="233" t="s">
        <v>123</v>
      </c>
    </row>
    <row r="436" spans="2:51" s="12" customFormat="1" ht="13.5">
      <c r="B436" s="223"/>
      <c r="C436" s="224"/>
      <c r="D436" s="213" t="s">
        <v>154</v>
      </c>
      <c r="E436" s="225" t="s">
        <v>21</v>
      </c>
      <c r="F436" s="226" t="s">
        <v>440</v>
      </c>
      <c r="G436" s="224"/>
      <c r="H436" s="227">
        <v>211.2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AT436" s="233" t="s">
        <v>154</v>
      </c>
      <c r="AU436" s="233" t="s">
        <v>82</v>
      </c>
      <c r="AV436" s="12" t="s">
        <v>82</v>
      </c>
      <c r="AW436" s="12" t="s">
        <v>35</v>
      </c>
      <c r="AX436" s="12" t="s">
        <v>72</v>
      </c>
      <c r="AY436" s="233" t="s">
        <v>123</v>
      </c>
    </row>
    <row r="437" spans="2:51" s="13" customFormat="1" ht="13.5">
      <c r="B437" s="234"/>
      <c r="C437" s="235"/>
      <c r="D437" s="236" t="s">
        <v>154</v>
      </c>
      <c r="E437" s="237" t="s">
        <v>21</v>
      </c>
      <c r="F437" s="238" t="s">
        <v>158</v>
      </c>
      <c r="G437" s="235"/>
      <c r="H437" s="239">
        <v>371.52</v>
      </c>
      <c r="I437" s="240"/>
      <c r="J437" s="235"/>
      <c r="K437" s="235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154</v>
      </c>
      <c r="AU437" s="245" t="s">
        <v>82</v>
      </c>
      <c r="AV437" s="13" t="s">
        <v>152</v>
      </c>
      <c r="AW437" s="13" t="s">
        <v>35</v>
      </c>
      <c r="AX437" s="13" t="s">
        <v>80</v>
      </c>
      <c r="AY437" s="245" t="s">
        <v>123</v>
      </c>
    </row>
    <row r="438" spans="2:65" s="1" customFormat="1" ht="22.5" customHeight="1">
      <c r="B438" s="41"/>
      <c r="C438" s="183" t="s">
        <v>441</v>
      </c>
      <c r="D438" s="183" t="s">
        <v>124</v>
      </c>
      <c r="E438" s="184" t="s">
        <v>442</v>
      </c>
      <c r="F438" s="185" t="s">
        <v>443</v>
      </c>
      <c r="G438" s="186" t="s">
        <v>176</v>
      </c>
      <c r="H438" s="187">
        <v>442.53</v>
      </c>
      <c r="I438" s="188"/>
      <c r="J438" s="189">
        <f>ROUND(I438*H438,2)</f>
        <v>0</v>
      </c>
      <c r="K438" s="185" t="s">
        <v>21</v>
      </c>
      <c r="L438" s="61"/>
      <c r="M438" s="190" t="s">
        <v>21</v>
      </c>
      <c r="N438" s="208" t="s">
        <v>43</v>
      </c>
      <c r="O438" s="42"/>
      <c r="P438" s="209">
        <f>O438*H438</f>
        <v>0</v>
      </c>
      <c r="Q438" s="209">
        <v>0</v>
      </c>
      <c r="R438" s="209">
        <f>Q438*H438</f>
        <v>0</v>
      </c>
      <c r="S438" s="209">
        <v>0.046</v>
      </c>
      <c r="T438" s="210">
        <f>S438*H438</f>
        <v>20.356379999999998</v>
      </c>
      <c r="AR438" s="24" t="s">
        <v>152</v>
      </c>
      <c r="AT438" s="24" t="s">
        <v>124</v>
      </c>
      <c r="AU438" s="24" t="s">
        <v>82</v>
      </c>
      <c r="AY438" s="24" t="s">
        <v>123</v>
      </c>
      <c r="BE438" s="195">
        <f>IF(N438="základní",J438,0)</f>
        <v>0</v>
      </c>
      <c r="BF438" s="195">
        <f>IF(N438="snížená",J438,0)</f>
        <v>0</v>
      </c>
      <c r="BG438" s="195">
        <f>IF(N438="zákl. přenesená",J438,0)</f>
        <v>0</v>
      </c>
      <c r="BH438" s="195">
        <f>IF(N438="sníž. přenesená",J438,0)</f>
        <v>0</v>
      </c>
      <c r="BI438" s="195">
        <f>IF(N438="nulová",J438,0)</f>
        <v>0</v>
      </c>
      <c r="BJ438" s="24" t="s">
        <v>80</v>
      </c>
      <c r="BK438" s="195">
        <f>ROUND(I438*H438,2)</f>
        <v>0</v>
      </c>
      <c r="BL438" s="24" t="s">
        <v>152</v>
      </c>
      <c r="BM438" s="24" t="s">
        <v>444</v>
      </c>
    </row>
    <row r="439" spans="2:51" s="12" customFormat="1" ht="13.5">
      <c r="B439" s="223"/>
      <c r="C439" s="224"/>
      <c r="D439" s="236" t="s">
        <v>154</v>
      </c>
      <c r="E439" s="249" t="s">
        <v>21</v>
      </c>
      <c r="F439" s="250" t="s">
        <v>280</v>
      </c>
      <c r="G439" s="224"/>
      <c r="H439" s="251">
        <v>442.53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AT439" s="233" t="s">
        <v>154</v>
      </c>
      <c r="AU439" s="233" t="s">
        <v>82</v>
      </c>
      <c r="AV439" s="12" t="s">
        <v>82</v>
      </c>
      <c r="AW439" s="12" t="s">
        <v>35</v>
      </c>
      <c r="AX439" s="12" t="s">
        <v>80</v>
      </c>
      <c r="AY439" s="233" t="s">
        <v>123</v>
      </c>
    </row>
    <row r="440" spans="2:65" s="1" customFormat="1" ht="22.5" customHeight="1">
      <c r="B440" s="41"/>
      <c r="C440" s="183" t="s">
        <v>445</v>
      </c>
      <c r="D440" s="183" t="s">
        <v>124</v>
      </c>
      <c r="E440" s="184" t="s">
        <v>446</v>
      </c>
      <c r="F440" s="185" t="s">
        <v>447</v>
      </c>
      <c r="G440" s="186" t="s">
        <v>176</v>
      </c>
      <c r="H440" s="187">
        <v>38</v>
      </c>
      <c r="I440" s="188"/>
      <c r="J440" s="189">
        <f>ROUND(I440*H440,2)</f>
        <v>0</v>
      </c>
      <c r="K440" s="185" t="s">
        <v>151</v>
      </c>
      <c r="L440" s="61"/>
      <c r="M440" s="190" t="s">
        <v>21</v>
      </c>
      <c r="N440" s="208" t="s">
        <v>43</v>
      </c>
      <c r="O440" s="42"/>
      <c r="P440" s="209">
        <f>O440*H440</f>
        <v>0</v>
      </c>
      <c r="Q440" s="209">
        <v>0</v>
      </c>
      <c r="R440" s="209">
        <f>Q440*H440</f>
        <v>0</v>
      </c>
      <c r="S440" s="209">
        <v>0.068</v>
      </c>
      <c r="T440" s="210">
        <f>S440*H440</f>
        <v>2.584</v>
      </c>
      <c r="AR440" s="24" t="s">
        <v>152</v>
      </c>
      <c r="AT440" s="24" t="s">
        <v>124</v>
      </c>
      <c r="AU440" s="24" t="s">
        <v>82</v>
      </c>
      <c r="AY440" s="24" t="s">
        <v>123</v>
      </c>
      <c r="BE440" s="195">
        <f>IF(N440="základní",J440,0)</f>
        <v>0</v>
      </c>
      <c r="BF440" s="195">
        <f>IF(N440="snížená",J440,0)</f>
        <v>0</v>
      </c>
      <c r="BG440" s="195">
        <f>IF(N440="zákl. přenesená",J440,0)</f>
        <v>0</v>
      </c>
      <c r="BH440" s="195">
        <f>IF(N440="sníž. přenesená",J440,0)</f>
        <v>0</v>
      </c>
      <c r="BI440" s="195">
        <f>IF(N440="nulová",J440,0)</f>
        <v>0</v>
      </c>
      <c r="BJ440" s="24" t="s">
        <v>80</v>
      </c>
      <c r="BK440" s="195">
        <f>ROUND(I440*H440,2)</f>
        <v>0</v>
      </c>
      <c r="BL440" s="24" t="s">
        <v>152</v>
      </c>
      <c r="BM440" s="24" t="s">
        <v>448</v>
      </c>
    </row>
    <row r="441" spans="2:51" s="12" customFormat="1" ht="13.5">
      <c r="B441" s="223"/>
      <c r="C441" s="224"/>
      <c r="D441" s="236" t="s">
        <v>154</v>
      </c>
      <c r="E441" s="249" t="s">
        <v>21</v>
      </c>
      <c r="F441" s="250" t="s">
        <v>449</v>
      </c>
      <c r="G441" s="224"/>
      <c r="H441" s="251">
        <v>38</v>
      </c>
      <c r="I441" s="228"/>
      <c r="J441" s="224"/>
      <c r="K441" s="224"/>
      <c r="L441" s="229"/>
      <c r="M441" s="230"/>
      <c r="N441" s="231"/>
      <c r="O441" s="231"/>
      <c r="P441" s="231"/>
      <c r="Q441" s="231"/>
      <c r="R441" s="231"/>
      <c r="S441" s="231"/>
      <c r="T441" s="232"/>
      <c r="AT441" s="233" t="s">
        <v>154</v>
      </c>
      <c r="AU441" s="233" t="s">
        <v>82</v>
      </c>
      <c r="AV441" s="12" t="s">
        <v>82</v>
      </c>
      <c r="AW441" s="12" t="s">
        <v>35</v>
      </c>
      <c r="AX441" s="12" t="s">
        <v>80</v>
      </c>
      <c r="AY441" s="233" t="s">
        <v>123</v>
      </c>
    </row>
    <row r="442" spans="2:65" s="1" customFormat="1" ht="22.5" customHeight="1">
      <c r="B442" s="41"/>
      <c r="C442" s="183" t="s">
        <v>450</v>
      </c>
      <c r="D442" s="183" t="s">
        <v>124</v>
      </c>
      <c r="E442" s="184" t="s">
        <v>451</v>
      </c>
      <c r="F442" s="185" t="s">
        <v>452</v>
      </c>
      <c r="G442" s="186" t="s">
        <v>176</v>
      </c>
      <c r="H442" s="187">
        <v>36.96</v>
      </c>
      <c r="I442" s="188"/>
      <c r="J442" s="189">
        <f>ROUND(I442*H442,2)</f>
        <v>0</v>
      </c>
      <c r="K442" s="185" t="s">
        <v>151</v>
      </c>
      <c r="L442" s="61"/>
      <c r="M442" s="190" t="s">
        <v>21</v>
      </c>
      <c r="N442" s="208" t="s">
        <v>43</v>
      </c>
      <c r="O442" s="42"/>
      <c r="P442" s="209">
        <f>O442*H442</f>
        <v>0</v>
      </c>
      <c r="Q442" s="209">
        <v>0</v>
      </c>
      <c r="R442" s="209">
        <f>Q442*H442</f>
        <v>0</v>
      </c>
      <c r="S442" s="209">
        <v>0.022</v>
      </c>
      <c r="T442" s="210">
        <f>S442*H442</f>
        <v>0.81312</v>
      </c>
      <c r="AR442" s="24" t="s">
        <v>152</v>
      </c>
      <c r="AT442" s="24" t="s">
        <v>124</v>
      </c>
      <c r="AU442" s="24" t="s">
        <v>82</v>
      </c>
      <c r="AY442" s="24" t="s">
        <v>123</v>
      </c>
      <c r="BE442" s="195">
        <f>IF(N442="základní",J442,0)</f>
        <v>0</v>
      </c>
      <c r="BF442" s="195">
        <f>IF(N442="snížená",J442,0)</f>
        <v>0</v>
      </c>
      <c r="BG442" s="195">
        <f>IF(N442="zákl. přenesená",J442,0)</f>
        <v>0</v>
      </c>
      <c r="BH442" s="195">
        <f>IF(N442="sníž. přenesená",J442,0)</f>
        <v>0</v>
      </c>
      <c r="BI442" s="195">
        <f>IF(N442="nulová",J442,0)</f>
        <v>0</v>
      </c>
      <c r="BJ442" s="24" t="s">
        <v>80</v>
      </c>
      <c r="BK442" s="195">
        <f>ROUND(I442*H442,2)</f>
        <v>0</v>
      </c>
      <c r="BL442" s="24" t="s">
        <v>152</v>
      </c>
      <c r="BM442" s="24" t="s">
        <v>453</v>
      </c>
    </row>
    <row r="443" spans="2:51" s="12" customFormat="1" ht="27">
      <c r="B443" s="223"/>
      <c r="C443" s="224"/>
      <c r="D443" s="236" t="s">
        <v>154</v>
      </c>
      <c r="E443" s="249" t="s">
        <v>21</v>
      </c>
      <c r="F443" s="250" t="s">
        <v>454</v>
      </c>
      <c r="G443" s="224"/>
      <c r="H443" s="251">
        <v>36.96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AT443" s="233" t="s">
        <v>154</v>
      </c>
      <c r="AU443" s="233" t="s">
        <v>82</v>
      </c>
      <c r="AV443" s="12" t="s">
        <v>82</v>
      </c>
      <c r="AW443" s="12" t="s">
        <v>35</v>
      </c>
      <c r="AX443" s="12" t="s">
        <v>80</v>
      </c>
      <c r="AY443" s="233" t="s">
        <v>123</v>
      </c>
    </row>
    <row r="444" spans="2:65" s="1" customFormat="1" ht="22.5" customHeight="1">
      <c r="B444" s="41"/>
      <c r="C444" s="183" t="s">
        <v>455</v>
      </c>
      <c r="D444" s="183" t="s">
        <v>124</v>
      </c>
      <c r="E444" s="184" t="s">
        <v>456</v>
      </c>
      <c r="F444" s="185" t="s">
        <v>457</v>
      </c>
      <c r="G444" s="186" t="s">
        <v>176</v>
      </c>
      <c r="H444" s="187">
        <v>55.44</v>
      </c>
      <c r="I444" s="188"/>
      <c r="J444" s="189">
        <f>ROUND(I444*H444,2)</f>
        <v>0</v>
      </c>
      <c r="K444" s="185" t="s">
        <v>151</v>
      </c>
      <c r="L444" s="61"/>
      <c r="M444" s="190" t="s">
        <v>21</v>
      </c>
      <c r="N444" s="208" t="s">
        <v>43</v>
      </c>
      <c r="O444" s="42"/>
      <c r="P444" s="209">
        <f>O444*H444</f>
        <v>0</v>
      </c>
      <c r="Q444" s="209">
        <v>0</v>
      </c>
      <c r="R444" s="209">
        <f>Q444*H444</f>
        <v>0</v>
      </c>
      <c r="S444" s="209">
        <v>0</v>
      </c>
      <c r="T444" s="210">
        <f>S444*H444</f>
        <v>0</v>
      </c>
      <c r="AR444" s="24" t="s">
        <v>152</v>
      </c>
      <c r="AT444" s="24" t="s">
        <v>124</v>
      </c>
      <c r="AU444" s="24" t="s">
        <v>82</v>
      </c>
      <c r="AY444" s="24" t="s">
        <v>123</v>
      </c>
      <c r="BE444" s="195">
        <f>IF(N444="základní",J444,0)</f>
        <v>0</v>
      </c>
      <c r="BF444" s="195">
        <f>IF(N444="snížená",J444,0)</f>
        <v>0</v>
      </c>
      <c r="BG444" s="195">
        <f>IF(N444="zákl. přenesená",J444,0)</f>
        <v>0</v>
      </c>
      <c r="BH444" s="195">
        <f>IF(N444="sníž. přenesená",J444,0)</f>
        <v>0</v>
      </c>
      <c r="BI444" s="195">
        <f>IF(N444="nulová",J444,0)</f>
        <v>0</v>
      </c>
      <c r="BJ444" s="24" t="s">
        <v>80</v>
      </c>
      <c r="BK444" s="195">
        <f>ROUND(I444*H444,2)</f>
        <v>0</v>
      </c>
      <c r="BL444" s="24" t="s">
        <v>152</v>
      </c>
      <c r="BM444" s="24" t="s">
        <v>458</v>
      </c>
    </row>
    <row r="445" spans="2:51" s="12" customFormat="1" ht="27">
      <c r="B445" s="223"/>
      <c r="C445" s="224"/>
      <c r="D445" s="213" t="s">
        <v>154</v>
      </c>
      <c r="E445" s="225" t="s">
        <v>21</v>
      </c>
      <c r="F445" s="226" t="s">
        <v>459</v>
      </c>
      <c r="G445" s="224"/>
      <c r="H445" s="227">
        <v>55.44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AT445" s="233" t="s">
        <v>154</v>
      </c>
      <c r="AU445" s="233" t="s">
        <v>82</v>
      </c>
      <c r="AV445" s="12" t="s">
        <v>82</v>
      </c>
      <c r="AW445" s="12" t="s">
        <v>35</v>
      </c>
      <c r="AX445" s="12" t="s">
        <v>80</v>
      </c>
      <c r="AY445" s="233" t="s">
        <v>123</v>
      </c>
    </row>
    <row r="446" spans="2:63" s="9" customFormat="1" ht="29.25" customHeight="1">
      <c r="B446" s="169"/>
      <c r="C446" s="170"/>
      <c r="D446" s="171" t="s">
        <v>71</v>
      </c>
      <c r="E446" s="206" t="s">
        <v>460</v>
      </c>
      <c r="F446" s="206" t="s">
        <v>461</v>
      </c>
      <c r="G446" s="170"/>
      <c r="H446" s="170"/>
      <c r="I446" s="173"/>
      <c r="J446" s="207">
        <f>BK446</f>
        <v>0</v>
      </c>
      <c r="K446" s="170"/>
      <c r="L446" s="175"/>
      <c r="M446" s="176"/>
      <c r="N446" s="177"/>
      <c r="O446" s="177"/>
      <c r="P446" s="178">
        <f>SUM(P447:P455)</f>
        <v>0</v>
      </c>
      <c r="Q446" s="177"/>
      <c r="R446" s="178">
        <f>SUM(R447:R455)</f>
        <v>0</v>
      </c>
      <c r="S446" s="177"/>
      <c r="T446" s="179">
        <f>SUM(T447:T455)</f>
        <v>0</v>
      </c>
      <c r="AR446" s="180" t="s">
        <v>80</v>
      </c>
      <c r="AT446" s="181" t="s">
        <v>71</v>
      </c>
      <c r="AU446" s="181" t="s">
        <v>80</v>
      </c>
      <c r="AY446" s="180" t="s">
        <v>123</v>
      </c>
      <c r="BK446" s="182">
        <f>SUM(BK447:BK455)</f>
        <v>0</v>
      </c>
    </row>
    <row r="447" spans="2:65" s="1" customFormat="1" ht="22.5" customHeight="1">
      <c r="B447" s="41"/>
      <c r="C447" s="183" t="s">
        <v>462</v>
      </c>
      <c r="D447" s="183" t="s">
        <v>124</v>
      </c>
      <c r="E447" s="184" t="s">
        <v>463</v>
      </c>
      <c r="F447" s="185" t="s">
        <v>464</v>
      </c>
      <c r="G447" s="186" t="s">
        <v>465</v>
      </c>
      <c r="H447" s="187">
        <v>82.923</v>
      </c>
      <c r="I447" s="188"/>
      <c r="J447" s="189">
        <f>ROUND(I447*H447,2)</f>
        <v>0</v>
      </c>
      <c r="K447" s="185" t="s">
        <v>151</v>
      </c>
      <c r="L447" s="61"/>
      <c r="M447" s="190" t="s">
        <v>21</v>
      </c>
      <c r="N447" s="208" t="s">
        <v>43</v>
      </c>
      <c r="O447" s="42"/>
      <c r="P447" s="209">
        <f>O447*H447</f>
        <v>0</v>
      </c>
      <c r="Q447" s="209">
        <v>0</v>
      </c>
      <c r="R447" s="209">
        <f>Q447*H447</f>
        <v>0</v>
      </c>
      <c r="S447" s="209">
        <v>0</v>
      </c>
      <c r="T447" s="210">
        <f>S447*H447</f>
        <v>0</v>
      </c>
      <c r="AR447" s="24" t="s">
        <v>152</v>
      </c>
      <c r="AT447" s="24" t="s">
        <v>124</v>
      </c>
      <c r="AU447" s="24" t="s">
        <v>82</v>
      </c>
      <c r="AY447" s="24" t="s">
        <v>123</v>
      </c>
      <c r="BE447" s="195">
        <f>IF(N447="základní",J447,0)</f>
        <v>0</v>
      </c>
      <c r="BF447" s="195">
        <f>IF(N447="snížená",J447,0)</f>
        <v>0</v>
      </c>
      <c r="BG447" s="195">
        <f>IF(N447="zákl. přenesená",J447,0)</f>
        <v>0</v>
      </c>
      <c r="BH447" s="195">
        <f>IF(N447="sníž. přenesená",J447,0)</f>
        <v>0</v>
      </c>
      <c r="BI447" s="195">
        <f>IF(N447="nulová",J447,0)</f>
        <v>0</v>
      </c>
      <c r="BJ447" s="24" t="s">
        <v>80</v>
      </c>
      <c r="BK447" s="195">
        <f>ROUND(I447*H447,2)</f>
        <v>0</v>
      </c>
      <c r="BL447" s="24" t="s">
        <v>152</v>
      </c>
      <c r="BM447" s="24" t="s">
        <v>466</v>
      </c>
    </row>
    <row r="448" spans="2:65" s="1" customFormat="1" ht="31.5" customHeight="1">
      <c r="B448" s="41"/>
      <c r="C448" s="183" t="s">
        <v>467</v>
      </c>
      <c r="D448" s="183" t="s">
        <v>124</v>
      </c>
      <c r="E448" s="184" t="s">
        <v>468</v>
      </c>
      <c r="F448" s="185" t="s">
        <v>469</v>
      </c>
      <c r="G448" s="186" t="s">
        <v>465</v>
      </c>
      <c r="H448" s="187">
        <v>82.923</v>
      </c>
      <c r="I448" s="188"/>
      <c r="J448" s="189">
        <f>ROUND(I448*H448,2)</f>
        <v>0</v>
      </c>
      <c r="K448" s="185" t="s">
        <v>151</v>
      </c>
      <c r="L448" s="61"/>
      <c r="M448" s="190" t="s">
        <v>21</v>
      </c>
      <c r="N448" s="208" t="s">
        <v>43</v>
      </c>
      <c r="O448" s="42"/>
      <c r="P448" s="209">
        <f>O448*H448</f>
        <v>0</v>
      </c>
      <c r="Q448" s="209">
        <v>0</v>
      </c>
      <c r="R448" s="209">
        <f>Q448*H448</f>
        <v>0</v>
      </c>
      <c r="S448" s="209">
        <v>0</v>
      </c>
      <c r="T448" s="210">
        <f>S448*H448</f>
        <v>0</v>
      </c>
      <c r="AR448" s="24" t="s">
        <v>152</v>
      </c>
      <c r="AT448" s="24" t="s">
        <v>124</v>
      </c>
      <c r="AU448" s="24" t="s">
        <v>82</v>
      </c>
      <c r="AY448" s="24" t="s">
        <v>123</v>
      </c>
      <c r="BE448" s="195">
        <f>IF(N448="základní",J448,0)</f>
        <v>0</v>
      </c>
      <c r="BF448" s="195">
        <f>IF(N448="snížená",J448,0)</f>
        <v>0</v>
      </c>
      <c r="BG448" s="195">
        <f>IF(N448="zákl. přenesená",J448,0)</f>
        <v>0</v>
      </c>
      <c r="BH448" s="195">
        <f>IF(N448="sníž. přenesená",J448,0)</f>
        <v>0</v>
      </c>
      <c r="BI448" s="195">
        <f>IF(N448="nulová",J448,0)</f>
        <v>0</v>
      </c>
      <c r="BJ448" s="24" t="s">
        <v>80</v>
      </c>
      <c r="BK448" s="195">
        <f>ROUND(I448*H448,2)</f>
        <v>0</v>
      </c>
      <c r="BL448" s="24" t="s">
        <v>152</v>
      </c>
      <c r="BM448" s="24" t="s">
        <v>470</v>
      </c>
    </row>
    <row r="449" spans="2:65" s="1" customFormat="1" ht="22.5" customHeight="1">
      <c r="B449" s="41"/>
      <c r="C449" s="183" t="s">
        <v>471</v>
      </c>
      <c r="D449" s="183" t="s">
        <v>124</v>
      </c>
      <c r="E449" s="184" t="s">
        <v>472</v>
      </c>
      <c r="F449" s="185" t="s">
        <v>473</v>
      </c>
      <c r="G449" s="186" t="s">
        <v>465</v>
      </c>
      <c r="H449" s="187">
        <v>82.923</v>
      </c>
      <c r="I449" s="188"/>
      <c r="J449" s="189">
        <f>ROUND(I449*H449,2)</f>
        <v>0</v>
      </c>
      <c r="K449" s="185" t="s">
        <v>151</v>
      </c>
      <c r="L449" s="61"/>
      <c r="M449" s="190" t="s">
        <v>21</v>
      </c>
      <c r="N449" s="208" t="s">
        <v>43</v>
      </c>
      <c r="O449" s="42"/>
      <c r="P449" s="209">
        <f>O449*H449</f>
        <v>0</v>
      </c>
      <c r="Q449" s="209">
        <v>0</v>
      </c>
      <c r="R449" s="209">
        <f>Q449*H449</f>
        <v>0</v>
      </c>
      <c r="S449" s="209">
        <v>0</v>
      </c>
      <c r="T449" s="210">
        <f>S449*H449</f>
        <v>0</v>
      </c>
      <c r="AR449" s="24" t="s">
        <v>152</v>
      </c>
      <c r="AT449" s="24" t="s">
        <v>124</v>
      </c>
      <c r="AU449" s="24" t="s">
        <v>82</v>
      </c>
      <c r="AY449" s="24" t="s">
        <v>123</v>
      </c>
      <c r="BE449" s="195">
        <f>IF(N449="základní",J449,0)</f>
        <v>0</v>
      </c>
      <c r="BF449" s="195">
        <f>IF(N449="snížená",J449,0)</f>
        <v>0</v>
      </c>
      <c r="BG449" s="195">
        <f>IF(N449="zákl. přenesená",J449,0)</f>
        <v>0</v>
      </c>
      <c r="BH449" s="195">
        <f>IF(N449="sníž. přenesená",J449,0)</f>
        <v>0</v>
      </c>
      <c r="BI449" s="195">
        <f>IF(N449="nulová",J449,0)</f>
        <v>0</v>
      </c>
      <c r="BJ449" s="24" t="s">
        <v>80</v>
      </c>
      <c r="BK449" s="195">
        <f>ROUND(I449*H449,2)</f>
        <v>0</v>
      </c>
      <c r="BL449" s="24" t="s">
        <v>152</v>
      </c>
      <c r="BM449" s="24" t="s">
        <v>474</v>
      </c>
    </row>
    <row r="450" spans="2:65" s="1" customFormat="1" ht="22.5" customHeight="1">
      <c r="B450" s="41"/>
      <c r="C450" s="183" t="s">
        <v>475</v>
      </c>
      <c r="D450" s="183" t="s">
        <v>124</v>
      </c>
      <c r="E450" s="184" t="s">
        <v>476</v>
      </c>
      <c r="F450" s="185" t="s">
        <v>477</v>
      </c>
      <c r="G450" s="186" t="s">
        <v>465</v>
      </c>
      <c r="H450" s="187">
        <v>1990.152</v>
      </c>
      <c r="I450" s="188"/>
      <c r="J450" s="189">
        <f>ROUND(I450*H450,2)</f>
        <v>0</v>
      </c>
      <c r="K450" s="185" t="s">
        <v>151</v>
      </c>
      <c r="L450" s="61"/>
      <c r="M450" s="190" t="s">
        <v>21</v>
      </c>
      <c r="N450" s="208" t="s">
        <v>43</v>
      </c>
      <c r="O450" s="42"/>
      <c r="P450" s="209">
        <f>O450*H450</f>
        <v>0</v>
      </c>
      <c r="Q450" s="209">
        <v>0</v>
      </c>
      <c r="R450" s="209">
        <f>Q450*H450</f>
        <v>0</v>
      </c>
      <c r="S450" s="209">
        <v>0</v>
      </c>
      <c r="T450" s="210">
        <f>S450*H450</f>
        <v>0</v>
      </c>
      <c r="AR450" s="24" t="s">
        <v>152</v>
      </c>
      <c r="AT450" s="24" t="s">
        <v>124</v>
      </c>
      <c r="AU450" s="24" t="s">
        <v>82</v>
      </c>
      <c r="AY450" s="24" t="s">
        <v>123</v>
      </c>
      <c r="BE450" s="195">
        <f>IF(N450="základní",J450,0)</f>
        <v>0</v>
      </c>
      <c r="BF450" s="195">
        <f>IF(N450="snížená",J450,0)</f>
        <v>0</v>
      </c>
      <c r="BG450" s="195">
        <f>IF(N450="zákl. přenesená",J450,0)</f>
        <v>0</v>
      </c>
      <c r="BH450" s="195">
        <f>IF(N450="sníž. přenesená",J450,0)</f>
        <v>0</v>
      </c>
      <c r="BI450" s="195">
        <f>IF(N450="nulová",J450,0)</f>
        <v>0</v>
      </c>
      <c r="BJ450" s="24" t="s">
        <v>80</v>
      </c>
      <c r="BK450" s="195">
        <f>ROUND(I450*H450,2)</f>
        <v>0</v>
      </c>
      <c r="BL450" s="24" t="s">
        <v>152</v>
      </c>
      <c r="BM450" s="24" t="s">
        <v>478</v>
      </c>
    </row>
    <row r="451" spans="2:51" s="12" customFormat="1" ht="13.5">
      <c r="B451" s="223"/>
      <c r="C451" s="224"/>
      <c r="D451" s="236" t="s">
        <v>154</v>
      </c>
      <c r="E451" s="224"/>
      <c r="F451" s="250" t="s">
        <v>479</v>
      </c>
      <c r="G451" s="224"/>
      <c r="H451" s="251">
        <v>1990.152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AT451" s="233" t="s">
        <v>154</v>
      </c>
      <c r="AU451" s="233" t="s">
        <v>82</v>
      </c>
      <c r="AV451" s="12" t="s">
        <v>82</v>
      </c>
      <c r="AW451" s="12" t="s">
        <v>6</v>
      </c>
      <c r="AX451" s="12" t="s">
        <v>80</v>
      </c>
      <c r="AY451" s="233" t="s">
        <v>123</v>
      </c>
    </row>
    <row r="452" spans="2:65" s="1" customFormat="1" ht="22.5" customHeight="1">
      <c r="B452" s="41"/>
      <c r="C452" s="183" t="s">
        <v>480</v>
      </c>
      <c r="D452" s="183" t="s">
        <v>124</v>
      </c>
      <c r="E452" s="184" t="s">
        <v>481</v>
      </c>
      <c r="F452" s="185" t="s">
        <v>482</v>
      </c>
      <c r="G452" s="186" t="s">
        <v>465</v>
      </c>
      <c r="H452" s="187">
        <v>49.754</v>
      </c>
      <c r="I452" s="188"/>
      <c r="J452" s="189">
        <f>ROUND(I452*H452,2)</f>
        <v>0</v>
      </c>
      <c r="K452" s="185" t="s">
        <v>151</v>
      </c>
      <c r="L452" s="61"/>
      <c r="M452" s="190" t="s">
        <v>21</v>
      </c>
      <c r="N452" s="208" t="s">
        <v>43</v>
      </c>
      <c r="O452" s="42"/>
      <c r="P452" s="209">
        <f>O452*H452</f>
        <v>0</v>
      </c>
      <c r="Q452" s="209">
        <v>0</v>
      </c>
      <c r="R452" s="209">
        <f>Q452*H452</f>
        <v>0</v>
      </c>
      <c r="S452" s="209">
        <v>0</v>
      </c>
      <c r="T452" s="210">
        <f>S452*H452</f>
        <v>0</v>
      </c>
      <c r="AR452" s="24" t="s">
        <v>152</v>
      </c>
      <c r="AT452" s="24" t="s">
        <v>124</v>
      </c>
      <c r="AU452" s="24" t="s">
        <v>82</v>
      </c>
      <c r="AY452" s="24" t="s">
        <v>123</v>
      </c>
      <c r="BE452" s="195">
        <f>IF(N452="základní",J452,0)</f>
        <v>0</v>
      </c>
      <c r="BF452" s="195">
        <f>IF(N452="snížená",J452,0)</f>
        <v>0</v>
      </c>
      <c r="BG452" s="195">
        <f>IF(N452="zákl. přenesená",J452,0)</f>
        <v>0</v>
      </c>
      <c r="BH452" s="195">
        <f>IF(N452="sníž. přenesená",J452,0)</f>
        <v>0</v>
      </c>
      <c r="BI452" s="195">
        <f>IF(N452="nulová",J452,0)</f>
        <v>0</v>
      </c>
      <c r="BJ452" s="24" t="s">
        <v>80</v>
      </c>
      <c r="BK452" s="195">
        <f>ROUND(I452*H452,2)</f>
        <v>0</v>
      </c>
      <c r="BL452" s="24" t="s">
        <v>152</v>
      </c>
      <c r="BM452" s="24" t="s">
        <v>483</v>
      </c>
    </row>
    <row r="453" spans="2:51" s="12" customFormat="1" ht="13.5">
      <c r="B453" s="223"/>
      <c r="C453" s="224"/>
      <c r="D453" s="236" t="s">
        <v>154</v>
      </c>
      <c r="E453" s="224"/>
      <c r="F453" s="250" t="s">
        <v>484</v>
      </c>
      <c r="G453" s="224"/>
      <c r="H453" s="251">
        <v>49.754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AT453" s="233" t="s">
        <v>154</v>
      </c>
      <c r="AU453" s="233" t="s">
        <v>82</v>
      </c>
      <c r="AV453" s="12" t="s">
        <v>82</v>
      </c>
      <c r="AW453" s="12" t="s">
        <v>6</v>
      </c>
      <c r="AX453" s="12" t="s">
        <v>80</v>
      </c>
      <c r="AY453" s="233" t="s">
        <v>123</v>
      </c>
    </row>
    <row r="454" spans="2:65" s="1" customFormat="1" ht="22.5" customHeight="1">
      <c r="B454" s="41"/>
      <c r="C454" s="183" t="s">
        <v>485</v>
      </c>
      <c r="D454" s="183" t="s">
        <v>124</v>
      </c>
      <c r="E454" s="184" t="s">
        <v>486</v>
      </c>
      <c r="F454" s="185" t="s">
        <v>487</v>
      </c>
      <c r="G454" s="186" t="s">
        <v>465</v>
      </c>
      <c r="H454" s="187">
        <v>33.169</v>
      </c>
      <c r="I454" s="188"/>
      <c r="J454" s="189">
        <f>ROUND(I454*H454,2)</f>
        <v>0</v>
      </c>
      <c r="K454" s="185" t="s">
        <v>151</v>
      </c>
      <c r="L454" s="61"/>
      <c r="M454" s="190" t="s">
        <v>21</v>
      </c>
      <c r="N454" s="208" t="s">
        <v>43</v>
      </c>
      <c r="O454" s="42"/>
      <c r="P454" s="209">
        <f>O454*H454</f>
        <v>0</v>
      </c>
      <c r="Q454" s="209">
        <v>0</v>
      </c>
      <c r="R454" s="209">
        <f>Q454*H454</f>
        <v>0</v>
      </c>
      <c r="S454" s="209">
        <v>0</v>
      </c>
      <c r="T454" s="210">
        <f>S454*H454</f>
        <v>0</v>
      </c>
      <c r="AR454" s="24" t="s">
        <v>152</v>
      </c>
      <c r="AT454" s="24" t="s">
        <v>124</v>
      </c>
      <c r="AU454" s="24" t="s">
        <v>82</v>
      </c>
      <c r="AY454" s="24" t="s">
        <v>123</v>
      </c>
      <c r="BE454" s="195">
        <f>IF(N454="základní",J454,0)</f>
        <v>0</v>
      </c>
      <c r="BF454" s="195">
        <f>IF(N454="snížená",J454,0)</f>
        <v>0</v>
      </c>
      <c r="BG454" s="195">
        <f>IF(N454="zákl. přenesená",J454,0)</f>
        <v>0</v>
      </c>
      <c r="BH454" s="195">
        <f>IF(N454="sníž. přenesená",J454,0)</f>
        <v>0</v>
      </c>
      <c r="BI454" s="195">
        <f>IF(N454="nulová",J454,0)</f>
        <v>0</v>
      </c>
      <c r="BJ454" s="24" t="s">
        <v>80</v>
      </c>
      <c r="BK454" s="195">
        <f>ROUND(I454*H454,2)</f>
        <v>0</v>
      </c>
      <c r="BL454" s="24" t="s">
        <v>152</v>
      </c>
      <c r="BM454" s="24" t="s">
        <v>488</v>
      </c>
    </row>
    <row r="455" spans="2:51" s="12" customFormat="1" ht="13.5">
      <c r="B455" s="223"/>
      <c r="C455" s="224"/>
      <c r="D455" s="213" t="s">
        <v>154</v>
      </c>
      <c r="E455" s="224"/>
      <c r="F455" s="226" t="s">
        <v>489</v>
      </c>
      <c r="G455" s="224"/>
      <c r="H455" s="227">
        <v>33.169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AT455" s="233" t="s">
        <v>154</v>
      </c>
      <c r="AU455" s="233" t="s">
        <v>82</v>
      </c>
      <c r="AV455" s="12" t="s">
        <v>82</v>
      </c>
      <c r="AW455" s="12" t="s">
        <v>6</v>
      </c>
      <c r="AX455" s="12" t="s">
        <v>80</v>
      </c>
      <c r="AY455" s="233" t="s">
        <v>123</v>
      </c>
    </row>
    <row r="456" spans="2:63" s="9" customFormat="1" ht="29.25" customHeight="1">
      <c r="B456" s="169"/>
      <c r="C456" s="170"/>
      <c r="D456" s="171" t="s">
        <v>71</v>
      </c>
      <c r="E456" s="206" t="s">
        <v>490</v>
      </c>
      <c r="F456" s="206" t="s">
        <v>491</v>
      </c>
      <c r="G456" s="170"/>
      <c r="H456" s="170"/>
      <c r="I456" s="173"/>
      <c r="J456" s="207">
        <f>BK456</f>
        <v>0</v>
      </c>
      <c r="K456" s="170"/>
      <c r="L456" s="175"/>
      <c r="M456" s="176"/>
      <c r="N456" s="177"/>
      <c r="O456" s="177"/>
      <c r="P456" s="178">
        <f>SUM(P457:P458)</f>
        <v>0</v>
      </c>
      <c r="Q456" s="177"/>
      <c r="R456" s="178">
        <f>SUM(R457:R458)</f>
        <v>0</v>
      </c>
      <c r="S456" s="177"/>
      <c r="T456" s="179">
        <f>SUM(T457:T458)</f>
        <v>0</v>
      </c>
      <c r="AR456" s="180" t="s">
        <v>80</v>
      </c>
      <c r="AT456" s="181" t="s">
        <v>71</v>
      </c>
      <c r="AU456" s="181" t="s">
        <v>80</v>
      </c>
      <c r="AY456" s="180" t="s">
        <v>123</v>
      </c>
      <c r="BK456" s="182">
        <f>SUM(BK457:BK458)</f>
        <v>0</v>
      </c>
    </row>
    <row r="457" spans="2:65" s="1" customFormat="1" ht="22.5" customHeight="1">
      <c r="B457" s="41"/>
      <c r="C457" s="183" t="s">
        <v>492</v>
      </c>
      <c r="D457" s="183" t="s">
        <v>124</v>
      </c>
      <c r="E457" s="184" t="s">
        <v>493</v>
      </c>
      <c r="F457" s="185" t="s">
        <v>494</v>
      </c>
      <c r="G457" s="186" t="s">
        <v>465</v>
      </c>
      <c r="H457" s="187">
        <v>101.769</v>
      </c>
      <c r="I457" s="188"/>
      <c r="J457" s="189">
        <f>ROUND(I457*H457,2)</f>
        <v>0</v>
      </c>
      <c r="K457" s="185" t="s">
        <v>151</v>
      </c>
      <c r="L457" s="61"/>
      <c r="M457" s="190" t="s">
        <v>21</v>
      </c>
      <c r="N457" s="208" t="s">
        <v>43</v>
      </c>
      <c r="O457" s="42"/>
      <c r="P457" s="209">
        <f>O457*H457</f>
        <v>0</v>
      </c>
      <c r="Q457" s="209">
        <v>0</v>
      </c>
      <c r="R457" s="209">
        <f>Q457*H457</f>
        <v>0</v>
      </c>
      <c r="S457" s="209">
        <v>0</v>
      </c>
      <c r="T457" s="210">
        <f>S457*H457</f>
        <v>0</v>
      </c>
      <c r="AR457" s="24" t="s">
        <v>152</v>
      </c>
      <c r="AT457" s="24" t="s">
        <v>124</v>
      </c>
      <c r="AU457" s="24" t="s">
        <v>82</v>
      </c>
      <c r="AY457" s="24" t="s">
        <v>123</v>
      </c>
      <c r="BE457" s="195">
        <f>IF(N457="základní",J457,0)</f>
        <v>0</v>
      </c>
      <c r="BF457" s="195">
        <f>IF(N457="snížená",J457,0)</f>
        <v>0</v>
      </c>
      <c r="BG457" s="195">
        <f>IF(N457="zákl. přenesená",J457,0)</f>
        <v>0</v>
      </c>
      <c r="BH457" s="195">
        <f>IF(N457="sníž. přenesená",J457,0)</f>
        <v>0</v>
      </c>
      <c r="BI457" s="195">
        <f>IF(N457="nulová",J457,0)</f>
        <v>0</v>
      </c>
      <c r="BJ457" s="24" t="s">
        <v>80</v>
      </c>
      <c r="BK457" s="195">
        <f>ROUND(I457*H457,2)</f>
        <v>0</v>
      </c>
      <c r="BL457" s="24" t="s">
        <v>152</v>
      </c>
      <c r="BM457" s="24" t="s">
        <v>495</v>
      </c>
    </row>
    <row r="458" spans="2:65" s="1" customFormat="1" ht="22.5" customHeight="1">
      <c r="B458" s="41"/>
      <c r="C458" s="183" t="s">
        <v>496</v>
      </c>
      <c r="D458" s="183" t="s">
        <v>124</v>
      </c>
      <c r="E458" s="184" t="s">
        <v>497</v>
      </c>
      <c r="F458" s="185" t="s">
        <v>498</v>
      </c>
      <c r="G458" s="186" t="s">
        <v>465</v>
      </c>
      <c r="H458" s="187">
        <v>101.769</v>
      </c>
      <c r="I458" s="188"/>
      <c r="J458" s="189">
        <f>ROUND(I458*H458,2)</f>
        <v>0</v>
      </c>
      <c r="K458" s="185" t="s">
        <v>151</v>
      </c>
      <c r="L458" s="61"/>
      <c r="M458" s="190" t="s">
        <v>21</v>
      </c>
      <c r="N458" s="208" t="s">
        <v>43</v>
      </c>
      <c r="O458" s="42"/>
      <c r="P458" s="209">
        <f>O458*H458</f>
        <v>0</v>
      </c>
      <c r="Q458" s="209">
        <v>0</v>
      </c>
      <c r="R458" s="209">
        <f>Q458*H458</f>
        <v>0</v>
      </c>
      <c r="S458" s="209">
        <v>0</v>
      </c>
      <c r="T458" s="210">
        <f>S458*H458</f>
        <v>0</v>
      </c>
      <c r="AR458" s="24" t="s">
        <v>152</v>
      </c>
      <c r="AT458" s="24" t="s">
        <v>124</v>
      </c>
      <c r="AU458" s="24" t="s">
        <v>82</v>
      </c>
      <c r="AY458" s="24" t="s">
        <v>123</v>
      </c>
      <c r="BE458" s="195">
        <f>IF(N458="základní",J458,0)</f>
        <v>0</v>
      </c>
      <c r="BF458" s="195">
        <f>IF(N458="snížená",J458,0)</f>
        <v>0</v>
      </c>
      <c r="BG458" s="195">
        <f>IF(N458="zákl. přenesená",J458,0)</f>
        <v>0</v>
      </c>
      <c r="BH458" s="195">
        <f>IF(N458="sníž. přenesená",J458,0)</f>
        <v>0</v>
      </c>
      <c r="BI458" s="195">
        <f>IF(N458="nulová",J458,0)</f>
        <v>0</v>
      </c>
      <c r="BJ458" s="24" t="s">
        <v>80</v>
      </c>
      <c r="BK458" s="195">
        <f>ROUND(I458*H458,2)</f>
        <v>0</v>
      </c>
      <c r="BL458" s="24" t="s">
        <v>152</v>
      </c>
      <c r="BM458" s="24" t="s">
        <v>499</v>
      </c>
    </row>
    <row r="459" spans="2:63" s="9" customFormat="1" ht="36.75" customHeight="1">
      <c r="B459" s="169"/>
      <c r="C459" s="170"/>
      <c r="D459" s="203" t="s">
        <v>71</v>
      </c>
      <c r="E459" s="204" t="s">
        <v>500</v>
      </c>
      <c r="F459" s="204" t="s">
        <v>501</v>
      </c>
      <c r="G459" s="170"/>
      <c r="H459" s="170"/>
      <c r="I459" s="173"/>
      <c r="J459" s="205">
        <f>BK459</f>
        <v>0</v>
      </c>
      <c r="K459" s="170"/>
      <c r="L459" s="175"/>
      <c r="M459" s="176"/>
      <c r="N459" s="177"/>
      <c r="O459" s="177"/>
      <c r="P459" s="178">
        <f>P460+P485+P488+P496+P518+P544</f>
        <v>0</v>
      </c>
      <c r="Q459" s="177"/>
      <c r="R459" s="178">
        <f>R460+R485+R488+R496+R518+R544</f>
        <v>11.5248734</v>
      </c>
      <c r="S459" s="177"/>
      <c r="T459" s="179">
        <f>T460+T485+T488+T496+T518+T544</f>
        <v>2.39925695</v>
      </c>
      <c r="AR459" s="180" t="s">
        <v>82</v>
      </c>
      <c r="AT459" s="181" t="s">
        <v>71</v>
      </c>
      <c r="AU459" s="181" t="s">
        <v>72</v>
      </c>
      <c r="AY459" s="180" t="s">
        <v>123</v>
      </c>
      <c r="BK459" s="182">
        <f>BK460+BK485+BK488+BK496+BK518+BK544</f>
        <v>0</v>
      </c>
    </row>
    <row r="460" spans="2:63" s="9" customFormat="1" ht="19.5" customHeight="1">
      <c r="B460" s="169"/>
      <c r="C460" s="170"/>
      <c r="D460" s="171" t="s">
        <v>71</v>
      </c>
      <c r="E460" s="206" t="s">
        <v>502</v>
      </c>
      <c r="F460" s="206" t="s">
        <v>503</v>
      </c>
      <c r="G460" s="170"/>
      <c r="H460" s="170"/>
      <c r="I460" s="173"/>
      <c r="J460" s="207">
        <f>BK460</f>
        <v>0</v>
      </c>
      <c r="K460" s="170"/>
      <c r="L460" s="175"/>
      <c r="M460" s="176"/>
      <c r="N460" s="177"/>
      <c r="O460" s="177"/>
      <c r="P460" s="178">
        <f>SUM(P461:P484)</f>
        <v>0</v>
      </c>
      <c r="Q460" s="177"/>
      <c r="R460" s="178">
        <f>SUM(R461:R484)</f>
        <v>2.93769765</v>
      </c>
      <c r="S460" s="177"/>
      <c r="T460" s="179">
        <f>SUM(T461:T484)</f>
        <v>0.26744799999999996</v>
      </c>
      <c r="AR460" s="180" t="s">
        <v>82</v>
      </c>
      <c r="AT460" s="181" t="s">
        <v>71</v>
      </c>
      <c r="AU460" s="181" t="s">
        <v>80</v>
      </c>
      <c r="AY460" s="180" t="s">
        <v>123</v>
      </c>
      <c r="BK460" s="182">
        <f>SUM(BK461:BK484)</f>
        <v>0</v>
      </c>
    </row>
    <row r="461" spans="2:65" s="1" customFormat="1" ht="22.5" customHeight="1">
      <c r="B461" s="41"/>
      <c r="C461" s="183" t="s">
        <v>504</v>
      </c>
      <c r="D461" s="183" t="s">
        <v>124</v>
      </c>
      <c r="E461" s="184" t="s">
        <v>505</v>
      </c>
      <c r="F461" s="185" t="s">
        <v>506</v>
      </c>
      <c r="G461" s="186" t="s">
        <v>176</v>
      </c>
      <c r="H461" s="187">
        <v>12</v>
      </c>
      <c r="I461" s="188"/>
      <c r="J461" s="189">
        <f>ROUND(I461*H461,2)</f>
        <v>0</v>
      </c>
      <c r="K461" s="185" t="s">
        <v>151</v>
      </c>
      <c r="L461" s="61"/>
      <c r="M461" s="190" t="s">
        <v>21</v>
      </c>
      <c r="N461" s="208" t="s">
        <v>43</v>
      </c>
      <c r="O461" s="42"/>
      <c r="P461" s="209">
        <f>O461*H461</f>
        <v>0</v>
      </c>
      <c r="Q461" s="209">
        <v>0.0504</v>
      </c>
      <c r="R461" s="209">
        <f>Q461*H461</f>
        <v>0.6048</v>
      </c>
      <c r="S461" s="209">
        <v>0</v>
      </c>
      <c r="T461" s="210">
        <f>S461*H461</f>
        <v>0</v>
      </c>
      <c r="AR461" s="24" t="s">
        <v>299</v>
      </c>
      <c r="AT461" s="24" t="s">
        <v>124</v>
      </c>
      <c r="AU461" s="24" t="s">
        <v>82</v>
      </c>
      <c r="AY461" s="24" t="s">
        <v>123</v>
      </c>
      <c r="BE461" s="195">
        <f>IF(N461="základní",J461,0)</f>
        <v>0</v>
      </c>
      <c r="BF461" s="195">
        <f>IF(N461="snížená",J461,0)</f>
        <v>0</v>
      </c>
      <c r="BG461" s="195">
        <f>IF(N461="zákl. přenesená",J461,0)</f>
        <v>0</v>
      </c>
      <c r="BH461" s="195">
        <f>IF(N461="sníž. přenesená",J461,0)</f>
        <v>0</v>
      </c>
      <c r="BI461" s="195">
        <f>IF(N461="nulová",J461,0)</f>
        <v>0</v>
      </c>
      <c r="BJ461" s="24" t="s">
        <v>80</v>
      </c>
      <c r="BK461" s="195">
        <f>ROUND(I461*H461,2)</f>
        <v>0</v>
      </c>
      <c r="BL461" s="24" t="s">
        <v>299</v>
      </c>
      <c r="BM461" s="24" t="s">
        <v>507</v>
      </c>
    </row>
    <row r="462" spans="2:51" s="12" customFormat="1" ht="13.5">
      <c r="B462" s="223"/>
      <c r="C462" s="224"/>
      <c r="D462" s="236" t="s">
        <v>154</v>
      </c>
      <c r="E462" s="249" t="s">
        <v>21</v>
      </c>
      <c r="F462" s="250" t="s">
        <v>508</v>
      </c>
      <c r="G462" s="224"/>
      <c r="H462" s="251">
        <v>12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AT462" s="233" t="s">
        <v>154</v>
      </c>
      <c r="AU462" s="233" t="s">
        <v>82</v>
      </c>
      <c r="AV462" s="12" t="s">
        <v>82</v>
      </c>
      <c r="AW462" s="12" t="s">
        <v>35</v>
      </c>
      <c r="AX462" s="12" t="s">
        <v>80</v>
      </c>
      <c r="AY462" s="233" t="s">
        <v>123</v>
      </c>
    </row>
    <row r="463" spans="2:65" s="1" customFormat="1" ht="22.5" customHeight="1">
      <c r="B463" s="41"/>
      <c r="C463" s="183" t="s">
        <v>509</v>
      </c>
      <c r="D463" s="183" t="s">
        <v>124</v>
      </c>
      <c r="E463" s="184" t="s">
        <v>510</v>
      </c>
      <c r="F463" s="185" t="s">
        <v>511</v>
      </c>
      <c r="G463" s="186" t="s">
        <v>176</v>
      </c>
      <c r="H463" s="187">
        <v>33.9</v>
      </c>
      <c r="I463" s="188"/>
      <c r="J463" s="189">
        <f>ROUND(I463*H463,2)</f>
        <v>0</v>
      </c>
      <c r="K463" s="185" t="s">
        <v>151</v>
      </c>
      <c r="L463" s="61"/>
      <c r="M463" s="190" t="s">
        <v>21</v>
      </c>
      <c r="N463" s="208" t="s">
        <v>43</v>
      </c>
      <c r="O463" s="42"/>
      <c r="P463" s="209">
        <f>O463*H463</f>
        <v>0</v>
      </c>
      <c r="Q463" s="209">
        <v>0.01457</v>
      </c>
      <c r="R463" s="209">
        <f>Q463*H463</f>
        <v>0.49392299999999995</v>
      </c>
      <c r="S463" s="209">
        <v>0</v>
      </c>
      <c r="T463" s="210">
        <f>S463*H463</f>
        <v>0</v>
      </c>
      <c r="AR463" s="24" t="s">
        <v>299</v>
      </c>
      <c r="AT463" s="24" t="s">
        <v>124</v>
      </c>
      <c r="AU463" s="24" t="s">
        <v>82</v>
      </c>
      <c r="AY463" s="24" t="s">
        <v>123</v>
      </c>
      <c r="BE463" s="195">
        <f>IF(N463="základní",J463,0)</f>
        <v>0</v>
      </c>
      <c r="BF463" s="195">
        <f>IF(N463="snížená",J463,0)</f>
        <v>0</v>
      </c>
      <c r="BG463" s="195">
        <f>IF(N463="zákl. přenesená",J463,0)</f>
        <v>0</v>
      </c>
      <c r="BH463" s="195">
        <f>IF(N463="sníž. přenesená",J463,0)</f>
        <v>0</v>
      </c>
      <c r="BI463" s="195">
        <f>IF(N463="nulová",J463,0)</f>
        <v>0</v>
      </c>
      <c r="BJ463" s="24" t="s">
        <v>80</v>
      </c>
      <c r="BK463" s="195">
        <f>ROUND(I463*H463,2)</f>
        <v>0</v>
      </c>
      <c r="BL463" s="24" t="s">
        <v>299</v>
      </c>
      <c r="BM463" s="24" t="s">
        <v>512</v>
      </c>
    </row>
    <row r="464" spans="2:51" s="12" customFormat="1" ht="13.5">
      <c r="B464" s="223"/>
      <c r="C464" s="224"/>
      <c r="D464" s="236" t="s">
        <v>154</v>
      </c>
      <c r="E464" s="249" t="s">
        <v>21</v>
      </c>
      <c r="F464" s="250" t="s">
        <v>513</v>
      </c>
      <c r="G464" s="224"/>
      <c r="H464" s="251">
        <v>33.9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AT464" s="233" t="s">
        <v>154</v>
      </c>
      <c r="AU464" s="233" t="s">
        <v>82</v>
      </c>
      <c r="AV464" s="12" t="s">
        <v>82</v>
      </c>
      <c r="AW464" s="12" t="s">
        <v>35</v>
      </c>
      <c r="AX464" s="12" t="s">
        <v>80</v>
      </c>
      <c r="AY464" s="233" t="s">
        <v>123</v>
      </c>
    </row>
    <row r="465" spans="2:65" s="1" customFormat="1" ht="31.5" customHeight="1">
      <c r="B465" s="41"/>
      <c r="C465" s="183" t="s">
        <v>514</v>
      </c>
      <c r="D465" s="183" t="s">
        <v>124</v>
      </c>
      <c r="E465" s="184" t="s">
        <v>515</v>
      </c>
      <c r="F465" s="185" t="s">
        <v>516</v>
      </c>
      <c r="G465" s="186" t="s">
        <v>176</v>
      </c>
      <c r="H465" s="187">
        <v>422.85</v>
      </c>
      <c r="I465" s="188"/>
      <c r="J465" s="189">
        <f>ROUND(I465*H465,2)</f>
        <v>0</v>
      </c>
      <c r="K465" s="185" t="s">
        <v>151</v>
      </c>
      <c r="L465" s="61"/>
      <c r="M465" s="190" t="s">
        <v>21</v>
      </c>
      <c r="N465" s="208" t="s">
        <v>43</v>
      </c>
      <c r="O465" s="42"/>
      <c r="P465" s="209">
        <f>O465*H465</f>
        <v>0</v>
      </c>
      <c r="Q465" s="209">
        <v>0.00117</v>
      </c>
      <c r="R465" s="209">
        <f>Q465*H465</f>
        <v>0.4947345</v>
      </c>
      <c r="S465" s="209">
        <v>0</v>
      </c>
      <c r="T465" s="210">
        <f>S465*H465</f>
        <v>0</v>
      </c>
      <c r="AR465" s="24" t="s">
        <v>299</v>
      </c>
      <c r="AT465" s="24" t="s">
        <v>124</v>
      </c>
      <c r="AU465" s="24" t="s">
        <v>82</v>
      </c>
      <c r="AY465" s="24" t="s">
        <v>123</v>
      </c>
      <c r="BE465" s="195">
        <f>IF(N465="základní",J465,0)</f>
        <v>0</v>
      </c>
      <c r="BF465" s="195">
        <f>IF(N465="snížená",J465,0)</f>
        <v>0</v>
      </c>
      <c r="BG465" s="195">
        <f>IF(N465="zákl. přenesená",J465,0)</f>
        <v>0</v>
      </c>
      <c r="BH465" s="195">
        <f>IF(N465="sníž. přenesená",J465,0)</f>
        <v>0</v>
      </c>
      <c r="BI465" s="195">
        <f>IF(N465="nulová",J465,0)</f>
        <v>0</v>
      </c>
      <c r="BJ465" s="24" t="s">
        <v>80</v>
      </c>
      <c r="BK465" s="195">
        <f>ROUND(I465*H465,2)</f>
        <v>0</v>
      </c>
      <c r="BL465" s="24" t="s">
        <v>299</v>
      </c>
      <c r="BM465" s="24" t="s">
        <v>517</v>
      </c>
    </row>
    <row r="466" spans="2:51" s="12" customFormat="1" ht="13.5">
      <c r="B466" s="223"/>
      <c r="C466" s="224"/>
      <c r="D466" s="213" t="s">
        <v>154</v>
      </c>
      <c r="E466" s="225" t="s">
        <v>21</v>
      </c>
      <c r="F466" s="226" t="s">
        <v>518</v>
      </c>
      <c r="G466" s="224"/>
      <c r="H466" s="227">
        <v>39.6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154</v>
      </c>
      <c r="AU466" s="233" t="s">
        <v>82</v>
      </c>
      <c r="AV466" s="12" t="s">
        <v>82</v>
      </c>
      <c r="AW466" s="12" t="s">
        <v>35</v>
      </c>
      <c r="AX466" s="12" t="s">
        <v>72</v>
      </c>
      <c r="AY466" s="233" t="s">
        <v>123</v>
      </c>
    </row>
    <row r="467" spans="2:51" s="12" customFormat="1" ht="13.5">
      <c r="B467" s="223"/>
      <c r="C467" s="224"/>
      <c r="D467" s="213" t="s">
        <v>154</v>
      </c>
      <c r="E467" s="225" t="s">
        <v>21</v>
      </c>
      <c r="F467" s="226" t="s">
        <v>519</v>
      </c>
      <c r="G467" s="224"/>
      <c r="H467" s="227">
        <v>80.8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AT467" s="233" t="s">
        <v>154</v>
      </c>
      <c r="AU467" s="233" t="s">
        <v>82</v>
      </c>
      <c r="AV467" s="12" t="s">
        <v>82</v>
      </c>
      <c r="AW467" s="12" t="s">
        <v>35</v>
      </c>
      <c r="AX467" s="12" t="s">
        <v>72</v>
      </c>
      <c r="AY467" s="233" t="s">
        <v>123</v>
      </c>
    </row>
    <row r="468" spans="2:51" s="12" customFormat="1" ht="13.5">
      <c r="B468" s="223"/>
      <c r="C468" s="224"/>
      <c r="D468" s="213" t="s">
        <v>154</v>
      </c>
      <c r="E468" s="225" t="s">
        <v>21</v>
      </c>
      <c r="F468" s="226" t="s">
        <v>520</v>
      </c>
      <c r="G468" s="224"/>
      <c r="H468" s="227">
        <v>94.3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AT468" s="233" t="s">
        <v>154</v>
      </c>
      <c r="AU468" s="233" t="s">
        <v>82</v>
      </c>
      <c r="AV468" s="12" t="s">
        <v>82</v>
      </c>
      <c r="AW468" s="12" t="s">
        <v>35</v>
      </c>
      <c r="AX468" s="12" t="s">
        <v>72</v>
      </c>
      <c r="AY468" s="233" t="s">
        <v>123</v>
      </c>
    </row>
    <row r="469" spans="2:51" s="12" customFormat="1" ht="13.5">
      <c r="B469" s="223"/>
      <c r="C469" s="224"/>
      <c r="D469" s="213" t="s">
        <v>154</v>
      </c>
      <c r="E469" s="225" t="s">
        <v>21</v>
      </c>
      <c r="F469" s="226" t="s">
        <v>521</v>
      </c>
      <c r="G469" s="224"/>
      <c r="H469" s="227">
        <v>49.65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AT469" s="233" t="s">
        <v>154</v>
      </c>
      <c r="AU469" s="233" t="s">
        <v>82</v>
      </c>
      <c r="AV469" s="12" t="s">
        <v>82</v>
      </c>
      <c r="AW469" s="12" t="s">
        <v>35</v>
      </c>
      <c r="AX469" s="12" t="s">
        <v>72</v>
      </c>
      <c r="AY469" s="233" t="s">
        <v>123</v>
      </c>
    </row>
    <row r="470" spans="2:51" s="12" customFormat="1" ht="13.5">
      <c r="B470" s="223"/>
      <c r="C470" s="224"/>
      <c r="D470" s="213" t="s">
        <v>154</v>
      </c>
      <c r="E470" s="225" t="s">
        <v>21</v>
      </c>
      <c r="F470" s="226" t="s">
        <v>522</v>
      </c>
      <c r="G470" s="224"/>
      <c r="H470" s="227">
        <v>48.9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AT470" s="233" t="s">
        <v>154</v>
      </c>
      <c r="AU470" s="233" t="s">
        <v>82</v>
      </c>
      <c r="AV470" s="12" t="s">
        <v>82</v>
      </c>
      <c r="AW470" s="12" t="s">
        <v>35</v>
      </c>
      <c r="AX470" s="12" t="s">
        <v>72</v>
      </c>
      <c r="AY470" s="233" t="s">
        <v>123</v>
      </c>
    </row>
    <row r="471" spans="2:51" s="12" customFormat="1" ht="13.5">
      <c r="B471" s="223"/>
      <c r="C471" s="224"/>
      <c r="D471" s="213" t="s">
        <v>154</v>
      </c>
      <c r="E471" s="225" t="s">
        <v>21</v>
      </c>
      <c r="F471" s="226" t="s">
        <v>523</v>
      </c>
      <c r="G471" s="224"/>
      <c r="H471" s="227">
        <v>36.9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AT471" s="233" t="s">
        <v>154</v>
      </c>
      <c r="AU471" s="233" t="s">
        <v>82</v>
      </c>
      <c r="AV471" s="12" t="s">
        <v>82</v>
      </c>
      <c r="AW471" s="12" t="s">
        <v>35</v>
      </c>
      <c r="AX471" s="12" t="s">
        <v>72</v>
      </c>
      <c r="AY471" s="233" t="s">
        <v>123</v>
      </c>
    </row>
    <row r="472" spans="2:51" s="12" customFormat="1" ht="13.5">
      <c r="B472" s="223"/>
      <c r="C472" s="224"/>
      <c r="D472" s="213" t="s">
        <v>154</v>
      </c>
      <c r="E472" s="225" t="s">
        <v>21</v>
      </c>
      <c r="F472" s="226" t="s">
        <v>524</v>
      </c>
      <c r="G472" s="224"/>
      <c r="H472" s="227">
        <v>21.1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AT472" s="233" t="s">
        <v>154</v>
      </c>
      <c r="AU472" s="233" t="s">
        <v>82</v>
      </c>
      <c r="AV472" s="12" t="s">
        <v>82</v>
      </c>
      <c r="AW472" s="12" t="s">
        <v>35</v>
      </c>
      <c r="AX472" s="12" t="s">
        <v>72</v>
      </c>
      <c r="AY472" s="233" t="s">
        <v>123</v>
      </c>
    </row>
    <row r="473" spans="2:51" s="12" customFormat="1" ht="13.5">
      <c r="B473" s="223"/>
      <c r="C473" s="224"/>
      <c r="D473" s="213" t="s">
        <v>154</v>
      </c>
      <c r="E473" s="225" t="s">
        <v>21</v>
      </c>
      <c r="F473" s="226" t="s">
        <v>525</v>
      </c>
      <c r="G473" s="224"/>
      <c r="H473" s="227">
        <v>30.85</v>
      </c>
      <c r="I473" s="228"/>
      <c r="J473" s="224"/>
      <c r="K473" s="224"/>
      <c r="L473" s="229"/>
      <c r="M473" s="230"/>
      <c r="N473" s="231"/>
      <c r="O473" s="231"/>
      <c r="P473" s="231"/>
      <c r="Q473" s="231"/>
      <c r="R473" s="231"/>
      <c r="S473" s="231"/>
      <c r="T473" s="232"/>
      <c r="AT473" s="233" t="s">
        <v>154</v>
      </c>
      <c r="AU473" s="233" t="s">
        <v>82</v>
      </c>
      <c r="AV473" s="12" t="s">
        <v>82</v>
      </c>
      <c r="AW473" s="12" t="s">
        <v>35</v>
      </c>
      <c r="AX473" s="12" t="s">
        <v>72</v>
      </c>
      <c r="AY473" s="233" t="s">
        <v>123</v>
      </c>
    </row>
    <row r="474" spans="2:51" s="12" customFormat="1" ht="13.5">
      <c r="B474" s="223"/>
      <c r="C474" s="224"/>
      <c r="D474" s="213" t="s">
        <v>154</v>
      </c>
      <c r="E474" s="225" t="s">
        <v>21</v>
      </c>
      <c r="F474" s="226" t="s">
        <v>526</v>
      </c>
      <c r="G474" s="224"/>
      <c r="H474" s="227">
        <v>14.85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AT474" s="233" t="s">
        <v>154</v>
      </c>
      <c r="AU474" s="233" t="s">
        <v>82</v>
      </c>
      <c r="AV474" s="12" t="s">
        <v>82</v>
      </c>
      <c r="AW474" s="12" t="s">
        <v>35</v>
      </c>
      <c r="AX474" s="12" t="s">
        <v>72</v>
      </c>
      <c r="AY474" s="233" t="s">
        <v>123</v>
      </c>
    </row>
    <row r="475" spans="2:51" s="12" customFormat="1" ht="13.5">
      <c r="B475" s="223"/>
      <c r="C475" s="224"/>
      <c r="D475" s="213" t="s">
        <v>154</v>
      </c>
      <c r="E475" s="225" t="s">
        <v>21</v>
      </c>
      <c r="F475" s="226" t="s">
        <v>527</v>
      </c>
      <c r="G475" s="224"/>
      <c r="H475" s="227">
        <v>5.9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AT475" s="233" t="s">
        <v>154</v>
      </c>
      <c r="AU475" s="233" t="s">
        <v>82</v>
      </c>
      <c r="AV475" s="12" t="s">
        <v>82</v>
      </c>
      <c r="AW475" s="12" t="s">
        <v>35</v>
      </c>
      <c r="AX475" s="12" t="s">
        <v>72</v>
      </c>
      <c r="AY475" s="233" t="s">
        <v>123</v>
      </c>
    </row>
    <row r="476" spans="2:51" s="13" customFormat="1" ht="13.5">
      <c r="B476" s="234"/>
      <c r="C476" s="235"/>
      <c r="D476" s="236" t="s">
        <v>154</v>
      </c>
      <c r="E476" s="237" t="s">
        <v>21</v>
      </c>
      <c r="F476" s="238" t="s">
        <v>158</v>
      </c>
      <c r="G476" s="235"/>
      <c r="H476" s="239">
        <v>422.85</v>
      </c>
      <c r="I476" s="240"/>
      <c r="J476" s="235"/>
      <c r="K476" s="235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154</v>
      </c>
      <c r="AU476" s="245" t="s">
        <v>82</v>
      </c>
      <c r="AV476" s="13" t="s">
        <v>152</v>
      </c>
      <c r="AW476" s="13" t="s">
        <v>35</v>
      </c>
      <c r="AX476" s="13" t="s">
        <v>80</v>
      </c>
      <c r="AY476" s="245" t="s">
        <v>123</v>
      </c>
    </row>
    <row r="477" spans="2:65" s="1" customFormat="1" ht="22.5" customHeight="1">
      <c r="B477" s="41"/>
      <c r="C477" s="263" t="s">
        <v>528</v>
      </c>
      <c r="D477" s="263" t="s">
        <v>529</v>
      </c>
      <c r="E477" s="264" t="s">
        <v>530</v>
      </c>
      <c r="F477" s="265" t="s">
        <v>531</v>
      </c>
      <c r="G477" s="266" t="s">
        <v>176</v>
      </c>
      <c r="H477" s="267">
        <v>465.135</v>
      </c>
      <c r="I477" s="268"/>
      <c r="J477" s="269">
        <f>ROUND(I477*H477,2)</f>
        <v>0</v>
      </c>
      <c r="K477" s="265" t="s">
        <v>21</v>
      </c>
      <c r="L477" s="270"/>
      <c r="M477" s="271" t="s">
        <v>21</v>
      </c>
      <c r="N477" s="272" t="s">
        <v>43</v>
      </c>
      <c r="O477" s="42"/>
      <c r="P477" s="209">
        <f>O477*H477</f>
        <v>0</v>
      </c>
      <c r="Q477" s="209">
        <v>0.00289</v>
      </c>
      <c r="R477" s="209">
        <f>Q477*H477</f>
        <v>1.34424015</v>
      </c>
      <c r="S477" s="209">
        <v>0</v>
      </c>
      <c r="T477" s="210">
        <f>S477*H477</f>
        <v>0</v>
      </c>
      <c r="AR477" s="24" t="s">
        <v>396</v>
      </c>
      <c r="AT477" s="24" t="s">
        <v>529</v>
      </c>
      <c r="AU477" s="24" t="s">
        <v>82</v>
      </c>
      <c r="AY477" s="24" t="s">
        <v>123</v>
      </c>
      <c r="BE477" s="195">
        <f>IF(N477="základní",J477,0)</f>
        <v>0</v>
      </c>
      <c r="BF477" s="195">
        <f>IF(N477="snížená",J477,0)</f>
        <v>0</v>
      </c>
      <c r="BG477" s="195">
        <f>IF(N477="zákl. přenesená",J477,0)</f>
        <v>0</v>
      </c>
      <c r="BH477" s="195">
        <f>IF(N477="sníž. přenesená",J477,0)</f>
        <v>0</v>
      </c>
      <c r="BI477" s="195">
        <f>IF(N477="nulová",J477,0)</f>
        <v>0</v>
      </c>
      <c r="BJ477" s="24" t="s">
        <v>80</v>
      </c>
      <c r="BK477" s="195">
        <f>ROUND(I477*H477,2)</f>
        <v>0</v>
      </c>
      <c r="BL477" s="24" t="s">
        <v>299</v>
      </c>
      <c r="BM477" s="24" t="s">
        <v>532</v>
      </c>
    </row>
    <row r="478" spans="2:51" s="12" customFormat="1" ht="13.5">
      <c r="B478" s="223"/>
      <c r="C478" s="224"/>
      <c r="D478" s="236" t="s">
        <v>154</v>
      </c>
      <c r="E478" s="249" t="s">
        <v>21</v>
      </c>
      <c r="F478" s="250" t="s">
        <v>533</v>
      </c>
      <c r="G478" s="224"/>
      <c r="H478" s="251">
        <v>465.135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AT478" s="233" t="s">
        <v>154</v>
      </c>
      <c r="AU478" s="233" t="s">
        <v>82</v>
      </c>
      <c r="AV478" s="12" t="s">
        <v>82</v>
      </c>
      <c r="AW478" s="12" t="s">
        <v>35</v>
      </c>
      <c r="AX478" s="12" t="s">
        <v>80</v>
      </c>
      <c r="AY478" s="233" t="s">
        <v>123</v>
      </c>
    </row>
    <row r="479" spans="2:65" s="1" customFormat="1" ht="22.5" customHeight="1">
      <c r="B479" s="41"/>
      <c r="C479" s="183" t="s">
        <v>534</v>
      </c>
      <c r="D479" s="183" t="s">
        <v>124</v>
      </c>
      <c r="E479" s="184" t="s">
        <v>535</v>
      </c>
      <c r="F479" s="185" t="s">
        <v>536</v>
      </c>
      <c r="G479" s="186" t="s">
        <v>176</v>
      </c>
      <c r="H479" s="187">
        <v>80.8</v>
      </c>
      <c r="I479" s="188"/>
      <c r="J479" s="189">
        <f>ROUND(I479*H479,2)</f>
        <v>0</v>
      </c>
      <c r="K479" s="185" t="s">
        <v>151</v>
      </c>
      <c r="L479" s="61"/>
      <c r="M479" s="190" t="s">
        <v>21</v>
      </c>
      <c r="N479" s="208" t="s">
        <v>43</v>
      </c>
      <c r="O479" s="42"/>
      <c r="P479" s="209">
        <f>O479*H479</f>
        <v>0</v>
      </c>
      <c r="Q479" s="209">
        <v>0</v>
      </c>
      <c r="R479" s="209">
        <f>Q479*H479</f>
        <v>0</v>
      </c>
      <c r="S479" s="209">
        <v>0.0021</v>
      </c>
      <c r="T479" s="210">
        <f>S479*H479</f>
        <v>0.16967999999999997</v>
      </c>
      <c r="AR479" s="24" t="s">
        <v>299</v>
      </c>
      <c r="AT479" s="24" t="s">
        <v>124</v>
      </c>
      <c r="AU479" s="24" t="s">
        <v>82</v>
      </c>
      <c r="AY479" s="24" t="s">
        <v>123</v>
      </c>
      <c r="BE479" s="195">
        <f>IF(N479="základní",J479,0)</f>
        <v>0</v>
      </c>
      <c r="BF479" s="195">
        <f>IF(N479="snížená",J479,0)</f>
        <v>0</v>
      </c>
      <c r="BG479" s="195">
        <f>IF(N479="zákl. přenesená",J479,0)</f>
        <v>0</v>
      </c>
      <c r="BH479" s="195">
        <f>IF(N479="sníž. přenesená",J479,0)</f>
        <v>0</v>
      </c>
      <c r="BI479" s="195">
        <f>IF(N479="nulová",J479,0)</f>
        <v>0</v>
      </c>
      <c r="BJ479" s="24" t="s">
        <v>80</v>
      </c>
      <c r="BK479" s="195">
        <f>ROUND(I479*H479,2)</f>
        <v>0</v>
      </c>
      <c r="BL479" s="24" t="s">
        <v>299</v>
      </c>
      <c r="BM479" s="24" t="s">
        <v>537</v>
      </c>
    </row>
    <row r="480" spans="2:51" s="12" customFormat="1" ht="13.5">
      <c r="B480" s="223"/>
      <c r="C480" s="224"/>
      <c r="D480" s="236" t="s">
        <v>154</v>
      </c>
      <c r="E480" s="249" t="s">
        <v>21</v>
      </c>
      <c r="F480" s="250" t="s">
        <v>519</v>
      </c>
      <c r="G480" s="224"/>
      <c r="H480" s="251">
        <v>80.8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AT480" s="233" t="s">
        <v>154</v>
      </c>
      <c r="AU480" s="233" t="s">
        <v>82</v>
      </c>
      <c r="AV480" s="12" t="s">
        <v>82</v>
      </c>
      <c r="AW480" s="12" t="s">
        <v>35</v>
      </c>
      <c r="AX480" s="12" t="s">
        <v>80</v>
      </c>
      <c r="AY480" s="233" t="s">
        <v>123</v>
      </c>
    </row>
    <row r="481" spans="2:65" s="1" customFormat="1" ht="31.5" customHeight="1">
      <c r="B481" s="41"/>
      <c r="C481" s="183" t="s">
        <v>538</v>
      </c>
      <c r="D481" s="183" t="s">
        <v>124</v>
      </c>
      <c r="E481" s="184" t="s">
        <v>539</v>
      </c>
      <c r="F481" s="185" t="s">
        <v>540</v>
      </c>
      <c r="G481" s="186" t="s">
        <v>176</v>
      </c>
      <c r="H481" s="187">
        <v>80.8</v>
      </c>
      <c r="I481" s="188"/>
      <c r="J481" s="189">
        <f>ROUND(I481*H481,2)</f>
        <v>0</v>
      </c>
      <c r="K481" s="185" t="s">
        <v>151</v>
      </c>
      <c r="L481" s="61"/>
      <c r="M481" s="190" t="s">
        <v>21</v>
      </c>
      <c r="N481" s="208" t="s">
        <v>43</v>
      </c>
      <c r="O481" s="42"/>
      <c r="P481" s="209">
        <f>O481*H481</f>
        <v>0</v>
      </c>
      <c r="Q481" s="209">
        <v>0</v>
      </c>
      <c r="R481" s="209">
        <f>Q481*H481</f>
        <v>0</v>
      </c>
      <c r="S481" s="209">
        <v>0.00121</v>
      </c>
      <c r="T481" s="210">
        <f>S481*H481</f>
        <v>0.097768</v>
      </c>
      <c r="AR481" s="24" t="s">
        <v>299</v>
      </c>
      <c r="AT481" s="24" t="s">
        <v>124</v>
      </c>
      <c r="AU481" s="24" t="s">
        <v>82</v>
      </c>
      <c r="AY481" s="24" t="s">
        <v>123</v>
      </c>
      <c r="BE481" s="195">
        <f>IF(N481="základní",J481,0)</f>
        <v>0</v>
      </c>
      <c r="BF481" s="195">
        <f>IF(N481="snížená",J481,0)</f>
        <v>0</v>
      </c>
      <c r="BG481" s="195">
        <f>IF(N481="zákl. přenesená",J481,0)</f>
        <v>0</v>
      </c>
      <c r="BH481" s="195">
        <f>IF(N481="sníž. přenesená",J481,0)</f>
        <v>0</v>
      </c>
      <c r="BI481" s="195">
        <f>IF(N481="nulová",J481,0)</f>
        <v>0</v>
      </c>
      <c r="BJ481" s="24" t="s">
        <v>80</v>
      </c>
      <c r="BK481" s="195">
        <f>ROUND(I481*H481,2)</f>
        <v>0</v>
      </c>
      <c r="BL481" s="24" t="s">
        <v>299</v>
      </c>
      <c r="BM481" s="24" t="s">
        <v>541</v>
      </c>
    </row>
    <row r="482" spans="2:51" s="12" customFormat="1" ht="13.5">
      <c r="B482" s="223"/>
      <c r="C482" s="224"/>
      <c r="D482" s="236" t="s">
        <v>154</v>
      </c>
      <c r="E482" s="249" t="s">
        <v>21</v>
      </c>
      <c r="F482" s="250" t="s">
        <v>519</v>
      </c>
      <c r="G482" s="224"/>
      <c r="H482" s="251">
        <v>80.8</v>
      </c>
      <c r="I482" s="228"/>
      <c r="J482" s="224"/>
      <c r="K482" s="224"/>
      <c r="L482" s="229"/>
      <c r="M482" s="230"/>
      <c r="N482" s="231"/>
      <c r="O482" s="231"/>
      <c r="P482" s="231"/>
      <c r="Q482" s="231"/>
      <c r="R482" s="231"/>
      <c r="S482" s="231"/>
      <c r="T482" s="232"/>
      <c r="AT482" s="233" t="s">
        <v>154</v>
      </c>
      <c r="AU482" s="233" t="s">
        <v>82</v>
      </c>
      <c r="AV482" s="12" t="s">
        <v>82</v>
      </c>
      <c r="AW482" s="12" t="s">
        <v>35</v>
      </c>
      <c r="AX482" s="12" t="s">
        <v>80</v>
      </c>
      <c r="AY482" s="233" t="s">
        <v>123</v>
      </c>
    </row>
    <row r="483" spans="2:65" s="1" customFormat="1" ht="22.5" customHeight="1">
      <c r="B483" s="41"/>
      <c r="C483" s="183" t="s">
        <v>542</v>
      </c>
      <c r="D483" s="183" t="s">
        <v>124</v>
      </c>
      <c r="E483" s="184" t="s">
        <v>543</v>
      </c>
      <c r="F483" s="185" t="s">
        <v>544</v>
      </c>
      <c r="G483" s="186" t="s">
        <v>465</v>
      </c>
      <c r="H483" s="187">
        <v>2.938</v>
      </c>
      <c r="I483" s="188"/>
      <c r="J483" s="189">
        <f>ROUND(I483*H483,2)</f>
        <v>0</v>
      </c>
      <c r="K483" s="185" t="s">
        <v>151</v>
      </c>
      <c r="L483" s="61"/>
      <c r="M483" s="190" t="s">
        <v>21</v>
      </c>
      <c r="N483" s="208" t="s">
        <v>43</v>
      </c>
      <c r="O483" s="42"/>
      <c r="P483" s="209">
        <f>O483*H483</f>
        <v>0</v>
      </c>
      <c r="Q483" s="209">
        <v>0</v>
      </c>
      <c r="R483" s="209">
        <f>Q483*H483</f>
        <v>0</v>
      </c>
      <c r="S483" s="209">
        <v>0</v>
      </c>
      <c r="T483" s="210">
        <f>S483*H483</f>
        <v>0</v>
      </c>
      <c r="AR483" s="24" t="s">
        <v>299</v>
      </c>
      <c r="AT483" s="24" t="s">
        <v>124</v>
      </c>
      <c r="AU483" s="24" t="s">
        <v>82</v>
      </c>
      <c r="AY483" s="24" t="s">
        <v>123</v>
      </c>
      <c r="BE483" s="195">
        <f>IF(N483="základní",J483,0)</f>
        <v>0</v>
      </c>
      <c r="BF483" s="195">
        <f>IF(N483="snížená",J483,0)</f>
        <v>0</v>
      </c>
      <c r="BG483" s="195">
        <f>IF(N483="zákl. přenesená",J483,0)</f>
        <v>0</v>
      </c>
      <c r="BH483" s="195">
        <f>IF(N483="sníž. přenesená",J483,0)</f>
        <v>0</v>
      </c>
      <c r="BI483" s="195">
        <f>IF(N483="nulová",J483,0)</f>
        <v>0</v>
      </c>
      <c r="BJ483" s="24" t="s">
        <v>80</v>
      </c>
      <c r="BK483" s="195">
        <f>ROUND(I483*H483,2)</f>
        <v>0</v>
      </c>
      <c r="BL483" s="24" t="s">
        <v>299</v>
      </c>
      <c r="BM483" s="24" t="s">
        <v>545</v>
      </c>
    </row>
    <row r="484" spans="2:65" s="1" customFormat="1" ht="22.5" customHeight="1">
      <c r="B484" s="41"/>
      <c r="C484" s="183" t="s">
        <v>546</v>
      </c>
      <c r="D484" s="183" t="s">
        <v>124</v>
      </c>
      <c r="E484" s="184" t="s">
        <v>547</v>
      </c>
      <c r="F484" s="185" t="s">
        <v>548</v>
      </c>
      <c r="G484" s="186" t="s">
        <v>465</v>
      </c>
      <c r="H484" s="187">
        <v>2.938</v>
      </c>
      <c r="I484" s="188"/>
      <c r="J484" s="189">
        <f>ROUND(I484*H484,2)</f>
        <v>0</v>
      </c>
      <c r="K484" s="185" t="s">
        <v>151</v>
      </c>
      <c r="L484" s="61"/>
      <c r="M484" s="190" t="s">
        <v>21</v>
      </c>
      <c r="N484" s="208" t="s">
        <v>43</v>
      </c>
      <c r="O484" s="42"/>
      <c r="P484" s="209">
        <f>O484*H484</f>
        <v>0</v>
      </c>
      <c r="Q484" s="209">
        <v>0</v>
      </c>
      <c r="R484" s="209">
        <f>Q484*H484</f>
        <v>0</v>
      </c>
      <c r="S484" s="209">
        <v>0</v>
      </c>
      <c r="T484" s="210">
        <f>S484*H484</f>
        <v>0</v>
      </c>
      <c r="AR484" s="24" t="s">
        <v>299</v>
      </c>
      <c r="AT484" s="24" t="s">
        <v>124</v>
      </c>
      <c r="AU484" s="24" t="s">
        <v>82</v>
      </c>
      <c r="AY484" s="24" t="s">
        <v>123</v>
      </c>
      <c r="BE484" s="195">
        <f>IF(N484="základní",J484,0)</f>
        <v>0</v>
      </c>
      <c r="BF484" s="195">
        <f>IF(N484="snížená",J484,0)</f>
        <v>0</v>
      </c>
      <c r="BG484" s="195">
        <f>IF(N484="zákl. přenesená",J484,0)</f>
        <v>0</v>
      </c>
      <c r="BH484" s="195">
        <f>IF(N484="sníž. přenesená",J484,0)</f>
        <v>0</v>
      </c>
      <c r="BI484" s="195">
        <f>IF(N484="nulová",J484,0)</f>
        <v>0</v>
      </c>
      <c r="BJ484" s="24" t="s">
        <v>80</v>
      </c>
      <c r="BK484" s="195">
        <f>ROUND(I484*H484,2)</f>
        <v>0</v>
      </c>
      <c r="BL484" s="24" t="s">
        <v>299</v>
      </c>
      <c r="BM484" s="24" t="s">
        <v>549</v>
      </c>
    </row>
    <row r="485" spans="2:63" s="9" customFormat="1" ht="29.25" customHeight="1">
      <c r="B485" s="169"/>
      <c r="C485" s="170"/>
      <c r="D485" s="171" t="s">
        <v>71</v>
      </c>
      <c r="E485" s="206" t="s">
        <v>550</v>
      </c>
      <c r="F485" s="206" t="s">
        <v>551</v>
      </c>
      <c r="G485" s="170"/>
      <c r="H485" s="170"/>
      <c r="I485" s="173"/>
      <c r="J485" s="207">
        <f>BK485</f>
        <v>0</v>
      </c>
      <c r="K485" s="170"/>
      <c r="L485" s="175"/>
      <c r="M485" s="176"/>
      <c r="N485" s="177"/>
      <c r="O485" s="177"/>
      <c r="P485" s="178">
        <f>SUM(P486:P487)</f>
        <v>0</v>
      </c>
      <c r="Q485" s="177"/>
      <c r="R485" s="178">
        <f>SUM(R486:R487)</f>
        <v>0.0012</v>
      </c>
      <c r="S485" s="177"/>
      <c r="T485" s="179">
        <f>SUM(T486:T487)</f>
        <v>0</v>
      </c>
      <c r="AR485" s="180" t="s">
        <v>82</v>
      </c>
      <c r="AT485" s="181" t="s">
        <v>71</v>
      </c>
      <c r="AU485" s="181" t="s">
        <v>80</v>
      </c>
      <c r="AY485" s="180" t="s">
        <v>123</v>
      </c>
      <c r="BK485" s="182">
        <f>SUM(BK486:BK487)</f>
        <v>0</v>
      </c>
    </row>
    <row r="486" spans="2:65" s="1" customFormat="1" ht="31.5" customHeight="1">
      <c r="B486" s="41"/>
      <c r="C486" s="183" t="s">
        <v>552</v>
      </c>
      <c r="D486" s="183" t="s">
        <v>124</v>
      </c>
      <c r="E486" s="184" t="s">
        <v>553</v>
      </c>
      <c r="F486" s="185" t="s">
        <v>554</v>
      </c>
      <c r="G486" s="186" t="s">
        <v>176</v>
      </c>
      <c r="H486" s="187">
        <v>8</v>
      </c>
      <c r="I486" s="188"/>
      <c r="J486" s="189">
        <f>ROUND(I486*H486,2)</f>
        <v>0</v>
      </c>
      <c r="K486" s="185" t="s">
        <v>21</v>
      </c>
      <c r="L486" s="61"/>
      <c r="M486" s="190" t="s">
        <v>21</v>
      </c>
      <c r="N486" s="208" t="s">
        <v>43</v>
      </c>
      <c r="O486" s="42"/>
      <c r="P486" s="209">
        <f>O486*H486</f>
        <v>0</v>
      </c>
      <c r="Q486" s="209">
        <v>0.00015</v>
      </c>
      <c r="R486" s="209">
        <f>Q486*H486</f>
        <v>0.0012</v>
      </c>
      <c r="S486" s="209">
        <v>0</v>
      </c>
      <c r="T486" s="210">
        <f>S486*H486</f>
        <v>0</v>
      </c>
      <c r="AR486" s="24" t="s">
        <v>299</v>
      </c>
      <c r="AT486" s="24" t="s">
        <v>124</v>
      </c>
      <c r="AU486" s="24" t="s">
        <v>82</v>
      </c>
      <c r="AY486" s="24" t="s">
        <v>123</v>
      </c>
      <c r="BE486" s="195">
        <f>IF(N486="základní",J486,0)</f>
        <v>0</v>
      </c>
      <c r="BF486" s="195">
        <f>IF(N486="snížená",J486,0)</f>
        <v>0</v>
      </c>
      <c r="BG486" s="195">
        <f>IF(N486="zákl. přenesená",J486,0)</f>
        <v>0</v>
      </c>
      <c r="BH486" s="195">
        <f>IF(N486="sníž. přenesená",J486,0)</f>
        <v>0</v>
      </c>
      <c r="BI486" s="195">
        <f>IF(N486="nulová",J486,0)</f>
        <v>0</v>
      </c>
      <c r="BJ486" s="24" t="s">
        <v>80</v>
      </c>
      <c r="BK486" s="195">
        <f>ROUND(I486*H486,2)</f>
        <v>0</v>
      </c>
      <c r="BL486" s="24" t="s">
        <v>299</v>
      </c>
      <c r="BM486" s="24" t="s">
        <v>555</v>
      </c>
    </row>
    <row r="487" spans="2:51" s="12" customFormat="1" ht="13.5">
      <c r="B487" s="223"/>
      <c r="C487" s="224"/>
      <c r="D487" s="213" t="s">
        <v>154</v>
      </c>
      <c r="E487" s="225" t="s">
        <v>21</v>
      </c>
      <c r="F487" s="226" t="s">
        <v>556</v>
      </c>
      <c r="G487" s="224"/>
      <c r="H487" s="227">
        <v>8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AT487" s="233" t="s">
        <v>154</v>
      </c>
      <c r="AU487" s="233" t="s">
        <v>82</v>
      </c>
      <c r="AV487" s="12" t="s">
        <v>82</v>
      </c>
      <c r="AW487" s="12" t="s">
        <v>35</v>
      </c>
      <c r="AX487" s="12" t="s">
        <v>80</v>
      </c>
      <c r="AY487" s="233" t="s">
        <v>123</v>
      </c>
    </row>
    <row r="488" spans="2:63" s="9" customFormat="1" ht="29.25" customHeight="1">
      <c r="B488" s="169"/>
      <c r="C488" s="170"/>
      <c r="D488" s="171" t="s">
        <v>71</v>
      </c>
      <c r="E488" s="206" t="s">
        <v>557</v>
      </c>
      <c r="F488" s="206" t="s">
        <v>558</v>
      </c>
      <c r="G488" s="170"/>
      <c r="H488" s="170"/>
      <c r="I488" s="173"/>
      <c r="J488" s="207">
        <f>BK488</f>
        <v>0</v>
      </c>
      <c r="K488" s="170"/>
      <c r="L488" s="175"/>
      <c r="M488" s="176"/>
      <c r="N488" s="177"/>
      <c r="O488" s="177"/>
      <c r="P488" s="178">
        <f>SUM(P489:P495)</f>
        <v>0</v>
      </c>
      <c r="Q488" s="177"/>
      <c r="R488" s="178">
        <f>SUM(R489:R495)</f>
        <v>0.1753696</v>
      </c>
      <c r="S488" s="177"/>
      <c r="T488" s="179">
        <f>SUM(T489:T495)</f>
        <v>0.49124160000000006</v>
      </c>
      <c r="AR488" s="180" t="s">
        <v>82</v>
      </c>
      <c r="AT488" s="181" t="s">
        <v>71</v>
      </c>
      <c r="AU488" s="181" t="s">
        <v>80</v>
      </c>
      <c r="AY488" s="180" t="s">
        <v>123</v>
      </c>
      <c r="BK488" s="182">
        <f>SUM(BK489:BK495)</f>
        <v>0</v>
      </c>
    </row>
    <row r="489" spans="2:65" s="1" customFormat="1" ht="22.5" customHeight="1">
      <c r="B489" s="41"/>
      <c r="C489" s="183" t="s">
        <v>559</v>
      </c>
      <c r="D489" s="183" t="s">
        <v>124</v>
      </c>
      <c r="E489" s="184" t="s">
        <v>560</v>
      </c>
      <c r="F489" s="185" t="s">
        <v>561</v>
      </c>
      <c r="G489" s="186" t="s">
        <v>150</v>
      </c>
      <c r="H489" s="187">
        <v>53.28</v>
      </c>
      <c r="I489" s="188"/>
      <c r="J489" s="189">
        <f>ROUND(I489*H489,2)</f>
        <v>0</v>
      </c>
      <c r="K489" s="185" t="s">
        <v>151</v>
      </c>
      <c r="L489" s="61"/>
      <c r="M489" s="190" t="s">
        <v>21</v>
      </c>
      <c r="N489" s="208" t="s">
        <v>43</v>
      </c>
      <c r="O489" s="42"/>
      <c r="P489" s="209">
        <f>O489*H489</f>
        <v>0</v>
      </c>
      <c r="Q489" s="209">
        <v>0.00057</v>
      </c>
      <c r="R489" s="209">
        <f>Q489*H489</f>
        <v>0.0303696</v>
      </c>
      <c r="S489" s="209">
        <v>0.00922</v>
      </c>
      <c r="T489" s="210">
        <f>S489*H489</f>
        <v>0.49124160000000006</v>
      </c>
      <c r="AR489" s="24" t="s">
        <v>299</v>
      </c>
      <c r="AT489" s="24" t="s">
        <v>124</v>
      </c>
      <c r="AU489" s="24" t="s">
        <v>82</v>
      </c>
      <c r="AY489" s="24" t="s">
        <v>123</v>
      </c>
      <c r="BE489" s="195">
        <f>IF(N489="základní",J489,0)</f>
        <v>0</v>
      </c>
      <c r="BF489" s="195">
        <f>IF(N489="snížená",J489,0)</f>
        <v>0</v>
      </c>
      <c r="BG489" s="195">
        <f>IF(N489="zákl. přenesená",J489,0)</f>
        <v>0</v>
      </c>
      <c r="BH489" s="195">
        <f>IF(N489="sníž. přenesená",J489,0)</f>
        <v>0</v>
      </c>
      <c r="BI489" s="195">
        <f>IF(N489="nulová",J489,0)</f>
        <v>0</v>
      </c>
      <c r="BJ489" s="24" t="s">
        <v>80</v>
      </c>
      <c r="BK489" s="195">
        <f>ROUND(I489*H489,2)</f>
        <v>0</v>
      </c>
      <c r="BL489" s="24" t="s">
        <v>299</v>
      </c>
      <c r="BM489" s="24" t="s">
        <v>562</v>
      </c>
    </row>
    <row r="490" spans="2:51" s="12" customFormat="1" ht="13.5">
      <c r="B490" s="223"/>
      <c r="C490" s="224"/>
      <c r="D490" s="236" t="s">
        <v>154</v>
      </c>
      <c r="E490" s="249" t="s">
        <v>21</v>
      </c>
      <c r="F490" s="250" t="s">
        <v>563</v>
      </c>
      <c r="G490" s="224"/>
      <c r="H490" s="251">
        <v>53.28</v>
      </c>
      <c r="I490" s="228"/>
      <c r="J490" s="224"/>
      <c r="K490" s="224"/>
      <c r="L490" s="229"/>
      <c r="M490" s="230"/>
      <c r="N490" s="231"/>
      <c r="O490" s="231"/>
      <c r="P490" s="231"/>
      <c r="Q490" s="231"/>
      <c r="R490" s="231"/>
      <c r="S490" s="231"/>
      <c r="T490" s="232"/>
      <c r="AT490" s="233" t="s">
        <v>154</v>
      </c>
      <c r="AU490" s="233" t="s">
        <v>82</v>
      </c>
      <c r="AV490" s="12" t="s">
        <v>82</v>
      </c>
      <c r="AW490" s="12" t="s">
        <v>35</v>
      </c>
      <c r="AX490" s="12" t="s">
        <v>80</v>
      </c>
      <c r="AY490" s="233" t="s">
        <v>123</v>
      </c>
    </row>
    <row r="491" spans="2:65" s="1" customFormat="1" ht="22.5" customHeight="1">
      <c r="B491" s="41"/>
      <c r="C491" s="263" t="s">
        <v>564</v>
      </c>
      <c r="D491" s="263" t="s">
        <v>529</v>
      </c>
      <c r="E491" s="264" t="s">
        <v>565</v>
      </c>
      <c r="F491" s="265" t="s">
        <v>566</v>
      </c>
      <c r="G491" s="266" t="s">
        <v>176</v>
      </c>
      <c r="H491" s="267">
        <v>9.2</v>
      </c>
      <c r="I491" s="268"/>
      <c r="J491" s="269">
        <f>ROUND(I491*H491,2)</f>
        <v>0</v>
      </c>
      <c r="K491" s="265" t="s">
        <v>151</v>
      </c>
      <c r="L491" s="270"/>
      <c r="M491" s="271" t="s">
        <v>21</v>
      </c>
      <c r="N491" s="272" t="s">
        <v>43</v>
      </c>
      <c r="O491" s="42"/>
      <c r="P491" s="209">
        <f>O491*H491</f>
        <v>0</v>
      </c>
      <c r="Q491" s="209">
        <v>0.0155</v>
      </c>
      <c r="R491" s="209">
        <f>Q491*H491</f>
        <v>0.14259999999999998</v>
      </c>
      <c r="S491" s="209">
        <v>0</v>
      </c>
      <c r="T491" s="210">
        <f>S491*H491</f>
        <v>0</v>
      </c>
      <c r="AR491" s="24" t="s">
        <v>396</v>
      </c>
      <c r="AT491" s="24" t="s">
        <v>529</v>
      </c>
      <c r="AU491" s="24" t="s">
        <v>82</v>
      </c>
      <c r="AY491" s="24" t="s">
        <v>123</v>
      </c>
      <c r="BE491" s="195">
        <f>IF(N491="základní",J491,0)</f>
        <v>0</v>
      </c>
      <c r="BF491" s="195">
        <f>IF(N491="snížená",J491,0)</f>
        <v>0</v>
      </c>
      <c r="BG491" s="195">
        <f>IF(N491="zákl. přenesená",J491,0)</f>
        <v>0</v>
      </c>
      <c r="BH491" s="195">
        <f>IF(N491="sníž. přenesená",J491,0)</f>
        <v>0</v>
      </c>
      <c r="BI491" s="195">
        <f>IF(N491="nulová",J491,0)</f>
        <v>0</v>
      </c>
      <c r="BJ491" s="24" t="s">
        <v>80</v>
      </c>
      <c r="BK491" s="195">
        <f>ROUND(I491*H491,2)</f>
        <v>0</v>
      </c>
      <c r="BL491" s="24" t="s">
        <v>299</v>
      </c>
      <c r="BM491" s="24" t="s">
        <v>567</v>
      </c>
    </row>
    <row r="492" spans="2:51" s="12" customFormat="1" ht="13.5">
      <c r="B492" s="223"/>
      <c r="C492" s="224"/>
      <c r="D492" s="236" t="s">
        <v>154</v>
      </c>
      <c r="E492" s="249" t="s">
        <v>21</v>
      </c>
      <c r="F492" s="250" t="s">
        <v>568</v>
      </c>
      <c r="G492" s="224"/>
      <c r="H492" s="251">
        <v>9.2</v>
      </c>
      <c r="I492" s="228"/>
      <c r="J492" s="224"/>
      <c r="K492" s="224"/>
      <c r="L492" s="229"/>
      <c r="M492" s="230"/>
      <c r="N492" s="231"/>
      <c r="O492" s="231"/>
      <c r="P492" s="231"/>
      <c r="Q492" s="231"/>
      <c r="R492" s="231"/>
      <c r="S492" s="231"/>
      <c r="T492" s="232"/>
      <c r="AT492" s="233" t="s">
        <v>154</v>
      </c>
      <c r="AU492" s="233" t="s">
        <v>82</v>
      </c>
      <c r="AV492" s="12" t="s">
        <v>82</v>
      </c>
      <c r="AW492" s="12" t="s">
        <v>35</v>
      </c>
      <c r="AX492" s="12" t="s">
        <v>80</v>
      </c>
      <c r="AY492" s="233" t="s">
        <v>123</v>
      </c>
    </row>
    <row r="493" spans="2:65" s="1" customFormat="1" ht="22.5" customHeight="1">
      <c r="B493" s="41"/>
      <c r="C493" s="183" t="s">
        <v>128</v>
      </c>
      <c r="D493" s="183" t="s">
        <v>124</v>
      </c>
      <c r="E493" s="184" t="s">
        <v>569</v>
      </c>
      <c r="F493" s="185" t="s">
        <v>570</v>
      </c>
      <c r="G493" s="186" t="s">
        <v>176</v>
      </c>
      <c r="H493" s="187">
        <v>8</v>
      </c>
      <c r="I493" s="188"/>
      <c r="J493" s="189">
        <f>ROUND(I493*H493,2)</f>
        <v>0</v>
      </c>
      <c r="K493" s="185" t="s">
        <v>151</v>
      </c>
      <c r="L493" s="61"/>
      <c r="M493" s="190" t="s">
        <v>21</v>
      </c>
      <c r="N493" s="208" t="s">
        <v>43</v>
      </c>
      <c r="O493" s="42"/>
      <c r="P493" s="209">
        <f>O493*H493</f>
        <v>0</v>
      </c>
      <c r="Q493" s="209">
        <v>0.0003</v>
      </c>
      <c r="R493" s="209">
        <f>Q493*H493</f>
        <v>0.0024</v>
      </c>
      <c r="S493" s="209">
        <v>0</v>
      </c>
      <c r="T493" s="210">
        <f>S493*H493</f>
        <v>0</v>
      </c>
      <c r="AR493" s="24" t="s">
        <v>299</v>
      </c>
      <c r="AT493" s="24" t="s">
        <v>124</v>
      </c>
      <c r="AU493" s="24" t="s">
        <v>82</v>
      </c>
      <c r="AY493" s="24" t="s">
        <v>123</v>
      </c>
      <c r="BE493" s="195">
        <f>IF(N493="základní",J493,0)</f>
        <v>0</v>
      </c>
      <c r="BF493" s="195">
        <f>IF(N493="snížená",J493,0)</f>
        <v>0</v>
      </c>
      <c r="BG493" s="195">
        <f>IF(N493="zákl. přenesená",J493,0)</f>
        <v>0</v>
      </c>
      <c r="BH493" s="195">
        <f>IF(N493="sníž. přenesená",J493,0)</f>
        <v>0</v>
      </c>
      <c r="BI493" s="195">
        <f>IF(N493="nulová",J493,0)</f>
        <v>0</v>
      </c>
      <c r="BJ493" s="24" t="s">
        <v>80</v>
      </c>
      <c r="BK493" s="195">
        <f>ROUND(I493*H493,2)</f>
        <v>0</v>
      </c>
      <c r="BL493" s="24" t="s">
        <v>299</v>
      </c>
      <c r="BM493" s="24" t="s">
        <v>571</v>
      </c>
    </row>
    <row r="494" spans="2:65" s="1" customFormat="1" ht="22.5" customHeight="1">
      <c r="B494" s="41"/>
      <c r="C494" s="183" t="s">
        <v>572</v>
      </c>
      <c r="D494" s="183" t="s">
        <v>124</v>
      </c>
      <c r="E494" s="184" t="s">
        <v>573</v>
      </c>
      <c r="F494" s="185" t="s">
        <v>574</v>
      </c>
      <c r="G494" s="186" t="s">
        <v>465</v>
      </c>
      <c r="H494" s="187">
        <v>0.175</v>
      </c>
      <c r="I494" s="188"/>
      <c r="J494" s="189">
        <f>ROUND(I494*H494,2)</f>
        <v>0</v>
      </c>
      <c r="K494" s="185" t="s">
        <v>151</v>
      </c>
      <c r="L494" s="61"/>
      <c r="M494" s="190" t="s">
        <v>21</v>
      </c>
      <c r="N494" s="208" t="s">
        <v>43</v>
      </c>
      <c r="O494" s="42"/>
      <c r="P494" s="209">
        <f>O494*H494</f>
        <v>0</v>
      </c>
      <c r="Q494" s="209">
        <v>0</v>
      </c>
      <c r="R494" s="209">
        <f>Q494*H494</f>
        <v>0</v>
      </c>
      <c r="S494" s="209">
        <v>0</v>
      </c>
      <c r="T494" s="210">
        <f>S494*H494</f>
        <v>0</v>
      </c>
      <c r="AR494" s="24" t="s">
        <v>299</v>
      </c>
      <c r="AT494" s="24" t="s">
        <v>124</v>
      </c>
      <c r="AU494" s="24" t="s">
        <v>82</v>
      </c>
      <c r="AY494" s="24" t="s">
        <v>123</v>
      </c>
      <c r="BE494" s="195">
        <f>IF(N494="základní",J494,0)</f>
        <v>0</v>
      </c>
      <c r="BF494" s="195">
        <f>IF(N494="snížená",J494,0)</f>
        <v>0</v>
      </c>
      <c r="BG494" s="195">
        <f>IF(N494="zákl. přenesená",J494,0)</f>
        <v>0</v>
      </c>
      <c r="BH494" s="195">
        <f>IF(N494="sníž. přenesená",J494,0)</f>
        <v>0</v>
      </c>
      <c r="BI494" s="195">
        <f>IF(N494="nulová",J494,0)</f>
        <v>0</v>
      </c>
      <c r="BJ494" s="24" t="s">
        <v>80</v>
      </c>
      <c r="BK494" s="195">
        <f>ROUND(I494*H494,2)</f>
        <v>0</v>
      </c>
      <c r="BL494" s="24" t="s">
        <v>299</v>
      </c>
      <c r="BM494" s="24" t="s">
        <v>575</v>
      </c>
    </row>
    <row r="495" spans="2:65" s="1" customFormat="1" ht="22.5" customHeight="1">
      <c r="B495" s="41"/>
      <c r="C495" s="183" t="s">
        <v>576</v>
      </c>
      <c r="D495" s="183" t="s">
        <v>124</v>
      </c>
      <c r="E495" s="184" t="s">
        <v>577</v>
      </c>
      <c r="F495" s="185" t="s">
        <v>578</v>
      </c>
      <c r="G495" s="186" t="s">
        <v>465</v>
      </c>
      <c r="H495" s="187">
        <v>0.175</v>
      </c>
      <c r="I495" s="188"/>
      <c r="J495" s="189">
        <f>ROUND(I495*H495,2)</f>
        <v>0</v>
      </c>
      <c r="K495" s="185" t="s">
        <v>151</v>
      </c>
      <c r="L495" s="61"/>
      <c r="M495" s="190" t="s">
        <v>21</v>
      </c>
      <c r="N495" s="208" t="s">
        <v>43</v>
      </c>
      <c r="O495" s="42"/>
      <c r="P495" s="209">
        <f>O495*H495</f>
        <v>0</v>
      </c>
      <c r="Q495" s="209">
        <v>0</v>
      </c>
      <c r="R495" s="209">
        <f>Q495*H495</f>
        <v>0</v>
      </c>
      <c r="S495" s="209">
        <v>0</v>
      </c>
      <c r="T495" s="210">
        <f>S495*H495</f>
        <v>0</v>
      </c>
      <c r="AR495" s="24" t="s">
        <v>299</v>
      </c>
      <c r="AT495" s="24" t="s">
        <v>124</v>
      </c>
      <c r="AU495" s="24" t="s">
        <v>82</v>
      </c>
      <c r="AY495" s="24" t="s">
        <v>123</v>
      </c>
      <c r="BE495" s="195">
        <f>IF(N495="základní",J495,0)</f>
        <v>0</v>
      </c>
      <c r="BF495" s="195">
        <f>IF(N495="snížená",J495,0)</f>
        <v>0</v>
      </c>
      <c r="BG495" s="195">
        <f>IF(N495="zákl. přenesená",J495,0)</f>
        <v>0</v>
      </c>
      <c r="BH495" s="195">
        <f>IF(N495="sníž. přenesená",J495,0)</f>
        <v>0</v>
      </c>
      <c r="BI495" s="195">
        <f>IF(N495="nulová",J495,0)</f>
        <v>0</v>
      </c>
      <c r="BJ495" s="24" t="s">
        <v>80</v>
      </c>
      <c r="BK495" s="195">
        <f>ROUND(I495*H495,2)</f>
        <v>0</v>
      </c>
      <c r="BL495" s="24" t="s">
        <v>299</v>
      </c>
      <c r="BM495" s="24" t="s">
        <v>579</v>
      </c>
    </row>
    <row r="496" spans="2:63" s="9" customFormat="1" ht="29.25" customHeight="1">
      <c r="B496" s="169"/>
      <c r="C496" s="170"/>
      <c r="D496" s="171" t="s">
        <v>71</v>
      </c>
      <c r="E496" s="206" t="s">
        <v>580</v>
      </c>
      <c r="F496" s="206" t="s">
        <v>581</v>
      </c>
      <c r="G496" s="170"/>
      <c r="H496" s="170"/>
      <c r="I496" s="173"/>
      <c r="J496" s="207">
        <f>BK496</f>
        <v>0</v>
      </c>
      <c r="K496" s="170"/>
      <c r="L496" s="175"/>
      <c r="M496" s="176"/>
      <c r="N496" s="177"/>
      <c r="O496" s="177"/>
      <c r="P496" s="178">
        <f>SUM(P497:P517)</f>
        <v>0</v>
      </c>
      <c r="Q496" s="177"/>
      <c r="R496" s="178">
        <f>SUM(R497:R517)</f>
        <v>1.0902884000000002</v>
      </c>
      <c r="S496" s="177"/>
      <c r="T496" s="179">
        <f>SUM(T497:T517)</f>
        <v>0.6327</v>
      </c>
      <c r="AR496" s="180" t="s">
        <v>82</v>
      </c>
      <c r="AT496" s="181" t="s">
        <v>71</v>
      </c>
      <c r="AU496" s="181" t="s">
        <v>80</v>
      </c>
      <c r="AY496" s="180" t="s">
        <v>123</v>
      </c>
      <c r="BK496" s="182">
        <f>SUM(BK497:BK517)</f>
        <v>0</v>
      </c>
    </row>
    <row r="497" spans="2:65" s="1" customFormat="1" ht="22.5" customHeight="1">
      <c r="B497" s="41"/>
      <c r="C497" s="183" t="s">
        <v>582</v>
      </c>
      <c r="D497" s="183" t="s">
        <v>124</v>
      </c>
      <c r="E497" s="184" t="s">
        <v>583</v>
      </c>
      <c r="F497" s="185" t="s">
        <v>584</v>
      </c>
      <c r="G497" s="186" t="s">
        <v>150</v>
      </c>
      <c r="H497" s="187">
        <v>253.08</v>
      </c>
      <c r="I497" s="188"/>
      <c r="J497" s="189">
        <f>ROUND(I497*H497,2)</f>
        <v>0</v>
      </c>
      <c r="K497" s="185" t="s">
        <v>151</v>
      </c>
      <c r="L497" s="61"/>
      <c r="M497" s="190" t="s">
        <v>21</v>
      </c>
      <c r="N497" s="208" t="s">
        <v>43</v>
      </c>
      <c r="O497" s="42"/>
      <c r="P497" s="209">
        <f>O497*H497</f>
        <v>0</v>
      </c>
      <c r="Q497" s="209">
        <v>0.00123</v>
      </c>
      <c r="R497" s="209">
        <f>Q497*H497</f>
        <v>0.3112884</v>
      </c>
      <c r="S497" s="209">
        <v>0.0025</v>
      </c>
      <c r="T497" s="210">
        <f>S497*H497</f>
        <v>0.6327</v>
      </c>
      <c r="AR497" s="24" t="s">
        <v>299</v>
      </c>
      <c r="AT497" s="24" t="s">
        <v>124</v>
      </c>
      <c r="AU497" s="24" t="s">
        <v>82</v>
      </c>
      <c r="AY497" s="24" t="s">
        <v>123</v>
      </c>
      <c r="BE497" s="195">
        <f>IF(N497="základní",J497,0)</f>
        <v>0</v>
      </c>
      <c r="BF497" s="195">
        <f>IF(N497="snížená",J497,0)</f>
        <v>0</v>
      </c>
      <c r="BG497" s="195">
        <f>IF(N497="zákl. přenesená",J497,0)</f>
        <v>0</v>
      </c>
      <c r="BH497" s="195">
        <f>IF(N497="sníž. přenesená",J497,0)</f>
        <v>0</v>
      </c>
      <c r="BI497" s="195">
        <f>IF(N497="nulová",J497,0)</f>
        <v>0</v>
      </c>
      <c r="BJ497" s="24" t="s">
        <v>80</v>
      </c>
      <c r="BK497" s="195">
        <f>ROUND(I497*H497,2)</f>
        <v>0</v>
      </c>
      <c r="BL497" s="24" t="s">
        <v>299</v>
      </c>
      <c r="BM497" s="24" t="s">
        <v>585</v>
      </c>
    </row>
    <row r="498" spans="2:51" s="12" customFormat="1" ht="13.5">
      <c r="B498" s="223"/>
      <c r="C498" s="224"/>
      <c r="D498" s="213" t="s">
        <v>154</v>
      </c>
      <c r="E498" s="225" t="s">
        <v>21</v>
      </c>
      <c r="F498" s="226" t="s">
        <v>586</v>
      </c>
      <c r="G498" s="224"/>
      <c r="H498" s="227">
        <v>19.98</v>
      </c>
      <c r="I498" s="228"/>
      <c r="J498" s="224"/>
      <c r="K498" s="224"/>
      <c r="L498" s="229"/>
      <c r="M498" s="230"/>
      <c r="N498" s="231"/>
      <c r="O498" s="231"/>
      <c r="P498" s="231"/>
      <c r="Q498" s="231"/>
      <c r="R498" s="231"/>
      <c r="S498" s="231"/>
      <c r="T498" s="232"/>
      <c r="AT498" s="233" t="s">
        <v>154</v>
      </c>
      <c r="AU498" s="233" t="s">
        <v>82</v>
      </c>
      <c r="AV498" s="12" t="s">
        <v>82</v>
      </c>
      <c r="AW498" s="12" t="s">
        <v>35</v>
      </c>
      <c r="AX498" s="12" t="s">
        <v>72</v>
      </c>
      <c r="AY498" s="233" t="s">
        <v>123</v>
      </c>
    </row>
    <row r="499" spans="2:51" s="12" customFormat="1" ht="13.5">
      <c r="B499" s="223"/>
      <c r="C499" s="224"/>
      <c r="D499" s="213" t="s">
        <v>154</v>
      </c>
      <c r="E499" s="225" t="s">
        <v>21</v>
      </c>
      <c r="F499" s="226" t="s">
        <v>587</v>
      </c>
      <c r="G499" s="224"/>
      <c r="H499" s="227">
        <v>13.32</v>
      </c>
      <c r="I499" s="228"/>
      <c r="J499" s="224"/>
      <c r="K499" s="224"/>
      <c r="L499" s="229"/>
      <c r="M499" s="230"/>
      <c r="N499" s="231"/>
      <c r="O499" s="231"/>
      <c r="P499" s="231"/>
      <c r="Q499" s="231"/>
      <c r="R499" s="231"/>
      <c r="S499" s="231"/>
      <c r="T499" s="232"/>
      <c r="AT499" s="233" t="s">
        <v>154</v>
      </c>
      <c r="AU499" s="233" t="s">
        <v>82</v>
      </c>
      <c r="AV499" s="12" t="s">
        <v>82</v>
      </c>
      <c r="AW499" s="12" t="s">
        <v>35</v>
      </c>
      <c r="AX499" s="12" t="s">
        <v>72</v>
      </c>
      <c r="AY499" s="233" t="s">
        <v>123</v>
      </c>
    </row>
    <row r="500" spans="2:51" s="12" customFormat="1" ht="13.5">
      <c r="B500" s="223"/>
      <c r="C500" s="224"/>
      <c r="D500" s="213" t="s">
        <v>154</v>
      </c>
      <c r="E500" s="225" t="s">
        <v>21</v>
      </c>
      <c r="F500" s="226" t="s">
        <v>588</v>
      </c>
      <c r="G500" s="224"/>
      <c r="H500" s="227">
        <v>13.32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AT500" s="233" t="s">
        <v>154</v>
      </c>
      <c r="AU500" s="233" t="s">
        <v>82</v>
      </c>
      <c r="AV500" s="12" t="s">
        <v>82</v>
      </c>
      <c r="AW500" s="12" t="s">
        <v>35</v>
      </c>
      <c r="AX500" s="12" t="s">
        <v>72</v>
      </c>
      <c r="AY500" s="233" t="s">
        <v>123</v>
      </c>
    </row>
    <row r="501" spans="2:51" s="12" customFormat="1" ht="13.5">
      <c r="B501" s="223"/>
      <c r="C501" s="224"/>
      <c r="D501" s="213" t="s">
        <v>154</v>
      </c>
      <c r="E501" s="225" t="s">
        <v>21</v>
      </c>
      <c r="F501" s="226" t="s">
        <v>589</v>
      </c>
      <c r="G501" s="224"/>
      <c r="H501" s="227">
        <v>6.66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AT501" s="233" t="s">
        <v>154</v>
      </c>
      <c r="AU501" s="233" t="s">
        <v>82</v>
      </c>
      <c r="AV501" s="12" t="s">
        <v>82</v>
      </c>
      <c r="AW501" s="12" t="s">
        <v>35</v>
      </c>
      <c r="AX501" s="12" t="s">
        <v>72</v>
      </c>
      <c r="AY501" s="233" t="s">
        <v>123</v>
      </c>
    </row>
    <row r="502" spans="2:51" s="12" customFormat="1" ht="13.5">
      <c r="B502" s="223"/>
      <c r="C502" s="224"/>
      <c r="D502" s="213" t="s">
        <v>154</v>
      </c>
      <c r="E502" s="225" t="s">
        <v>21</v>
      </c>
      <c r="F502" s="226" t="s">
        <v>590</v>
      </c>
      <c r="G502" s="224"/>
      <c r="H502" s="227">
        <v>26.64</v>
      </c>
      <c r="I502" s="228"/>
      <c r="J502" s="224"/>
      <c r="K502" s="224"/>
      <c r="L502" s="229"/>
      <c r="M502" s="230"/>
      <c r="N502" s="231"/>
      <c r="O502" s="231"/>
      <c r="P502" s="231"/>
      <c r="Q502" s="231"/>
      <c r="R502" s="231"/>
      <c r="S502" s="231"/>
      <c r="T502" s="232"/>
      <c r="AT502" s="233" t="s">
        <v>154</v>
      </c>
      <c r="AU502" s="233" t="s">
        <v>82</v>
      </c>
      <c r="AV502" s="12" t="s">
        <v>82</v>
      </c>
      <c r="AW502" s="12" t="s">
        <v>35</v>
      </c>
      <c r="AX502" s="12" t="s">
        <v>72</v>
      </c>
      <c r="AY502" s="233" t="s">
        <v>123</v>
      </c>
    </row>
    <row r="503" spans="2:51" s="12" customFormat="1" ht="13.5">
      <c r="B503" s="223"/>
      <c r="C503" s="224"/>
      <c r="D503" s="213" t="s">
        <v>154</v>
      </c>
      <c r="E503" s="225" t="s">
        <v>21</v>
      </c>
      <c r="F503" s="226" t="s">
        <v>591</v>
      </c>
      <c r="G503" s="224"/>
      <c r="H503" s="227">
        <v>13.32</v>
      </c>
      <c r="I503" s="228"/>
      <c r="J503" s="224"/>
      <c r="K503" s="224"/>
      <c r="L503" s="229"/>
      <c r="M503" s="230"/>
      <c r="N503" s="231"/>
      <c r="O503" s="231"/>
      <c r="P503" s="231"/>
      <c r="Q503" s="231"/>
      <c r="R503" s="231"/>
      <c r="S503" s="231"/>
      <c r="T503" s="232"/>
      <c r="AT503" s="233" t="s">
        <v>154</v>
      </c>
      <c r="AU503" s="233" t="s">
        <v>82</v>
      </c>
      <c r="AV503" s="12" t="s">
        <v>82</v>
      </c>
      <c r="AW503" s="12" t="s">
        <v>35</v>
      </c>
      <c r="AX503" s="12" t="s">
        <v>72</v>
      </c>
      <c r="AY503" s="233" t="s">
        <v>123</v>
      </c>
    </row>
    <row r="504" spans="2:51" s="12" customFormat="1" ht="13.5">
      <c r="B504" s="223"/>
      <c r="C504" s="224"/>
      <c r="D504" s="213" t="s">
        <v>154</v>
      </c>
      <c r="E504" s="225" t="s">
        <v>21</v>
      </c>
      <c r="F504" s="226" t="s">
        <v>592</v>
      </c>
      <c r="G504" s="224"/>
      <c r="H504" s="227">
        <v>13.32</v>
      </c>
      <c r="I504" s="228"/>
      <c r="J504" s="224"/>
      <c r="K504" s="224"/>
      <c r="L504" s="229"/>
      <c r="M504" s="230"/>
      <c r="N504" s="231"/>
      <c r="O504" s="231"/>
      <c r="P504" s="231"/>
      <c r="Q504" s="231"/>
      <c r="R504" s="231"/>
      <c r="S504" s="231"/>
      <c r="T504" s="232"/>
      <c r="AT504" s="233" t="s">
        <v>154</v>
      </c>
      <c r="AU504" s="233" t="s">
        <v>82</v>
      </c>
      <c r="AV504" s="12" t="s">
        <v>82</v>
      </c>
      <c r="AW504" s="12" t="s">
        <v>35</v>
      </c>
      <c r="AX504" s="12" t="s">
        <v>72</v>
      </c>
      <c r="AY504" s="233" t="s">
        <v>123</v>
      </c>
    </row>
    <row r="505" spans="2:51" s="12" customFormat="1" ht="13.5">
      <c r="B505" s="223"/>
      <c r="C505" s="224"/>
      <c r="D505" s="213" t="s">
        <v>154</v>
      </c>
      <c r="E505" s="225" t="s">
        <v>21</v>
      </c>
      <c r="F505" s="226" t="s">
        <v>593</v>
      </c>
      <c r="G505" s="224"/>
      <c r="H505" s="227">
        <v>26.64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154</v>
      </c>
      <c r="AU505" s="233" t="s">
        <v>82</v>
      </c>
      <c r="AV505" s="12" t="s">
        <v>82</v>
      </c>
      <c r="AW505" s="12" t="s">
        <v>35</v>
      </c>
      <c r="AX505" s="12" t="s">
        <v>72</v>
      </c>
      <c r="AY505" s="233" t="s">
        <v>123</v>
      </c>
    </row>
    <row r="506" spans="2:51" s="12" customFormat="1" ht="13.5">
      <c r="B506" s="223"/>
      <c r="C506" s="224"/>
      <c r="D506" s="213" t="s">
        <v>154</v>
      </c>
      <c r="E506" s="225" t="s">
        <v>21</v>
      </c>
      <c r="F506" s="226" t="s">
        <v>594</v>
      </c>
      <c r="G506" s="224"/>
      <c r="H506" s="227">
        <v>19.98</v>
      </c>
      <c r="I506" s="228"/>
      <c r="J506" s="224"/>
      <c r="K506" s="224"/>
      <c r="L506" s="229"/>
      <c r="M506" s="230"/>
      <c r="N506" s="231"/>
      <c r="O506" s="231"/>
      <c r="P506" s="231"/>
      <c r="Q506" s="231"/>
      <c r="R506" s="231"/>
      <c r="S506" s="231"/>
      <c r="T506" s="232"/>
      <c r="AT506" s="233" t="s">
        <v>154</v>
      </c>
      <c r="AU506" s="233" t="s">
        <v>82</v>
      </c>
      <c r="AV506" s="12" t="s">
        <v>82</v>
      </c>
      <c r="AW506" s="12" t="s">
        <v>35</v>
      </c>
      <c r="AX506" s="12" t="s">
        <v>72</v>
      </c>
      <c r="AY506" s="233" t="s">
        <v>123</v>
      </c>
    </row>
    <row r="507" spans="2:51" s="12" customFormat="1" ht="13.5">
      <c r="B507" s="223"/>
      <c r="C507" s="224"/>
      <c r="D507" s="213" t="s">
        <v>154</v>
      </c>
      <c r="E507" s="225" t="s">
        <v>21</v>
      </c>
      <c r="F507" s="226" t="s">
        <v>595</v>
      </c>
      <c r="G507" s="224"/>
      <c r="H507" s="227">
        <v>26.64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AT507" s="233" t="s">
        <v>154</v>
      </c>
      <c r="AU507" s="233" t="s">
        <v>82</v>
      </c>
      <c r="AV507" s="12" t="s">
        <v>82</v>
      </c>
      <c r="AW507" s="12" t="s">
        <v>35</v>
      </c>
      <c r="AX507" s="12" t="s">
        <v>72</v>
      </c>
      <c r="AY507" s="233" t="s">
        <v>123</v>
      </c>
    </row>
    <row r="508" spans="2:51" s="12" customFormat="1" ht="13.5">
      <c r="B508" s="223"/>
      <c r="C508" s="224"/>
      <c r="D508" s="213" t="s">
        <v>154</v>
      </c>
      <c r="E508" s="225" t="s">
        <v>21</v>
      </c>
      <c r="F508" s="226" t="s">
        <v>596</v>
      </c>
      <c r="G508" s="224"/>
      <c r="H508" s="227">
        <v>33.3</v>
      </c>
      <c r="I508" s="228"/>
      <c r="J508" s="224"/>
      <c r="K508" s="224"/>
      <c r="L508" s="229"/>
      <c r="M508" s="230"/>
      <c r="N508" s="231"/>
      <c r="O508" s="231"/>
      <c r="P508" s="231"/>
      <c r="Q508" s="231"/>
      <c r="R508" s="231"/>
      <c r="S508" s="231"/>
      <c r="T508" s="232"/>
      <c r="AT508" s="233" t="s">
        <v>154</v>
      </c>
      <c r="AU508" s="233" t="s">
        <v>82</v>
      </c>
      <c r="AV508" s="12" t="s">
        <v>82</v>
      </c>
      <c r="AW508" s="12" t="s">
        <v>35</v>
      </c>
      <c r="AX508" s="12" t="s">
        <v>72</v>
      </c>
      <c r="AY508" s="233" t="s">
        <v>123</v>
      </c>
    </row>
    <row r="509" spans="2:51" s="12" customFormat="1" ht="13.5">
      <c r="B509" s="223"/>
      <c r="C509" s="224"/>
      <c r="D509" s="213" t="s">
        <v>154</v>
      </c>
      <c r="E509" s="225" t="s">
        <v>21</v>
      </c>
      <c r="F509" s="226" t="s">
        <v>597</v>
      </c>
      <c r="G509" s="224"/>
      <c r="H509" s="227">
        <v>39.96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AT509" s="233" t="s">
        <v>154</v>
      </c>
      <c r="AU509" s="233" t="s">
        <v>82</v>
      </c>
      <c r="AV509" s="12" t="s">
        <v>82</v>
      </c>
      <c r="AW509" s="12" t="s">
        <v>35</v>
      </c>
      <c r="AX509" s="12" t="s">
        <v>72</v>
      </c>
      <c r="AY509" s="233" t="s">
        <v>123</v>
      </c>
    </row>
    <row r="510" spans="2:51" s="13" customFormat="1" ht="13.5">
      <c r="B510" s="234"/>
      <c r="C510" s="235"/>
      <c r="D510" s="236" t="s">
        <v>154</v>
      </c>
      <c r="E510" s="237" t="s">
        <v>21</v>
      </c>
      <c r="F510" s="238" t="s">
        <v>158</v>
      </c>
      <c r="G510" s="235"/>
      <c r="H510" s="239">
        <v>253.08</v>
      </c>
      <c r="I510" s="240"/>
      <c r="J510" s="235"/>
      <c r="K510" s="235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154</v>
      </c>
      <c r="AU510" s="245" t="s">
        <v>82</v>
      </c>
      <c r="AV510" s="13" t="s">
        <v>152</v>
      </c>
      <c r="AW510" s="13" t="s">
        <v>35</v>
      </c>
      <c r="AX510" s="13" t="s">
        <v>80</v>
      </c>
      <c r="AY510" s="245" t="s">
        <v>123</v>
      </c>
    </row>
    <row r="511" spans="2:65" s="1" customFormat="1" ht="22.5" customHeight="1">
      <c r="B511" s="41"/>
      <c r="C511" s="263" t="s">
        <v>598</v>
      </c>
      <c r="D511" s="263" t="s">
        <v>529</v>
      </c>
      <c r="E511" s="264" t="s">
        <v>599</v>
      </c>
      <c r="F511" s="265" t="s">
        <v>600</v>
      </c>
      <c r="G511" s="266" t="s">
        <v>176</v>
      </c>
      <c r="H511" s="267">
        <v>43.7</v>
      </c>
      <c r="I511" s="268"/>
      <c r="J511" s="269">
        <f>ROUND(I511*H511,2)</f>
        <v>0</v>
      </c>
      <c r="K511" s="265" t="s">
        <v>151</v>
      </c>
      <c r="L511" s="270"/>
      <c r="M511" s="271" t="s">
        <v>21</v>
      </c>
      <c r="N511" s="272" t="s">
        <v>43</v>
      </c>
      <c r="O511" s="42"/>
      <c r="P511" s="209">
        <f>O511*H511</f>
        <v>0</v>
      </c>
      <c r="Q511" s="209">
        <v>0.0098</v>
      </c>
      <c r="R511" s="209">
        <f>Q511*H511</f>
        <v>0.42826000000000003</v>
      </c>
      <c r="S511" s="209">
        <v>0</v>
      </c>
      <c r="T511" s="210">
        <f>S511*H511</f>
        <v>0</v>
      </c>
      <c r="AR511" s="24" t="s">
        <v>396</v>
      </c>
      <c r="AT511" s="24" t="s">
        <v>529</v>
      </c>
      <c r="AU511" s="24" t="s">
        <v>82</v>
      </c>
      <c r="AY511" s="24" t="s">
        <v>123</v>
      </c>
      <c r="BE511" s="195">
        <f>IF(N511="základní",J511,0)</f>
        <v>0</v>
      </c>
      <c r="BF511" s="195">
        <f>IF(N511="snížená",J511,0)</f>
        <v>0</v>
      </c>
      <c r="BG511" s="195">
        <f>IF(N511="zákl. přenesená",J511,0)</f>
        <v>0</v>
      </c>
      <c r="BH511" s="195">
        <f>IF(N511="sníž. přenesená",J511,0)</f>
        <v>0</v>
      </c>
      <c r="BI511" s="195">
        <f>IF(N511="nulová",J511,0)</f>
        <v>0</v>
      </c>
      <c r="BJ511" s="24" t="s">
        <v>80</v>
      </c>
      <c r="BK511" s="195">
        <f>ROUND(I511*H511,2)</f>
        <v>0</v>
      </c>
      <c r="BL511" s="24" t="s">
        <v>299</v>
      </c>
      <c r="BM511" s="24" t="s">
        <v>601</v>
      </c>
    </row>
    <row r="512" spans="2:51" s="12" customFormat="1" ht="13.5">
      <c r="B512" s="223"/>
      <c r="C512" s="224"/>
      <c r="D512" s="236" t="s">
        <v>154</v>
      </c>
      <c r="E512" s="249" t="s">
        <v>21</v>
      </c>
      <c r="F512" s="250" t="s">
        <v>602</v>
      </c>
      <c r="G512" s="224"/>
      <c r="H512" s="251">
        <v>43.7</v>
      </c>
      <c r="I512" s="228"/>
      <c r="J512" s="224"/>
      <c r="K512" s="224"/>
      <c r="L512" s="229"/>
      <c r="M512" s="230"/>
      <c r="N512" s="231"/>
      <c r="O512" s="231"/>
      <c r="P512" s="231"/>
      <c r="Q512" s="231"/>
      <c r="R512" s="231"/>
      <c r="S512" s="231"/>
      <c r="T512" s="232"/>
      <c r="AT512" s="233" t="s">
        <v>154</v>
      </c>
      <c r="AU512" s="233" t="s">
        <v>82</v>
      </c>
      <c r="AV512" s="12" t="s">
        <v>82</v>
      </c>
      <c r="AW512" s="12" t="s">
        <v>35</v>
      </c>
      <c r="AX512" s="12" t="s">
        <v>80</v>
      </c>
      <c r="AY512" s="233" t="s">
        <v>123</v>
      </c>
    </row>
    <row r="513" spans="2:65" s="1" customFormat="1" ht="22.5" customHeight="1">
      <c r="B513" s="41"/>
      <c r="C513" s="183" t="s">
        <v>603</v>
      </c>
      <c r="D513" s="183" t="s">
        <v>124</v>
      </c>
      <c r="E513" s="184" t="s">
        <v>604</v>
      </c>
      <c r="F513" s="185" t="s">
        <v>605</v>
      </c>
      <c r="G513" s="186" t="s">
        <v>176</v>
      </c>
      <c r="H513" s="187">
        <v>38</v>
      </c>
      <c r="I513" s="188"/>
      <c r="J513" s="189">
        <f>ROUND(I513*H513,2)</f>
        <v>0</v>
      </c>
      <c r="K513" s="185" t="s">
        <v>151</v>
      </c>
      <c r="L513" s="61"/>
      <c r="M513" s="190" t="s">
        <v>21</v>
      </c>
      <c r="N513" s="208" t="s">
        <v>43</v>
      </c>
      <c r="O513" s="42"/>
      <c r="P513" s="209">
        <f>O513*H513</f>
        <v>0</v>
      </c>
      <c r="Q513" s="209">
        <v>0.008</v>
      </c>
      <c r="R513" s="209">
        <f>Q513*H513</f>
        <v>0.304</v>
      </c>
      <c r="S513" s="209">
        <v>0</v>
      </c>
      <c r="T513" s="210">
        <f>S513*H513</f>
        <v>0</v>
      </c>
      <c r="AR513" s="24" t="s">
        <v>299</v>
      </c>
      <c r="AT513" s="24" t="s">
        <v>124</v>
      </c>
      <c r="AU513" s="24" t="s">
        <v>82</v>
      </c>
      <c r="AY513" s="24" t="s">
        <v>123</v>
      </c>
      <c r="BE513" s="195">
        <f>IF(N513="základní",J513,0)</f>
        <v>0</v>
      </c>
      <c r="BF513" s="195">
        <f>IF(N513="snížená",J513,0)</f>
        <v>0</v>
      </c>
      <c r="BG513" s="195">
        <f>IF(N513="zákl. přenesená",J513,0)</f>
        <v>0</v>
      </c>
      <c r="BH513" s="195">
        <f>IF(N513="sníž. přenesená",J513,0)</f>
        <v>0</v>
      </c>
      <c r="BI513" s="195">
        <f>IF(N513="nulová",J513,0)</f>
        <v>0</v>
      </c>
      <c r="BJ513" s="24" t="s">
        <v>80</v>
      </c>
      <c r="BK513" s="195">
        <f>ROUND(I513*H513,2)</f>
        <v>0</v>
      </c>
      <c r="BL513" s="24" t="s">
        <v>299</v>
      </c>
      <c r="BM513" s="24" t="s">
        <v>606</v>
      </c>
    </row>
    <row r="514" spans="2:65" s="1" customFormat="1" ht="31.5" customHeight="1">
      <c r="B514" s="41"/>
      <c r="C514" s="183" t="s">
        <v>607</v>
      </c>
      <c r="D514" s="183" t="s">
        <v>124</v>
      </c>
      <c r="E514" s="184" t="s">
        <v>608</v>
      </c>
      <c r="F514" s="185" t="s">
        <v>609</v>
      </c>
      <c r="G514" s="186" t="s">
        <v>176</v>
      </c>
      <c r="H514" s="187">
        <v>38</v>
      </c>
      <c r="I514" s="188"/>
      <c r="J514" s="189">
        <f>ROUND(I514*H514,2)</f>
        <v>0</v>
      </c>
      <c r="K514" s="185" t="s">
        <v>151</v>
      </c>
      <c r="L514" s="61"/>
      <c r="M514" s="190" t="s">
        <v>21</v>
      </c>
      <c r="N514" s="208" t="s">
        <v>43</v>
      </c>
      <c r="O514" s="42"/>
      <c r="P514" s="209">
        <f>O514*H514</f>
        <v>0</v>
      </c>
      <c r="Q514" s="209">
        <v>0.00093</v>
      </c>
      <c r="R514" s="209">
        <f>Q514*H514</f>
        <v>0.03534</v>
      </c>
      <c r="S514" s="209">
        <v>0</v>
      </c>
      <c r="T514" s="210">
        <f>S514*H514</f>
        <v>0</v>
      </c>
      <c r="AR514" s="24" t="s">
        <v>299</v>
      </c>
      <c r="AT514" s="24" t="s">
        <v>124</v>
      </c>
      <c r="AU514" s="24" t="s">
        <v>82</v>
      </c>
      <c r="AY514" s="24" t="s">
        <v>123</v>
      </c>
      <c r="BE514" s="195">
        <f>IF(N514="základní",J514,0)</f>
        <v>0</v>
      </c>
      <c r="BF514" s="195">
        <f>IF(N514="snížená",J514,0)</f>
        <v>0</v>
      </c>
      <c r="BG514" s="195">
        <f>IF(N514="zákl. přenesená",J514,0)</f>
        <v>0</v>
      </c>
      <c r="BH514" s="195">
        <f>IF(N514="sníž. přenesená",J514,0)</f>
        <v>0</v>
      </c>
      <c r="BI514" s="195">
        <f>IF(N514="nulová",J514,0)</f>
        <v>0</v>
      </c>
      <c r="BJ514" s="24" t="s">
        <v>80</v>
      </c>
      <c r="BK514" s="195">
        <f>ROUND(I514*H514,2)</f>
        <v>0</v>
      </c>
      <c r="BL514" s="24" t="s">
        <v>299</v>
      </c>
      <c r="BM514" s="24" t="s">
        <v>610</v>
      </c>
    </row>
    <row r="515" spans="2:65" s="1" customFormat="1" ht="22.5" customHeight="1">
      <c r="B515" s="41"/>
      <c r="C515" s="183" t="s">
        <v>611</v>
      </c>
      <c r="D515" s="183" t="s">
        <v>124</v>
      </c>
      <c r="E515" s="184" t="s">
        <v>612</v>
      </c>
      <c r="F515" s="185" t="s">
        <v>613</v>
      </c>
      <c r="G515" s="186" t="s">
        <v>176</v>
      </c>
      <c r="H515" s="187">
        <v>38</v>
      </c>
      <c r="I515" s="188"/>
      <c r="J515" s="189">
        <f>ROUND(I515*H515,2)</f>
        <v>0</v>
      </c>
      <c r="K515" s="185" t="s">
        <v>151</v>
      </c>
      <c r="L515" s="61"/>
      <c r="M515" s="190" t="s">
        <v>21</v>
      </c>
      <c r="N515" s="208" t="s">
        <v>43</v>
      </c>
      <c r="O515" s="42"/>
      <c r="P515" s="209">
        <f>O515*H515</f>
        <v>0</v>
      </c>
      <c r="Q515" s="209">
        <v>0.0003</v>
      </c>
      <c r="R515" s="209">
        <f>Q515*H515</f>
        <v>0.011399999999999999</v>
      </c>
      <c r="S515" s="209">
        <v>0</v>
      </c>
      <c r="T515" s="210">
        <f>S515*H515</f>
        <v>0</v>
      </c>
      <c r="AR515" s="24" t="s">
        <v>299</v>
      </c>
      <c r="AT515" s="24" t="s">
        <v>124</v>
      </c>
      <c r="AU515" s="24" t="s">
        <v>82</v>
      </c>
      <c r="AY515" s="24" t="s">
        <v>123</v>
      </c>
      <c r="BE515" s="195">
        <f>IF(N515="základní",J515,0)</f>
        <v>0</v>
      </c>
      <c r="BF515" s="195">
        <f>IF(N515="snížená",J515,0)</f>
        <v>0</v>
      </c>
      <c r="BG515" s="195">
        <f>IF(N515="zákl. přenesená",J515,0)</f>
        <v>0</v>
      </c>
      <c r="BH515" s="195">
        <f>IF(N515="sníž. přenesená",J515,0)</f>
        <v>0</v>
      </c>
      <c r="BI515" s="195">
        <f>IF(N515="nulová",J515,0)</f>
        <v>0</v>
      </c>
      <c r="BJ515" s="24" t="s">
        <v>80</v>
      </c>
      <c r="BK515" s="195">
        <f>ROUND(I515*H515,2)</f>
        <v>0</v>
      </c>
      <c r="BL515" s="24" t="s">
        <v>299</v>
      </c>
      <c r="BM515" s="24" t="s">
        <v>614</v>
      </c>
    </row>
    <row r="516" spans="2:65" s="1" customFormat="1" ht="22.5" customHeight="1">
      <c r="B516" s="41"/>
      <c r="C516" s="183" t="s">
        <v>615</v>
      </c>
      <c r="D516" s="183" t="s">
        <v>124</v>
      </c>
      <c r="E516" s="184" t="s">
        <v>616</v>
      </c>
      <c r="F516" s="185" t="s">
        <v>617</v>
      </c>
      <c r="G516" s="186" t="s">
        <v>465</v>
      </c>
      <c r="H516" s="187">
        <v>1.09</v>
      </c>
      <c r="I516" s="188"/>
      <c r="J516" s="189">
        <f>ROUND(I516*H516,2)</f>
        <v>0</v>
      </c>
      <c r="K516" s="185" t="s">
        <v>151</v>
      </c>
      <c r="L516" s="61"/>
      <c r="M516" s="190" t="s">
        <v>21</v>
      </c>
      <c r="N516" s="208" t="s">
        <v>43</v>
      </c>
      <c r="O516" s="42"/>
      <c r="P516" s="209">
        <f>O516*H516</f>
        <v>0</v>
      </c>
      <c r="Q516" s="209">
        <v>0</v>
      </c>
      <c r="R516" s="209">
        <f>Q516*H516</f>
        <v>0</v>
      </c>
      <c r="S516" s="209">
        <v>0</v>
      </c>
      <c r="T516" s="210">
        <f>S516*H516</f>
        <v>0</v>
      </c>
      <c r="AR516" s="24" t="s">
        <v>299</v>
      </c>
      <c r="AT516" s="24" t="s">
        <v>124</v>
      </c>
      <c r="AU516" s="24" t="s">
        <v>82</v>
      </c>
      <c r="AY516" s="24" t="s">
        <v>123</v>
      </c>
      <c r="BE516" s="195">
        <f>IF(N516="základní",J516,0)</f>
        <v>0</v>
      </c>
      <c r="BF516" s="195">
        <f>IF(N516="snížená",J516,0)</f>
        <v>0</v>
      </c>
      <c r="BG516" s="195">
        <f>IF(N516="zákl. přenesená",J516,0)</f>
        <v>0</v>
      </c>
      <c r="BH516" s="195">
        <f>IF(N516="sníž. přenesená",J516,0)</f>
        <v>0</v>
      </c>
      <c r="BI516" s="195">
        <f>IF(N516="nulová",J516,0)</f>
        <v>0</v>
      </c>
      <c r="BJ516" s="24" t="s">
        <v>80</v>
      </c>
      <c r="BK516" s="195">
        <f>ROUND(I516*H516,2)</f>
        <v>0</v>
      </c>
      <c r="BL516" s="24" t="s">
        <v>299</v>
      </c>
      <c r="BM516" s="24" t="s">
        <v>618</v>
      </c>
    </row>
    <row r="517" spans="2:65" s="1" customFormat="1" ht="22.5" customHeight="1">
      <c r="B517" s="41"/>
      <c r="C517" s="183" t="s">
        <v>619</v>
      </c>
      <c r="D517" s="183" t="s">
        <v>124</v>
      </c>
      <c r="E517" s="184" t="s">
        <v>620</v>
      </c>
      <c r="F517" s="185" t="s">
        <v>621</v>
      </c>
      <c r="G517" s="186" t="s">
        <v>465</v>
      </c>
      <c r="H517" s="187">
        <v>1.09</v>
      </c>
      <c r="I517" s="188"/>
      <c r="J517" s="189">
        <f>ROUND(I517*H517,2)</f>
        <v>0</v>
      </c>
      <c r="K517" s="185" t="s">
        <v>151</v>
      </c>
      <c r="L517" s="61"/>
      <c r="M517" s="190" t="s">
        <v>21</v>
      </c>
      <c r="N517" s="208" t="s">
        <v>43</v>
      </c>
      <c r="O517" s="42"/>
      <c r="P517" s="209">
        <f>O517*H517</f>
        <v>0</v>
      </c>
      <c r="Q517" s="209">
        <v>0</v>
      </c>
      <c r="R517" s="209">
        <f>Q517*H517</f>
        <v>0</v>
      </c>
      <c r="S517" s="209">
        <v>0</v>
      </c>
      <c r="T517" s="210">
        <f>S517*H517</f>
        <v>0</v>
      </c>
      <c r="AR517" s="24" t="s">
        <v>299</v>
      </c>
      <c r="AT517" s="24" t="s">
        <v>124</v>
      </c>
      <c r="AU517" s="24" t="s">
        <v>82</v>
      </c>
      <c r="AY517" s="24" t="s">
        <v>123</v>
      </c>
      <c r="BE517" s="195">
        <f>IF(N517="základní",J517,0)</f>
        <v>0</v>
      </c>
      <c r="BF517" s="195">
        <f>IF(N517="snížená",J517,0)</f>
        <v>0</v>
      </c>
      <c r="BG517" s="195">
        <f>IF(N517="zákl. přenesená",J517,0)</f>
        <v>0</v>
      </c>
      <c r="BH517" s="195">
        <f>IF(N517="sníž. přenesená",J517,0)</f>
        <v>0</v>
      </c>
      <c r="BI517" s="195">
        <f>IF(N517="nulová",J517,0)</f>
        <v>0</v>
      </c>
      <c r="BJ517" s="24" t="s">
        <v>80</v>
      </c>
      <c r="BK517" s="195">
        <f>ROUND(I517*H517,2)</f>
        <v>0</v>
      </c>
      <c r="BL517" s="24" t="s">
        <v>299</v>
      </c>
      <c r="BM517" s="24" t="s">
        <v>622</v>
      </c>
    </row>
    <row r="518" spans="2:63" s="9" customFormat="1" ht="29.25" customHeight="1">
      <c r="B518" s="169"/>
      <c r="C518" s="170"/>
      <c r="D518" s="171" t="s">
        <v>71</v>
      </c>
      <c r="E518" s="206" t="s">
        <v>623</v>
      </c>
      <c r="F518" s="206" t="s">
        <v>624</v>
      </c>
      <c r="G518" s="170"/>
      <c r="H518" s="170"/>
      <c r="I518" s="173"/>
      <c r="J518" s="207">
        <f>BK518</f>
        <v>0</v>
      </c>
      <c r="K518" s="170"/>
      <c r="L518" s="175"/>
      <c r="M518" s="176"/>
      <c r="N518" s="177"/>
      <c r="O518" s="177"/>
      <c r="P518" s="178">
        <f>SUM(P519:P543)</f>
        <v>0</v>
      </c>
      <c r="Q518" s="177"/>
      <c r="R518" s="178">
        <f>SUM(R519:R543)</f>
        <v>0.5903648</v>
      </c>
      <c r="S518" s="177"/>
      <c r="T518" s="179">
        <f>SUM(T519:T543)</f>
        <v>0</v>
      </c>
      <c r="AR518" s="180" t="s">
        <v>82</v>
      </c>
      <c r="AT518" s="181" t="s">
        <v>71</v>
      </c>
      <c r="AU518" s="181" t="s">
        <v>80</v>
      </c>
      <c r="AY518" s="180" t="s">
        <v>123</v>
      </c>
      <c r="BK518" s="182">
        <f>SUM(BK519:BK543)</f>
        <v>0</v>
      </c>
    </row>
    <row r="519" spans="2:65" s="1" customFormat="1" ht="22.5" customHeight="1">
      <c r="B519" s="41"/>
      <c r="C519" s="183" t="s">
        <v>625</v>
      </c>
      <c r="D519" s="183" t="s">
        <v>124</v>
      </c>
      <c r="E519" s="184" t="s">
        <v>626</v>
      </c>
      <c r="F519" s="185" t="s">
        <v>627</v>
      </c>
      <c r="G519" s="186" t="s">
        <v>176</v>
      </c>
      <c r="H519" s="187">
        <v>24</v>
      </c>
      <c r="I519" s="188"/>
      <c r="J519" s="189">
        <f>ROUND(I519*H519,2)</f>
        <v>0</v>
      </c>
      <c r="K519" s="185" t="s">
        <v>151</v>
      </c>
      <c r="L519" s="61"/>
      <c r="M519" s="190" t="s">
        <v>21</v>
      </c>
      <c r="N519" s="208" t="s">
        <v>43</v>
      </c>
      <c r="O519" s="42"/>
      <c r="P519" s="209">
        <f>O519*H519</f>
        <v>0</v>
      </c>
      <c r="Q519" s="209">
        <v>0.00021</v>
      </c>
      <c r="R519" s="209">
        <f>Q519*H519</f>
        <v>0.00504</v>
      </c>
      <c r="S519" s="209">
        <v>0</v>
      </c>
      <c r="T519" s="210">
        <f>S519*H519</f>
        <v>0</v>
      </c>
      <c r="AR519" s="24" t="s">
        <v>299</v>
      </c>
      <c r="AT519" s="24" t="s">
        <v>124</v>
      </c>
      <c r="AU519" s="24" t="s">
        <v>82</v>
      </c>
      <c r="AY519" s="24" t="s">
        <v>123</v>
      </c>
      <c r="BE519" s="195">
        <f>IF(N519="základní",J519,0)</f>
        <v>0</v>
      </c>
      <c r="BF519" s="195">
        <f>IF(N519="snížená",J519,0)</f>
        <v>0</v>
      </c>
      <c r="BG519" s="195">
        <f>IF(N519="zákl. přenesená",J519,0)</f>
        <v>0</v>
      </c>
      <c r="BH519" s="195">
        <f>IF(N519="sníž. přenesená",J519,0)</f>
        <v>0</v>
      </c>
      <c r="BI519" s="195">
        <f>IF(N519="nulová",J519,0)</f>
        <v>0</v>
      </c>
      <c r="BJ519" s="24" t="s">
        <v>80</v>
      </c>
      <c r="BK519" s="195">
        <f>ROUND(I519*H519,2)</f>
        <v>0</v>
      </c>
      <c r="BL519" s="24" t="s">
        <v>299</v>
      </c>
      <c r="BM519" s="24" t="s">
        <v>628</v>
      </c>
    </row>
    <row r="520" spans="2:65" s="1" customFormat="1" ht="22.5" customHeight="1">
      <c r="B520" s="41"/>
      <c r="C520" s="183" t="s">
        <v>629</v>
      </c>
      <c r="D520" s="183" t="s">
        <v>124</v>
      </c>
      <c r="E520" s="184" t="s">
        <v>630</v>
      </c>
      <c r="F520" s="185" t="s">
        <v>631</v>
      </c>
      <c r="G520" s="186" t="s">
        <v>176</v>
      </c>
      <c r="H520" s="187">
        <v>1607.38</v>
      </c>
      <c r="I520" s="188"/>
      <c r="J520" s="189">
        <f>ROUND(I520*H520,2)</f>
        <v>0</v>
      </c>
      <c r="K520" s="185" t="s">
        <v>151</v>
      </c>
      <c r="L520" s="61"/>
      <c r="M520" s="190" t="s">
        <v>21</v>
      </c>
      <c r="N520" s="208" t="s">
        <v>43</v>
      </c>
      <c r="O520" s="42"/>
      <c r="P520" s="209">
        <f>O520*H520</f>
        <v>0</v>
      </c>
      <c r="Q520" s="209">
        <v>8E-05</v>
      </c>
      <c r="R520" s="209">
        <f>Q520*H520</f>
        <v>0.12859040000000002</v>
      </c>
      <c r="S520" s="209">
        <v>0</v>
      </c>
      <c r="T520" s="210">
        <f>S520*H520</f>
        <v>0</v>
      </c>
      <c r="AR520" s="24" t="s">
        <v>299</v>
      </c>
      <c r="AT520" s="24" t="s">
        <v>124</v>
      </c>
      <c r="AU520" s="24" t="s">
        <v>82</v>
      </c>
      <c r="AY520" s="24" t="s">
        <v>123</v>
      </c>
      <c r="BE520" s="195">
        <f>IF(N520="základní",J520,0)</f>
        <v>0</v>
      </c>
      <c r="BF520" s="195">
        <f>IF(N520="snížená",J520,0)</f>
        <v>0</v>
      </c>
      <c r="BG520" s="195">
        <f>IF(N520="zákl. přenesená",J520,0)</f>
        <v>0</v>
      </c>
      <c r="BH520" s="195">
        <f>IF(N520="sníž. přenesená",J520,0)</f>
        <v>0</v>
      </c>
      <c r="BI520" s="195">
        <f>IF(N520="nulová",J520,0)</f>
        <v>0</v>
      </c>
      <c r="BJ520" s="24" t="s">
        <v>80</v>
      </c>
      <c r="BK520" s="195">
        <f>ROUND(I520*H520,2)</f>
        <v>0</v>
      </c>
      <c r="BL520" s="24" t="s">
        <v>299</v>
      </c>
      <c r="BM520" s="24" t="s">
        <v>632</v>
      </c>
    </row>
    <row r="521" spans="2:51" s="12" customFormat="1" ht="27">
      <c r="B521" s="223"/>
      <c r="C521" s="224"/>
      <c r="D521" s="213" t="s">
        <v>154</v>
      </c>
      <c r="E521" s="225" t="s">
        <v>21</v>
      </c>
      <c r="F521" s="226" t="s">
        <v>633</v>
      </c>
      <c r="G521" s="224"/>
      <c r="H521" s="227">
        <v>1131.96</v>
      </c>
      <c r="I521" s="228"/>
      <c r="J521" s="224"/>
      <c r="K521" s="224"/>
      <c r="L521" s="229"/>
      <c r="M521" s="230"/>
      <c r="N521" s="231"/>
      <c r="O521" s="231"/>
      <c r="P521" s="231"/>
      <c r="Q521" s="231"/>
      <c r="R521" s="231"/>
      <c r="S521" s="231"/>
      <c r="T521" s="232"/>
      <c r="AT521" s="233" t="s">
        <v>154</v>
      </c>
      <c r="AU521" s="233" t="s">
        <v>82</v>
      </c>
      <c r="AV521" s="12" t="s">
        <v>82</v>
      </c>
      <c r="AW521" s="12" t="s">
        <v>35</v>
      </c>
      <c r="AX521" s="12" t="s">
        <v>72</v>
      </c>
      <c r="AY521" s="233" t="s">
        <v>123</v>
      </c>
    </row>
    <row r="522" spans="2:51" s="12" customFormat="1" ht="13.5">
      <c r="B522" s="223"/>
      <c r="C522" s="224"/>
      <c r="D522" s="213" t="s">
        <v>154</v>
      </c>
      <c r="E522" s="225" t="s">
        <v>21</v>
      </c>
      <c r="F522" s="226" t="s">
        <v>634</v>
      </c>
      <c r="G522" s="224"/>
      <c r="H522" s="227">
        <v>475.42</v>
      </c>
      <c r="I522" s="228"/>
      <c r="J522" s="224"/>
      <c r="K522" s="224"/>
      <c r="L522" s="229"/>
      <c r="M522" s="230"/>
      <c r="N522" s="231"/>
      <c r="O522" s="231"/>
      <c r="P522" s="231"/>
      <c r="Q522" s="231"/>
      <c r="R522" s="231"/>
      <c r="S522" s="231"/>
      <c r="T522" s="232"/>
      <c r="AT522" s="233" t="s">
        <v>154</v>
      </c>
      <c r="AU522" s="233" t="s">
        <v>82</v>
      </c>
      <c r="AV522" s="12" t="s">
        <v>82</v>
      </c>
      <c r="AW522" s="12" t="s">
        <v>35</v>
      </c>
      <c r="AX522" s="12" t="s">
        <v>72</v>
      </c>
      <c r="AY522" s="233" t="s">
        <v>123</v>
      </c>
    </row>
    <row r="523" spans="2:51" s="13" customFormat="1" ht="13.5">
      <c r="B523" s="234"/>
      <c r="C523" s="235"/>
      <c r="D523" s="236" t="s">
        <v>154</v>
      </c>
      <c r="E523" s="237" t="s">
        <v>21</v>
      </c>
      <c r="F523" s="238" t="s">
        <v>158</v>
      </c>
      <c r="G523" s="235"/>
      <c r="H523" s="239">
        <v>1607.38</v>
      </c>
      <c r="I523" s="240"/>
      <c r="J523" s="235"/>
      <c r="K523" s="235"/>
      <c r="L523" s="241"/>
      <c r="M523" s="242"/>
      <c r="N523" s="243"/>
      <c r="O523" s="243"/>
      <c r="P523" s="243"/>
      <c r="Q523" s="243"/>
      <c r="R523" s="243"/>
      <c r="S523" s="243"/>
      <c r="T523" s="244"/>
      <c r="AT523" s="245" t="s">
        <v>154</v>
      </c>
      <c r="AU523" s="245" t="s">
        <v>82</v>
      </c>
      <c r="AV523" s="13" t="s">
        <v>152</v>
      </c>
      <c r="AW523" s="13" t="s">
        <v>35</v>
      </c>
      <c r="AX523" s="13" t="s">
        <v>80</v>
      </c>
      <c r="AY523" s="245" t="s">
        <v>123</v>
      </c>
    </row>
    <row r="524" spans="2:65" s="1" customFormat="1" ht="22.5" customHeight="1">
      <c r="B524" s="41"/>
      <c r="C524" s="183" t="s">
        <v>635</v>
      </c>
      <c r="D524" s="183" t="s">
        <v>124</v>
      </c>
      <c r="E524" s="184" t="s">
        <v>636</v>
      </c>
      <c r="F524" s="185" t="s">
        <v>637</v>
      </c>
      <c r="G524" s="186" t="s">
        <v>176</v>
      </c>
      <c r="H524" s="187">
        <v>1607.38</v>
      </c>
      <c r="I524" s="188"/>
      <c r="J524" s="189">
        <f>ROUND(I524*H524,2)</f>
        <v>0</v>
      </c>
      <c r="K524" s="185" t="s">
        <v>151</v>
      </c>
      <c r="L524" s="61"/>
      <c r="M524" s="190" t="s">
        <v>21</v>
      </c>
      <c r="N524" s="208" t="s">
        <v>43</v>
      </c>
      <c r="O524" s="42"/>
      <c r="P524" s="209">
        <f>O524*H524</f>
        <v>0</v>
      </c>
      <c r="Q524" s="209">
        <v>0</v>
      </c>
      <c r="R524" s="209">
        <f>Q524*H524</f>
        <v>0</v>
      </c>
      <c r="S524" s="209">
        <v>0</v>
      </c>
      <c r="T524" s="210">
        <f>S524*H524</f>
        <v>0</v>
      </c>
      <c r="AR524" s="24" t="s">
        <v>299</v>
      </c>
      <c r="AT524" s="24" t="s">
        <v>124</v>
      </c>
      <c r="AU524" s="24" t="s">
        <v>82</v>
      </c>
      <c r="AY524" s="24" t="s">
        <v>123</v>
      </c>
      <c r="BE524" s="195">
        <f>IF(N524="základní",J524,0)</f>
        <v>0</v>
      </c>
      <c r="BF524" s="195">
        <f>IF(N524="snížená",J524,0)</f>
        <v>0</v>
      </c>
      <c r="BG524" s="195">
        <f>IF(N524="zákl. přenesená",J524,0)</f>
        <v>0</v>
      </c>
      <c r="BH524" s="195">
        <f>IF(N524="sníž. přenesená",J524,0)</f>
        <v>0</v>
      </c>
      <c r="BI524" s="195">
        <f>IF(N524="nulová",J524,0)</f>
        <v>0</v>
      </c>
      <c r="BJ524" s="24" t="s">
        <v>80</v>
      </c>
      <c r="BK524" s="195">
        <f>ROUND(I524*H524,2)</f>
        <v>0</v>
      </c>
      <c r="BL524" s="24" t="s">
        <v>299</v>
      </c>
      <c r="BM524" s="24" t="s">
        <v>638</v>
      </c>
    </row>
    <row r="525" spans="2:51" s="12" customFormat="1" ht="13.5">
      <c r="B525" s="223"/>
      <c r="C525" s="224"/>
      <c r="D525" s="213" t="s">
        <v>154</v>
      </c>
      <c r="E525" s="225" t="s">
        <v>21</v>
      </c>
      <c r="F525" s="226" t="s">
        <v>639</v>
      </c>
      <c r="G525" s="224"/>
      <c r="H525" s="227">
        <v>1131.96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AT525" s="233" t="s">
        <v>154</v>
      </c>
      <c r="AU525" s="233" t="s">
        <v>82</v>
      </c>
      <c r="AV525" s="12" t="s">
        <v>82</v>
      </c>
      <c r="AW525" s="12" t="s">
        <v>35</v>
      </c>
      <c r="AX525" s="12" t="s">
        <v>72</v>
      </c>
      <c r="AY525" s="233" t="s">
        <v>123</v>
      </c>
    </row>
    <row r="526" spans="2:51" s="12" customFormat="1" ht="13.5">
      <c r="B526" s="223"/>
      <c r="C526" s="224"/>
      <c r="D526" s="213" t="s">
        <v>154</v>
      </c>
      <c r="E526" s="225" t="s">
        <v>21</v>
      </c>
      <c r="F526" s="226" t="s">
        <v>640</v>
      </c>
      <c r="G526" s="224"/>
      <c r="H526" s="227">
        <v>475.42</v>
      </c>
      <c r="I526" s="228"/>
      <c r="J526" s="224"/>
      <c r="K526" s="224"/>
      <c r="L526" s="229"/>
      <c r="M526" s="230"/>
      <c r="N526" s="231"/>
      <c r="O526" s="231"/>
      <c r="P526" s="231"/>
      <c r="Q526" s="231"/>
      <c r="R526" s="231"/>
      <c r="S526" s="231"/>
      <c r="T526" s="232"/>
      <c r="AT526" s="233" t="s">
        <v>154</v>
      </c>
      <c r="AU526" s="233" t="s">
        <v>82</v>
      </c>
      <c r="AV526" s="12" t="s">
        <v>82</v>
      </c>
      <c r="AW526" s="12" t="s">
        <v>35</v>
      </c>
      <c r="AX526" s="12" t="s">
        <v>72</v>
      </c>
      <c r="AY526" s="233" t="s">
        <v>123</v>
      </c>
    </row>
    <row r="527" spans="2:51" s="13" customFormat="1" ht="13.5">
      <c r="B527" s="234"/>
      <c r="C527" s="235"/>
      <c r="D527" s="236" t="s">
        <v>154</v>
      </c>
      <c r="E527" s="237" t="s">
        <v>21</v>
      </c>
      <c r="F527" s="238" t="s">
        <v>158</v>
      </c>
      <c r="G527" s="235"/>
      <c r="H527" s="239">
        <v>1607.38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4"/>
      <c r="AT527" s="245" t="s">
        <v>154</v>
      </c>
      <c r="AU527" s="245" t="s">
        <v>82</v>
      </c>
      <c r="AV527" s="13" t="s">
        <v>152</v>
      </c>
      <c r="AW527" s="13" t="s">
        <v>35</v>
      </c>
      <c r="AX527" s="13" t="s">
        <v>80</v>
      </c>
      <c r="AY527" s="245" t="s">
        <v>123</v>
      </c>
    </row>
    <row r="528" spans="2:65" s="1" customFormat="1" ht="22.5" customHeight="1">
      <c r="B528" s="41"/>
      <c r="C528" s="183" t="s">
        <v>641</v>
      </c>
      <c r="D528" s="183" t="s">
        <v>124</v>
      </c>
      <c r="E528" s="184" t="s">
        <v>642</v>
      </c>
      <c r="F528" s="185" t="s">
        <v>643</v>
      </c>
      <c r="G528" s="186" t="s">
        <v>176</v>
      </c>
      <c r="H528" s="187">
        <v>1607.38</v>
      </c>
      <c r="I528" s="188"/>
      <c r="J528" s="189">
        <f>ROUND(I528*H528,2)</f>
        <v>0</v>
      </c>
      <c r="K528" s="185" t="s">
        <v>151</v>
      </c>
      <c r="L528" s="61"/>
      <c r="M528" s="190" t="s">
        <v>21</v>
      </c>
      <c r="N528" s="208" t="s">
        <v>43</v>
      </c>
      <c r="O528" s="42"/>
      <c r="P528" s="209">
        <f>O528*H528</f>
        <v>0</v>
      </c>
      <c r="Q528" s="209">
        <v>0.00012</v>
      </c>
      <c r="R528" s="209">
        <f>Q528*H528</f>
        <v>0.19288560000000002</v>
      </c>
      <c r="S528" s="209">
        <v>0</v>
      </c>
      <c r="T528" s="210">
        <f>S528*H528</f>
        <v>0</v>
      </c>
      <c r="AR528" s="24" t="s">
        <v>299</v>
      </c>
      <c r="AT528" s="24" t="s">
        <v>124</v>
      </c>
      <c r="AU528" s="24" t="s">
        <v>82</v>
      </c>
      <c r="AY528" s="24" t="s">
        <v>123</v>
      </c>
      <c r="BE528" s="195">
        <f>IF(N528="základní",J528,0)</f>
        <v>0</v>
      </c>
      <c r="BF528" s="195">
        <f>IF(N528="snížená",J528,0)</f>
        <v>0</v>
      </c>
      <c r="BG528" s="195">
        <f>IF(N528="zákl. přenesená",J528,0)</f>
        <v>0</v>
      </c>
      <c r="BH528" s="195">
        <f>IF(N528="sníž. přenesená",J528,0)</f>
        <v>0</v>
      </c>
      <c r="BI528" s="195">
        <f>IF(N528="nulová",J528,0)</f>
        <v>0</v>
      </c>
      <c r="BJ528" s="24" t="s">
        <v>80</v>
      </c>
      <c r="BK528" s="195">
        <f>ROUND(I528*H528,2)</f>
        <v>0</v>
      </c>
      <c r="BL528" s="24" t="s">
        <v>299</v>
      </c>
      <c r="BM528" s="24" t="s">
        <v>644</v>
      </c>
    </row>
    <row r="529" spans="2:51" s="12" customFormat="1" ht="13.5">
      <c r="B529" s="223"/>
      <c r="C529" s="224"/>
      <c r="D529" s="213" t="s">
        <v>154</v>
      </c>
      <c r="E529" s="225" t="s">
        <v>21</v>
      </c>
      <c r="F529" s="226" t="s">
        <v>639</v>
      </c>
      <c r="G529" s="224"/>
      <c r="H529" s="227">
        <v>1131.96</v>
      </c>
      <c r="I529" s="228"/>
      <c r="J529" s="224"/>
      <c r="K529" s="224"/>
      <c r="L529" s="229"/>
      <c r="M529" s="230"/>
      <c r="N529" s="231"/>
      <c r="O529" s="231"/>
      <c r="P529" s="231"/>
      <c r="Q529" s="231"/>
      <c r="R529" s="231"/>
      <c r="S529" s="231"/>
      <c r="T529" s="232"/>
      <c r="AT529" s="233" t="s">
        <v>154</v>
      </c>
      <c r="AU529" s="233" t="s">
        <v>82</v>
      </c>
      <c r="AV529" s="12" t="s">
        <v>82</v>
      </c>
      <c r="AW529" s="12" t="s">
        <v>35</v>
      </c>
      <c r="AX529" s="12" t="s">
        <v>72</v>
      </c>
      <c r="AY529" s="233" t="s">
        <v>123</v>
      </c>
    </row>
    <row r="530" spans="2:51" s="12" customFormat="1" ht="13.5">
      <c r="B530" s="223"/>
      <c r="C530" s="224"/>
      <c r="D530" s="213" t="s">
        <v>154</v>
      </c>
      <c r="E530" s="225" t="s">
        <v>21</v>
      </c>
      <c r="F530" s="226" t="s">
        <v>640</v>
      </c>
      <c r="G530" s="224"/>
      <c r="H530" s="227">
        <v>475.42</v>
      </c>
      <c r="I530" s="228"/>
      <c r="J530" s="224"/>
      <c r="K530" s="224"/>
      <c r="L530" s="229"/>
      <c r="M530" s="230"/>
      <c r="N530" s="231"/>
      <c r="O530" s="231"/>
      <c r="P530" s="231"/>
      <c r="Q530" s="231"/>
      <c r="R530" s="231"/>
      <c r="S530" s="231"/>
      <c r="T530" s="232"/>
      <c r="AT530" s="233" t="s">
        <v>154</v>
      </c>
      <c r="AU530" s="233" t="s">
        <v>82</v>
      </c>
      <c r="AV530" s="12" t="s">
        <v>82</v>
      </c>
      <c r="AW530" s="12" t="s">
        <v>35</v>
      </c>
      <c r="AX530" s="12" t="s">
        <v>72</v>
      </c>
      <c r="AY530" s="233" t="s">
        <v>123</v>
      </c>
    </row>
    <row r="531" spans="2:51" s="13" customFormat="1" ht="13.5">
      <c r="B531" s="234"/>
      <c r="C531" s="235"/>
      <c r="D531" s="236" t="s">
        <v>154</v>
      </c>
      <c r="E531" s="237" t="s">
        <v>21</v>
      </c>
      <c r="F531" s="238" t="s">
        <v>158</v>
      </c>
      <c r="G531" s="235"/>
      <c r="H531" s="239">
        <v>1607.38</v>
      </c>
      <c r="I531" s="240"/>
      <c r="J531" s="235"/>
      <c r="K531" s="235"/>
      <c r="L531" s="241"/>
      <c r="M531" s="242"/>
      <c r="N531" s="243"/>
      <c r="O531" s="243"/>
      <c r="P531" s="243"/>
      <c r="Q531" s="243"/>
      <c r="R531" s="243"/>
      <c r="S531" s="243"/>
      <c r="T531" s="244"/>
      <c r="AT531" s="245" t="s">
        <v>154</v>
      </c>
      <c r="AU531" s="245" t="s">
        <v>82</v>
      </c>
      <c r="AV531" s="13" t="s">
        <v>152</v>
      </c>
      <c r="AW531" s="13" t="s">
        <v>35</v>
      </c>
      <c r="AX531" s="13" t="s">
        <v>80</v>
      </c>
      <c r="AY531" s="245" t="s">
        <v>123</v>
      </c>
    </row>
    <row r="532" spans="2:65" s="1" customFormat="1" ht="22.5" customHeight="1">
      <c r="B532" s="41"/>
      <c r="C532" s="183" t="s">
        <v>645</v>
      </c>
      <c r="D532" s="183" t="s">
        <v>124</v>
      </c>
      <c r="E532" s="184" t="s">
        <v>646</v>
      </c>
      <c r="F532" s="185" t="s">
        <v>647</v>
      </c>
      <c r="G532" s="186" t="s">
        <v>176</v>
      </c>
      <c r="H532" s="187">
        <v>1607.38</v>
      </c>
      <c r="I532" s="188"/>
      <c r="J532" s="189">
        <f>ROUND(I532*H532,2)</f>
        <v>0</v>
      </c>
      <c r="K532" s="185" t="s">
        <v>151</v>
      </c>
      <c r="L532" s="61"/>
      <c r="M532" s="190" t="s">
        <v>21</v>
      </c>
      <c r="N532" s="208" t="s">
        <v>43</v>
      </c>
      <c r="O532" s="42"/>
      <c r="P532" s="209">
        <f>O532*H532</f>
        <v>0</v>
      </c>
      <c r="Q532" s="209">
        <v>0.00012</v>
      </c>
      <c r="R532" s="209">
        <f>Q532*H532</f>
        <v>0.19288560000000002</v>
      </c>
      <c r="S532" s="209">
        <v>0</v>
      </c>
      <c r="T532" s="210">
        <f>S532*H532</f>
        <v>0</v>
      </c>
      <c r="AR532" s="24" t="s">
        <v>299</v>
      </c>
      <c r="AT532" s="24" t="s">
        <v>124</v>
      </c>
      <c r="AU532" s="24" t="s">
        <v>82</v>
      </c>
      <c r="AY532" s="24" t="s">
        <v>123</v>
      </c>
      <c r="BE532" s="195">
        <f>IF(N532="základní",J532,0)</f>
        <v>0</v>
      </c>
      <c r="BF532" s="195">
        <f>IF(N532="snížená",J532,0)</f>
        <v>0</v>
      </c>
      <c r="BG532" s="195">
        <f>IF(N532="zákl. přenesená",J532,0)</f>
        <v>0</v>
      </c>
      <c r="BH532" s="195">
        <f>IF(N532="sníž. přenesená",J532,0)</f>
        <v>0</v>
      </c>
      <c r="BI532" s="195">
        <f>IF(N532="nulová",J532,0)</f>
        <v>0</v>
      </c>
      <c r="BJ532" s="24" t="s">
        <v>80</v>
      </c>
      <c r="BK532" s="195">
        <f>ROUND(I532*H532,2)</f>
        <v>0</v>
      </c>
      <c r="BL532" s="24" t="s">
        <v>299</v>
      </c>
      <c r="BM532" s="24" t="s">
        <v>648</v>
      </c>
    </row>
    <row r="533" spans="2:51" s="12" customFormat="1" ht="13.5">
      <c r="B533" s="223"/>
      <c r="C533" s="224"/>
      <c r="D533" s="213" t="s">
        <v>154</v>
      </c>
      <c r="E533" s="225" t="s">
        <v>21</v>
      </c>
      <c r="F533" s="226" t="s">
        <v>639</v>
      </c>
      <c r="G533" s="224"/>
      <c r="H533" s="227">
        <v>1131.96</v>
      </c>
      <c r="I533" s="228"/>
      <c r="J533" s="224"/>
      <c r="K533" s="224"/>
      <c r="L533" s="229"/>
      <c r="M533" s="230"/>
      <c r="N533" s="231"/>
      <c r="O533" s="231"/>
      <c r="P533" s="231"/>
      <c r="Q533" s="231"/>
      <c r="R533" s="231"/>
      <c r="S533" s="231"/>
      <c r="T533" s="232"/>
      <c r="AT533" s="233" t="s">
        <v>154</v>
      </c>
      <c r="AU533" s="233" t="s">
        <v>82</v>
      </c>
      <c r="AV533" s="12" t="s">
        <v>82</v>
      </c>
      <c r="AW533" s="12" t="s">
        <v>35</v>
      </c>
      <c r="AX533" s="12" t="s">
        <v>72</v>
      </c>
      <c r="AY533" s="233" t="s">
        <v>123</v>
      </c>
    </row>
    <row r="534" spans="2:51" s="12" customFormat="1" ht="13.5">
      <c r="B534" s="223"/>
      <c r="C534" s="224"/>
      <c r="D534" s="213" t="s">
        <v>154</v>
      </c>
      <c r="E534" s="225" t="s">
        <v>21</v>
      </c>
      <c r="F534" s="226" t="s">
        <v>640</v>
      </c>
      <c r="G534" s="224"/>
      <c r="H534" s="227">
        <v>475.42</v>
      </c>
      <c r="I534" s="228"/>
      <c r="J534" s="224"/>
      <c r="K534" s="224"/>
      <c r="L534" s="229"/>
      <c r="M534" s="230"/>
      <c r="N534" s="231"/>
      <c r="O534" s="231"/>
      <c r="P534" s="231"/>
      <c r="Q534" s="231"/>
      <c r="R534" s="231"/>
      <c r="S534" s="231"/>
      <c r="T534" s="232"/>
      <c r="AT534" s="233" t="s">
        <v>154</v>
      </c>
      <c r="AU534" s="233" t="s">
        <v>82</v>
      </c>
      <c r="AV534" s="12" t="s">
        <v>82</v>
      </c>
      <c r="AW534" s="12" t="s">
        <v>35</v>
      </c>
      <c r="AX534" s="12" t="s">
        <v>72</v>
      </c>
      <c r="AY534" s="233" t="s">
        <v>123</v>
      </c>
    </row>
    <row r="535" spans="2:51" s="13" customFormat="1" ht="13.5">
      <c r="B535" s="234"/>
      <c r="C535" s="235"/>
      <c r="D535" s="236" t="s">
        <v>154</v>
      </c>
      <c r="E535" s="237" t="s">
        <v>21</v>
      </c>
      <c r="F535" s="238" t="s">
        <v>158</v>
      </c>
      <c r="G535" s="235"/>
      <c r="H535" s="239">
        <v>1607.38</v>
      </c>
      <c r="I535" s="240"/>
      <c r="J535" s="235"/>
      <c r="K535" s="235"/>
      <c r="L535" s="241"/>
      <c r="M535" s="242"/>
      <c r="N535" s="243"/>
      <c r="O535" s="243"/>
      <c r="P535" s="243"/>
      <c r="Q535" s="243"/>
      <c r="R535" s="243"/>
      <c r="S535" s="243"/>
      <c r="T535" s="244"/>
      <c r="AT535" s="245" t="s">
        <v>154</v>
      </c>
      <c r="AU535" s="245" t="s">
        <v>82</v>
      </c>
      <c r="AV535" s="13" t="s">
        <v>152</v>
      </c>
      <c r="AW535" s="13" t="s">
        <v>35</v>
      </c>
      <c r="AX535" s="13" t="s">
        <v>80</v>
      </c>
      <c r="AY535" s="245" t="s">
        <v>123</v>
      </c>
    </row>
    <row r="536" spans="2:65" s="1" customFormat="1" ht="31.5" customHeight="1">
      <c r="B536" s="41"/>
      <c r="C536" s="183" t="s">
        <v>649</v>
      </c>
      <c r="D536" s="183" t="s">
        <v>124</v>
      </c>
      <c r="E536" s="184" t="s">
        <v>650</v>
      </c>
      <c r="F536" s="185" t="s">
        <v>651</v>
      </c>
      <c r="G536" s="186" t="s">
        <v>176</v>
      </c>
      <c r="H536" s="187">
        <v>147.84</v>
      </c>
      <c r="I536" s="188"/>
      <c r="J536" s="189">
        <f>ROUND(I536*H536,2)</f>
        <v>0</v>
      </c>
      <c r="K536" s="185" t="s">
        <v>151</v>
      </c>
      <c r="L536" s="61"/>
      <c r="M536" s="190" t="s">
        <v>21</v>
      </c>
      <c r="N536" s="208" t="s">
        <v>43</v>
      </c>
      <c r="O536" s="42"/>
      <c r="P536" s="209">
        <f>O536*H536</f>
        <v>0</v>
      </c>
      <c r="Q536" s="209">
        <v>8E-05</v>
      </c>
      <c r="R536" s="209">
        <f>Q536*H536</f>
        <v>0.011827200000000001</v>
      </c>
      <c r="S536" s="209">
        <v>0</v>
      </c>
      <c r="T536" s="210">
        <f>S536*H536</f>
        <v>0</v>
      </c>
      <c r="AR536" s="24" t="s">
        <v>299</v>
      </c>
      <c r="AT536" s="24" t="s">
        <v>124</v>
      </c>
      <c r="AU536" s="24" t="s">
        <v>82</v>
      </c>
      <c r="AY536" s="24" t="s">
        <v>123</v>
      </c>
      <c r="BE536" s="195">
        <f>IF(N536="základní",J536,0)</f>
        <v>0</v>
      </c>
      <c r="BF536" s="195">
        <f>IF(N536="snížená",J536,0)</f>
        <v>0</v>
      </c>
      <c r="BG536" s="195">
        <f>IF(N536="zákl. přenesená",J536,0)</f>
        <v>0</v>
      </c>
      <c r="BH536" s="195">
        <f>IF(N536="sníž. přenesená",J536,0)</f>
        <v>0</v>
      </c>
      <c r="BI536" s="195">
        <f>IF(N536="nulová",J536,0)</f>
        <v>0</v>
      </c>
      <c r="BJ536" s="24" t="s">
        <v>80</v>
      </c>
      <c r="BK536" s="195">
        <f>ROUND(I536*H536,2)</f>
        <v>0</v>
      </c>
      <c r="BL536" s="24" t="s">
        <v>299</v>
      </c>
      <c r="BM536" s="24" t="s">
        <v>652</v>
      </c>
    </row>
    <row r="537" spans="2:51" s="12" customFormat="1" ht="13.5">
      <c r="B537" s="223"/>
      <c r="C537" s="224"/>
      <c r="D537" s="236" t="s">
        <v>154</v>
      </c>
      <c r="E537" s="249" t="s">
        <v>21</v>
      </c>
      <c r="F537" s="250" t="s">
        <v>653</v>
      </c>
      <c r="G537" s="224"/>
      <c r="H537" s="251">
        <v>147.84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AT537" s="233" t="s">
        <v>154</v>
      </c>
      <c r="AU537" s="233" t="s">
        <v>82</v>
      </c>
      <c r="AV537" s="12" t="s">
        <v>82</v>
      </c>
      <c r="AW537" s="12" t="s">
        <v>35</v>
      </c>
      <c r="AX537" s="12" t="s">
        <v>80</v>
      </c>
      <c r="AY537" s="233" t="s">
        <v>123</v>
      </c>
    </row>
    <row r="538" spans="2:65" s="1" customFormat="1" ht="22.5" customHeight="1">
      <c r="B538" s="41"/>
      <c r="C538" s="183" t="s">
        <v>654</v>
      </c>
      <c r="D538" s="183" t="s">
        <v>124</v>
      </c>
      <c r="E538" s="184" t="s">
        <v>655</v>
      </c>
      <c r="F538" s="185" t="s">
        <v>656</v>
      </c>
      <c r="G538" s="186" t="s">
        <v>176</v>
      </c>
      <c r="H538" s="187">
        <v>147.84</v>
      </c>
      <c r="I538" s="188"/>
      <c r="J538" s="189">
        <f>ROUND(I538*H538,2)</f>
        <v>0</v>
      </c>
      <c r="K538" s="185" t="s">
        <v>151</v>
      </c>
      <c r="L538" s="61"/>
      <c r="M538" s="190" t="s">
        <v>21</v>
      </c>
      <c r="N538" s="208" t="s">
        <v>43</v>
      </c>
      <c r="O538" s="42"/>
      <c r="P538" s="209">
        <f>O538*H538</f>
        <v>0</v>
      </c>
      <c r="Q538" s="209">
        <v>0.00014</v>
      </c>
      <c r="R538" s="209">
        <f>Q538*H538</f>
        <v>0.0206976</v>
      </c>
      <c r="S538" s="209">
        <v>0</v>
      </c>
      <c r="T538" s="210">
        <f>S538*H538</f>
        <v>0</v>
      </c>
      <c r="AR538" s="24" t="s">
        <v>299</v>
      </c>
      <c r="AT538" s="24" t="s">
        <v>124</v>
      </c>
      <c r="AU538" s="24" t="s">
        <v>82</v>
      </c>
      <c r="AY538" s="24" t="s">
        <v>123</v>
      </c>
      <c r="BE538" s="195">
        <f>IF(N538="základní",J538,0)</f>
        <v>0</v>
      </c>
      <c r="BF538" s="195">
        <f>IF(N538="snížená",J538,0)</f>
        <v>0</v>
      </c>
      <c r="BG538" s="195">
        <f>IF(N538="zákl. přenesená",J538,0)</f>
        <v>0</v>
      </c>
      <c r="BH538" s="195">
        <f>IF(N538="sníž. přenesená",J538,0)</f>
        <v>0</v>
      </c>
      <c r="BI538" s="195">
        <f>IF(N538="nulová",J538,0)</f>
        <v>0</v>
      </c>
      <c r="BJ538" s="24" t="s">
        <v>80</v>
      </c>
      <c r="BK538" s="195">
        <f>ROUND(I538*H538,2)</f>
        <v>0</v>
      </c>
      <c r="BL538" s="24" t="s">
        <v>299</v>
      </c>
      <c r="BM538" s="24" t="s">
        <v>657</v>
      </c>
    </row>
    <row r="539" spans="2:51" s="12" customFormat="1" ht="13.5">
      <c r="B539" s="223"/>
      <c r="C539" s="224"/>
      <c r="D539" s="236" t="s">
        <v>154</v>
      </c>
      <c r="E539" s="249" t="s">
        <v>21</v>
      </c>
      <c r="F539" s="250" t="s">
        <v>653</v>
      </c>
      <c r="G539" s="224"/>
      <c r="H539" s="251">
        <v>147.84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AT539" s="233" t="s">
        <v>154</v>
      </c>
      <c r="AU539" s="233" t="s">
        <v>82</v>
      </c>
      <c r="AV539" s="12" t="s">
        <v>82</v>
      </c>
      <c r="AW539" s="12" t="s">
        <v>35</v>
      </c>
      <c r="AX539" s="12" t="s">
        <v>80</v>
      </c>
      <c r="AY539" s="233" t="s">
        <v>123</v>
      </c>
    </row>
    <row r="540" spans="2:65" s="1" customFormat="1" ht="22.5" customHeight="1">
      <c r="B540" s="41"/>
      <c r="C540" s="183" t="s">
        <v>658</v>
      </c>
      <c r="D540" s="183" t="s">
        <v>124</v>
      </c>
      <c r="E540" s="184" t="s">
        <v>659</v>
      </c>
      <c r="F540" s="185" t="s">
        <v>660</v>
      </c>
      <c r="G540" s="186" t="s">
        <v>176</v>
      </c>
      <c r="H540" s="187">
        <v>147.84</v>
      </c>
      <c r="I540" s="188"/>
      <c r="J540" s="189">
        <f>ROUND(I540*H540,2)</f>
        <v>0</v>
      </c>
      <c r="K540" s="185" t="s">
        <v>151</v>
      </c>
      <c r="L540" s="61"/>
      <c r="M540" s="190" t="s">
        <v>21</v>
      </c>
      <c r="N540" s="208" t="s">
        <v>43</v>
      </c>
      <c r="O540" s="42"/>
      <c r="P540" s="209">
        <f>O540*H540</f>
        <v>0</v>
      </c>
      <c r="Q540" s="209">
        <v>0.00013</v>
      </c>
      <c r="R540" s="209">
        <f>Q540*H540</f>
        <v>0.0192192</v>
      </c>
      <c r="S540" s="209">
        <v>0</v>
      </c>
      <c r="T540" s="210">
        <f>S540*H540</f>
        <v>0</v>
      </c>
      <c r="AR540" s="24" t="s">
        <v>299</v>
      </c>
      <c r="AT540" s="24" t="s">
        <v>124</v>
      </c>
      <c r="AU540" s="24" t="s">
        <v>82</v>
      </c>
      <c r="AY540" s="24" t="s">
        <v>123</v>
      </c>
      <c r="BE540" s="195">
        <f>IF(N540="základní",J540,0)</f>
        <v>0</v>
      </c>
      <c r="BF540" s="195">
        <f>IF(N540="snížená",J540,0)</f>
        <v>0</v>
      </c>
      <c r="BG540" s="195">
        <f>IF(N540="zákl. přenesená",J540,0)</f>
        <v>0</v>
      </c>
      <c r="BH540" s="195">
        <f>IF(N540="sníž. přenesená",J540,0)</f>
        <v>0</v>
      </c>
      <c r="BI540" s="195">
        <f>IF(N540="nulová",J540,0)</f>
        <v>0</v>
      </c>
      <c r="BJ540" s="24" t="s">
        <v>80</v>
      </c>
      <c r="BK540" s="195">
        <f>ROUND(I540*H540,2)</f>
        <v>0</v>
      </c>
      <c r="BL540" s="24" t="s">
        <v>299</v>
      </c>
      <c r="BM540" s="24" t="s">
        <v>661</v>
      </c>
    </row>
    <row r="541" spans="2:51" s="12" customFormat="1" ht="13.5">
      <c r="B541" s="223"/>
      <c r="C541" s="224"/>
      <c r="D541" s="236" t="s">
        <v>154</v>
      </c>
      <c r="E541" s="249" t="s">
        <v>21</v>
      </c>
      <c r="F541" s="250" t="s">
        <v>653</v>
      </c>
      <c r="G541" s="224"/>
      <c r="H541" s="251">
        <v>147.84</v>
      </c>
      <c r="I541" s="228"/>
      <c r="J541" s="224"/>
      <c r="K541" s="224"/>
      <c r="L541" s="229"/>
      <c r="M541" s="230"/>
      <c r="N541" s="231"/>
      <c r="O541" s="231"/>
      <c r="P541" s="231"/>
      <c r="Q541" s="231"/>
      <c r="R541" s="231"/>
      <c r="S541" s="231"/>
      <c r="T541" s="232"/>
      <c r="AT541" s="233" t="s">
        <v>154</v>
      </c>
      <c r="AU541" s="233" t="s">
        <v>82</v>
      </c>
      <c r="AV541" s="12" t="s">
        <v>82</v>
      </c>
      <c r="AW541" s="12" t="s">
        <v>35</v>
      </c>
      <c r="AX541" s="12" t="s">
        <v>80</v>
      </c>
      <c r="AY541" s="233" t="s">
        <v>123</v>
      </c>
    </row>
    <row r="542" spans="2:65" s="1" customFormat="1" ht="22.5" customHeight="1">
      <c r="B542" s="41"/>
      <c r="C542" s="183" t="s">
        <v>662</v>
      </c>
      <c r="D542" s="183" t="s">
        <v>124</v>
      </c>
      <c r="E542" s="184" t="s">
        <v>663</v>
      </c>
      <c r="F542" s="185" t="s">
        <v>664</v>
      </c>
      <c r="G542" s="186" t="s">
        <v>176</v>
      </c>
      <c r="H542" s="187">
        <v>147.84</v>
      </c>
      <c r="I542" s="188"/>
      <c r="J542" s="189">
        <f>ROUND(I542*H542,2)</f>
        <v>0</v>
      </c>
      <c r="K542" s="185" t="s">
        <v>151</v>
      </c>
      <c r="L542" s="61"/>
      <c r="M542" s="190" t="s">
        <v>21</v>
      </c>
      <c r="N542" s="208" t="s">
        <v>43</v>
      </c>
      <c r="O542" s="42"/>
      <c r="P542" s="209">
        <f>O542*H542</f>
        <v>0</v>
      </c>
      <c r="Q542" s="209">
        <v>0.00013</v>
      </c>
      <c r="R542" s="209">
        <f>Q542*H542</f>
        <v>0.0192192</v>
      </c>
      <c r="S542" s="209">
        <v>0</v>
      </c>
      <c r="T542" s="210">
        <f>S542*H542</f>
        <v>0</v>
      </c>
      <c r="AR542" s="24" t="s">
        <v>299</v>
      </c>
      <c r="AT542" s="24" t="s">
        <v>124</v>
      </c>
      <c r="AU542" s="24" t="s">
        <v>82</v>
      </c>
      <c r="AY542" s="24" t="s">
        <v>123</v>
      </c>
      <c r="BE542" s="195">
        <f>IF(N542="základní",J542,0)</f>
        <v>0</v>
      </c>
      <c r="BF542" s="195">
        <f>IF(N542="snížená",J542,0)</f>
        <v>0</v>
      </c>
      <c r="BG542" s="195">
        <f>IF(N542="zákl. přenesená",J542,0)</f>
        <v>0</v>
      </c>
      <c r="BH542" s="195">
        <f>IF(N542="sníž. přenesená",J542,0)</f>
        <v>0</v>
      </c>
      <c r="BI542" s="195">
        <f>IF(N542="nulová",J542,0)</f>
        <v>0</v>
      </c>
      <c r="BJ542" s="24" t="s">
        <v>80</v>
      </c>
      <c r="BK542" s="195">
        <f>ROUND(I542*H542,2)</f>
        <v>0</v>
      </c>
      <c r="BL542" s="24" t="s">
        <v>299</v>
      </c>
      <c r="BM542" s="24" t="s">
        <v>665</v>
      </c>
    </row>
    <row r="543" spans="2:51" s="12" customFormat="1" ht="13.5">
      <c r="B543" s="223"/>
      <c r="C543" s="224"/>
      <c r="D543" s="213" t="s">
        <v>154</v>
      </c>
      <c r="E543" s="225" t="s">
        <v>21</v>
      </c>
      <c r="F543" s="226" t="s">
        <v>653</v>
      </c>
      <c r="G543" s="224"/>
      <c r="H543" s="227">
        <v>147.84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AT543" s="233" t="s">
        <v>154</v>
      </c>
      <c r="AU543" s="233" t="s">
        <v>82</v>
      </c>
      <c r="AV543" s="12" t="s">
        <v>82</v>
      </c>
      <c r="AW543" s="12" t="s">
        <v>35</v>
      </c>
      <c r="AX543" s="12" t="s">
        <v>80</v>
      </c>
      <c r="AY543" s="233" t="s">
        <v>123</v>
      </c>
    </row>
    <row r="544" spans="2:63" s="9" customFormat="1" ht="29.25" customHeight="1">
      <c r="B544" s="169"/>
      <c r="C544" s="170"/>
      <c r="D544" s="171" t="s">
        <v>71</v>
      </c>
      <c r="E544" s="206" t="s">
        <v>666</v>
      </c>
      <c r="F544" s="206" t="s">
        <v>667</v>
      </c>
      <c r="G544" s="170"/>
      <c r="H544" s="170"/>
      <c r="I544" s="173"/>
      <c r="J544" s="207">
        <f>BK544</f>
        <v>0</v>
      </c>
      <c r="K544" s="170"/>
      <c r="L544" s="175"/>
      <c r="M544" s="176"/>
      <c r="N544" s="177"/>
      <c r="O544" s="177"/>
      <c r="P544" s="178">
        <f>SUM(P545:P623)</f>
        <v>0</v>
      </c>
      <c r="Q544" s="177"/>
      <c r="R544" s="178">
        <f>SUM(R545:R623)</f>
        <v>6.72995295</v>
      </c>
      <c r="S544" s="177"/>
      <c r="T544" s="179">
        <f>SUM(T545:T623)</f>
        <v>1.00786735</v>
      </c>
      <c r="AR544" s="180" t="s">
        <v>82</v>
      </c>
      <c r="AT544" s="181" t="s">
        <v>71</v>
      </c>
      <c r="AU544" s="181" t="s">
        <v>80</v>
      </c>
      <c r="AY544" s="180" t="s">
        <v>123</v>
      </c>
      <c r="BK544" s="182">
        <f>SUM(BK545:BK623)</f>
        <v>0</v>
      </c>
    </row>
    <row r="545" spans="2:65" s="1" customFormat="1" ht="22.5" customHeight="1">
      <c r="B545" s="41"/>
      <c r="C545" s="183" t="s">
        <v>668</v>
      </c>
      <c r="D545" s="183" t="s">
        <v>124</v>
      </c>
      <c r="E545" s="184" t="s">
        <v>669</v>
      </c>
      <c r="F545" s="185" t="s">
        <v>670</v>
      </c>
      <c r="G545" s="186" t="s">
        <v>176</v>
      </c>
      <c r="H545" s="187">
        <v>3251.185</v>
      </c>
      <c r="I545" s="188"/>
      <c r="J545" s="189">
        <f>ROUND(I545*H545,2)</f>
        <v>0</v>
      </c>
      <c r="K545" s="185" t="s">
        <v>151</v>
      </c>
      <c r="L545" s="61"/>
      <c r="M545" s="190" t="s">
        <v>21</v>
      </c>
      <c r="N545" s="208" t="s">
        <v>43</v>
      </c>
      <c r="O545" s="42"/>
      <c r="P545" s="209">
        <f>O545*H545</f>
        <v>0</v>
      </c>
      <c r="Q545" s="209">
        <v>0.001</v>
      </c>
      <c r="R545" s="209">
        <f>Q545*H545</f>
        <v>3.251185</v>
      </c>
      <c r="S545" s="209">
        <v>0.00031</v>
      </c>
      <c r="T545" s="210">
        <f>S545*H545</f>
        <v>1.00786735</v>
      </c>
      <c r="AR545" s="24" t="s">
        <v>299</v>
      </c>
      <c r="AT545" s="24" t="s">
        <v>124</v>
      </c>
      <c r="AU545" s="24" t="s">
        <v>82</v>
      </c>
      <c r="AY545" s="24" t="s">
        <v>123</v>
      </c>
      <c r="BE545" s="195">
        <f>IF(N545="základní",J545,0)</f>
        <v>0</v>
      </c>
      <c r="BF545" s="195">
        <f>IF(N545="snížená",J545,0)</f>
        <v>0</v>
      </c>
      <c r="BG545" s="195">
        <f>IF(N545="zákl. přenesená",J545,0)</f>
        <v>0</v>
      </c>
      <c r="BH545" s="195">
        <f>IF(N545="sníž. přenesená",J545,0)</f>
        <v>0</v>
      </c>
      <c r="BI545" s="195">
        <f>IF(N545="nulová",J545,0)</f>
        <v>0</v>
      </c>
      <c r="BJ545" s="24" t="s">
        <v>80</v>
      </c>
      <c r="BK545" s="195">
        <f>ROUND(I545*H545,2)</f>
        <v>0</v>
      </c>
      <c r="BL545" s="24" t="s">
        <v>299</v>
      </c>
      <c r="BM545" s="24" t="s">
        <v>671</v>
      </c>
    </row>
    <row r="546" spans="2:51" s="12" customFormat="1" ht="13.5">
      <c r="B546" s="223"/>
      <c r="C546" s="224"/>
      <c r="D546" s="236" t="s">
        <v>154</v>
      </c>
      <c r="E546" s="249" t="s">
        <v>21</v>
      </c>
      <c r="F546" s="250" t="s">
        <v>672</v>
      </c>
      <c r="G546" s="224"/>
      <c r="H546" s="251">
        <v>3251.185</v>
      </c>
      <c r="I546" s="228"/>
      <c r="J546" s="224"/>
      <c r="K546" s="224"/>
      <c r="L546" s="229"/>
      <c r="M546" s="230"/>
      <c r="N546" s="231"/>
      <c r="O546" s="231"/>
      <c r="P546" s="231"/>
      <c r="Q546" s="231"/>
      <c r="R546" s="231"/>
      <c r="S546" s="231"/>
      <c r="T546" s="232"/>
      <c r="AT546" s="233" t="s">
        <v>154</v>
      </c>
      <c r="AU546" s="233" t="s">
        <v>82</v>
      </c>
      <c r="AV546" s="12" t="s">
        <v>82</v>
      </c>
      <c r="AW546" s="12" t="s">
        <v>35</v>
      </c>
      <c r="AX546" s="12" t="s">
        <v>80</v>
      </c>
      <c r="AY546" s="233" t="s">
        <v>123</v>
      </c>
    </row>
    <row r="547" spans="2:65" s="1" customFormat="1" ht="22.5" customHeight="1">
      <c r="B547" s="41"/>
      <c r="C547" s="183" t="s">
        <v>673</v>
      </c>
      <c r="D547" s="183" t="s">
        <v>124</v>
      </c>
      <c r="E547" s="184" t="s">
        <v>674</v>
      </c>
      <c r="F547" s="185" t="s">
        <v>675</v>
      </c>
      <c r="G547" s="186" t="s">
        <v>176</v>
      </c>
      <c r="H547" s="187">
        <v>3251.185</v>
      </c>
      <c r="I547" s="188"/>
      <c r="J547" s="189">
        <f>ROUND(I547*H547,2)</f>
        <v>0</v>
      </c>
      <c r="K547" s="185" t="s">
        <v>151</v>
      </c>
      <c r="L547" s="61"/>
      <c r="M547" s="190" t="s">
        <v>21</v>
      </c>
      <c r="N547" s="208" t="s">
        <v>43</v>
      </c>
      <c r="O547" s="42"/>
      <c r="P547" s="209">
        <f>O547*H547</f>
        <v>0</v>
      </c>
      <c r="Q547" s="209">
        <v>0</v>
      </c>
      <c r="R547" s="209">
        <f>Q547*H547</f>
        <v>0</v>
      </c>
      <c r="S547" s="209">
        <v>0</v>
      </c>
      <c r="T547" s="210">
        <f>S547*H547</f>
        <v>0</v>
      </c>
      <c r="AR547" s="24" t="s">
        <v>299</v>
      </c>
      <c r="AT547" s="24" t="s">
        <v>124</v>
      </c>
      <c r="AU547" s="24" t="s">
        <v>82</v>
      </c>
      <c r="AY547" s="24" t="s">
        <v>123</v>
      </c>
      <c r="BE547" s="195">
        <f>IF(N547="základní",J547,0)</f>
        <v>0</v>
      </c>
      <c r="BF547" s="195">
        <f>IF(N547="snížená",J547,0)</f>
        <v>0</v>
      </c>
      <c r="BG547" s="195">
        <f>IF(N547="zákl. přenesená",J547,0)</f>
        <v>0</v>
      </c>
      <c r="BH547" s="195">
        <f>IF(N547="sníž. přenesená",J547,0)</f>
        <v>0</v>
      </c>
      <c r="BI547" s="195">
        <f>IF(N547="nulová",J547,0)</f>
        <v>0</v>
      </c>
      <c r="BJ547" s="24" t="s">
        <v>80</v>
      </c>
      <c r="BK547" s="195">
        <f>ROUND(I547*H547,2)</f>
        <v>0</v>
      </c>
      <c r="BL547" s="24" t="s">
        <v>299</v>
      </c>
      <c r="BM547" s="24" t="s">
        <v>676</v>
      </c>
    </row>
    <row r="548" spans="2:51" s="12" customFormat="1" ht="13.5">
      <c r="B548" s="223"/>
      <c r="C548" s="224"/>
      <c r="D548" s="236" t="s">
        <v>154</v>
      </c>
      <c r="E548" s="249" t="s">
        <v>21</v>
      </c>
      <c r="F548" s="250" t="s">
        <v>677</v>
      </c>
      <c r="G548" s="224"/>
      <c r="H548" s="251">
        <v>3251.185</v>
      </c>
      <c r="I548" s="228"/>
      <c r="J548" s="224"/>
      <c r="K548" s="224"/>
      <c r="L548" s="229"/>
      <c r="M548" s="230"/>
      <c r="N548" s="231"/>
      <c r="O548" s="231"/>
      <c r="P548" s="231"/>
      <c r="Q548" s="231"/>
      <c r="R548" s="231"/>
      <c r="S548" s="231"/>
      <c r="T548" s="232"/>
      <c r="AT548" s="233" t="s">
        <v>154</v>
      </c>
      <c r="AU548" s="233" t="s">
        <v>82</v>
      </c>
      <c r="AV548" s="12" t="s">
        <v>82</v>
      </c>
      <c r="AW548" s="12" t="s">
        <v>35</v>
      </c>
      <c r="AX548" s="12" t="s">
        <v>80</v>
      </c>
      <c r="AY548" s="233" t="s">
        <v>123</v>
      </c>
    </row>
    <row r="549" spans="2:65" s="1" customFormat="1" ht="22.5" customHeight="1">
      <c r="B549" s="41"/>
      <c r="C549" s="183" t="s">
        <v>678</v>
      </c>
      <c r="D549" s="183" t="s">
        <v>124</v>
      </c>
      <c r="E549" s="184" t="s">
        <v>679</v>
      </c>
      <c r="F549" s="185" t="s">
        <v>680</v>
      </c>
      <c r="G549" s="186" t="s">
        <v>176</v>
      </c>
      <c r="H549" s="187">
        <v>3251.185</v>
      </c>
      <c r="I549" s="188"/>
      <c r="J549" s="189">
        <f>ROUND(I549*H549,2)</f>
        <v>0</v>
      </c>
      <c r="K549" s="185" t="s">
        <v>151</v>
      </c>
      <c r="L549" s="61"/>
      <c r="M549" s="190" t="s">
        <v>21</v>
      </c>
      <c r="N549" s="208" t="s">
        <v>43</v>
      </c>
      <c r="O549" s="42"/>
      <c r="P549" s="209">
        <f>O549*H549</f>
        <v>0</v>
      </c>
      <c r="Q549" s="209">
        <v>0.0002</v>
      </c>
      <c r="R549" s="209">
        <f>Q549*H549</f>
        <v>0.6502370000000001</v>
      </c>
      <c r="S549" s="209">
        <v>0</v>
      </c>
      <c r="T549" s="210">
        <f>S549*H549</f>
        <v>0</v>
      </c>
      <c r="AR549" s="24" t="s">
        <v>299</v>
      </c>
      <c r="AT549" s="24" t="s">
        <v>124</v>
      </c>
      <c r="AU549" s="24" t="s">
        <v>82</v>
      </c>
      <c r="AY549" s="24" t="s">
        <v>123</v>
      </c>
      <c r="BE549" s="195">
        <f>IF(N549="základní",J549,0)</f>
        <v>0</v>
      </c>
      <c r="BF549" s="195">
        <f>IF(N549="snížená",J549,0)</f>
        <v>0</v>
      </c>
      <c r="BG549" s="195">
        <f>IF(N549="zákl. přenesená",J549,0)</f>
        <v>0</v>
      </c>
      <c r="BH549" s="195">
        <f>IF(N549="sníž. přenesená",J549,0)</f>
        <v>0</v>
      </c>
      <c r="BI549" s="195">
        <f>IF(N549="nulová",J549,0)</f>
        <v>0</v>
      </c>
      <c r="BJ549" s="24" t="s">
        <v>80</v>
      </c>
      <c r="BK549" s="195">
        <f>ROUND(I549*H549,2)</f>
        <v>0</v>
      </c>
      <c r="BL549" s="24" t="s">
        <v>299</v>
      </c>
      <c r="BM549" s="24" t="s">
        <v>681</v>
      </c>
    </row>
    <row r="550" spans="2:65" s="1" customFormat="1" ht="31.5" customHeight="1">
      <c r="B550" s="41"/>
      <c r="C550" s="183" t="s">
        <v>682</v>
      </c>
      <c r="D550" s="183" t="s">
        <v>124</v>
      </c>
      <c r="E550" s="184" t="s">
        <v>683</v>
      </c>
      <c r="F550" s="185" t="s">
        <v>684</v>
      </c>
      <c r="G550" s="186" t="s">
        <v>176</v>
      </c>
      <c r="H550" s="187">
        <v>9753.555</v>
      </c>
      <c r="I550" s="188"/>
      <c r="J550" s="189">
        <f>ROUND(I550*H550,2)</f>
        <v>0</v>
      </c>
      <c r="K550" s="185" t="s">
        <v>151</v>
      </c>
      <c r="L550" s="61"/>
      <c r="M550" s="190" t="s">
        <v>21</v>
      </c>
      <c r="N550" s="208" t="s">
        <v>43</v>
      </c>
      <c r="O550" s="42"/>
      <c r="P550" s="209">
        <f>O550*H550</f>
        <v>0</v>
      </c>
      <c r="Q550" s="209">
        <v>0.00029</v>
      </c>
      <c r="R550" s="209">
        <f>Q550*H550</f>
        <v>2.82853095</v>
      </c>
      <c r="S550" s="209">
        <v>0</v>
      </c>
      <c r="T550" s="210">
        <f>S550*H550</f>
        <v>0</v>
      </c>
      <c r="AR550" s="24" t="s">
        <v>299</v>
      </c>
      <c r="AT550" s="24" t="s">
        <v>124</v>
      </c>
      <c r="AU550" s="24" t="s">
        <v>82</v>
      </c>
      <c r="AY550" s="24" t="s">
        <v>123</v>
      </c>
      <c r="BE550" s="195">
        <f>IF(N550="základní",J550,0)</f>
        <v>0</v>
      </c>
      <c r="BF550" s="195">
        <f>IF(N550="snížená",J550,0)</f>
        <v>0</v>
      </c>
      <c r="BG550" s="195">
        <f>IF(N550="zákl. přenesená",J550,0)</f>
        <v>0</v>
      </c>
      <c r="BH550" s="195">
        <f>IF(N550="sníž. přenesená",J550,0)</f>
        <v>0</v>
      </c>
      <c r="BI550" s="195">
        <f>IF(N550="nulová",J550,0)</f>
        <v>0</v>
      </c>
      <c r="BJ550" s="24" t="s">
        <v>80</v>
      </c>
      <c r="BK550" s="195">
        <f>ROUND(I550*H550,2)</f>
        <v>0</v>
      </c>
      <c r="BL550" s="24" t="s">
        <v>299</v>
      </c>
      <c r="BM550" s="24" t="s">
        <v>685</v>
      </c>
    </row>
    <row r="551" spans="2:51" s="11" customFormat="1" ht="13.5">
      <c r="B551" s="211"/>
      <c r="C551" s="212"/>
      <c r="D551" s="213" t="s">
        <v>154</v>
      </c>
      <c r="E551" s="214" t="s">
        <v>21</v>
      </c>
      <c r="F551" s="215" t="s">
        <v>686</v>
      </c>
      <c r="G551" s="212"/>
      <c r="H551" s="216" t="s">
        <v>21</v>
      </c>
      <c r="I551" s="217"/>
      <c r="J551" s="212"/>
      <c r="K551" s="212"/>
      <c r="L551" s="218"/>
      <c r="M551" s="219"/>
      <c r="N551" s="220"/>
      <c r="O551" s="220"/>
      <c r="P551" s="220"/>
      <c r="Q551" s="220"/>
      <c r="R551" s="220"/>
      <c r="S551" s="220"/>
      <c r="T551" s="221"/>
      <c r="AT551" s="222" t="s">
        <v>154</v>
      </c>
      <c r="AU551" s="222" t="s">
        <v>82</v>
      </c>
      <c r="AV551" s="11" t="s">
        <v>80</v>
      </c>
      <c r="AW551" s="11" t="s">
        <v>35</v>
      </c>
      <c r="AX551" s="11" t="s">
        <v>72</v>
      </c>
      <c r="AY551" s="222" t="s">
        <v>123</v>
      </c>
    </row>
    <row r="552" spans="2:51" s="12" customFormat="1" ht="13.5">
      <c r="B552" s="223"/>
      <c r="C552" s="224"/>
      <c r="D552" s="213" t="s">
        <v>154</v>
      </c>
      <c r="E552" s="225" t="s">
        <v>21</v>
      </c>
      <c r="F552" s="226" t="s">
        <v>687</v>
      </c>
      <c r="G552" s="224"/>
      <c r="H552" s="227">
        <v>92.64</v>
      </c>
      <c r="I552" s="228"/>
      <c r="J552" s="224"/>
      <c r="K552" s="224"/>
      <c r="L552" s="229"/>
      <c r="M552" s="230"/>
      <c r="N552" s="231"/>
      <c r="O552" s="231"/>
      <c r="P552" s="231"/>
      <c r="Q552" s="231"/>
      <c r="R552" s="231"/>
      <c r="S552" s="231"/>
      <c r="T552" s="232"/>
      <c r="AT552" s="233" t="s">
        <v>154</v>
      </c>
      <c r="AU552" s="233" t="s">
        <v>82</v>
      </c>
      <c r="AV552" s="12" t="s">
        <v>82</v>
      </c>
      <c r="AW552" s="12" t="s">
        <v>35</v>
      </c>
      <c r="AX552" s="12" t="s">
        <v>72</v>
      </c>
      <c r="AY552" s="233" t="s">
        <v>123</v>
      </c>
    </row>
    <row r="553" spans="2:51" s="12" customFormat="1" ht="13.5">
      <c r="B553" s="223"/>
      <c r="C553" s="224"/>
      <c r="D553" s="213" t="s">
        <v>154</v>
      </c>
      <c r="E553" s="225" t="s">
        <v>21</v>
      </c>
      <c r="F553" s="226" t="s">
        <v>688</v>
      </c>
      <c r="G553" s="224"/>
      <c r="H553" s="227">
        <v>79.84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AT553" s="233" t="s">
        <v>154</v>
      </c>
      <c r="AU553" s="233" t="s">
        <v>82</v>
      </c>
      <c r="AV553" s="12" t="s">
        <v>82</v>
      </c>
      <c r="AW553" s="12" t="s">
        <v>35</v>
      </c>
      <c r="AX553" s="12" t="s">
        <v>72</v>
      </c>
      <c r="AY553" s="233" t="s">
        <v>123</v>
      </c>
    </row>
    <row r="554" spans="2:51" s="12" customFormat="1" ht="13.5">
      <c r="B554" s="223"/>
      <c r="C554" s="224"/>
      <c r="D554" s="213" t="s">
        <v>154</v>
      </c>
      <c r="E554" s="225" t="s">
        <v>21</v>
      </c>
      <c r="F554" s="226" t="s">
        <v>689</v>
      </c>
      <c r="G554" s="224"/>
      <c r="H554" s="227">
        <v>117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AT554" s="233" t="s">
        <v>154</v>
      </c>
      <c r="AU554" s="233" t="s">
        <v>82</v>
      </c>
      <c r="AV554" s="12" t="s">
        <v>82</v>
      </c>
      <c r="AW554" s="12" t="s">
        <v>35</v>
      </c>
      <c r="AX554" s="12" t="s">
        <v>72</v>
      </c>
      <c r="AY554" s="233" t="s">
        <v>123</v>
      </c>
    </row>
    <row r="555" spans="2:51" s="12" customFormat="1" ht="13.5">
      <c r="B555" s="223"/>
      <c r="C555" s="224"/>
      <c r="D555" s="213" t="s">
        <v>154</v>
      </c>
      <c r="E555" s="225" t="s">
        <v>21</v>
      </c>
      <c r="F555" s="226" t="s">
        <v>690</v>
      </c>
      <c r="G555" s="224"/>
      <c r="H555" s="227">
        <v>5.1</v>
      </c>
      <c r="I555" s="228"/>
      <c r="J555" s="224"/>
      <c r="K555" s="224"/>
      <c r="L555" s="229"/>
      <c r="M555" s="230"/>
      <c r="N555" s="231"/>
      <c r="O555" s="231"/>
      <c r="P555" s="231"/>
      <c r="Q555" s="231"/>
      <c r="R555" s="231"/>
      <c r="S555" s="231"/>
      <c r="T555" s="232"/>
      <c r="AT555" s="233" t="s">
        <v>154</v>
      </c>
      <c r="AU555" s="233" t="s">
        <v>82</v>
      </c>
      <c r="AV555" s="12" t="s">
        <v>82</v>
      </c>
      <c r="AW555" s="12" t="s">
        <v>35</v>
      </c>
      <c r="AX555" s="12" t="s">
        <v>72</v>
      </c>
      <c r="AY555" s="233" t="s">
        <v>123</v>
      </c>
    </row>
    <row r="556" spans="2:51" s="12" customFormat="1" ht="13.5">
      <c r="B556" s="223"/>
      <c r="C556" s="224"/>
      <c r="D556" s="213" t="s">
        <v>154</v>
      </c>
      <c r="E556" s="225" t="s">
        <v>21</v>
      </c>
      <c r="F556" s="226" t="s">
        <v>691</v>
      </c>
      <c r="G556" s="224"/>
      <c r="H556" s="227">
        <v>217.655</v>
      </c>
      <c r="I556" s="228"/>
      <c r="J556" s="224"/>
      <c r="K556" s="224"/>
      <c r="L556" s="229"/>
      <c r="M556" s="230"/>
      <c r="N556" s="231"/>
      <c r="O556" s="231"/>
      <c r="P556" s="231"/>
      <c r="Q556" s="231"/>
      <c r="R556" s="231"/>
      <c r="S556" s="231"/>
      <c r="T556" s="232"/>
      <c r="AT556" s="233" t="s">
        <v>154</v>
      </c>
      <c r="AU556" s="233" t="s">
        <v>82</v>
      </c>
      <c r="AV556" s="12" t="s">
        <v>82</v>
      </c>
      <c r="AW556" s="12" t="s">
        <v>35</v>
      </c>
      <c r="AX556" s="12" t="s">
        <v>72</v>
      </c>
      <c r="AY556" s="233" t="s">
        <v>123</v>
      </c>
    </row>
    <row r="557" spans="2:51" s="12" customFormat="1" ht="13.5">
      <c r="B557" s="223"/>
      <c r="C557" s="224"/>
      <c r="D557" s="213" t="s">
        <v>154</v>
      </c>
      <c r="E557" s="225" t="s">
        <v>21</v>
      </c>
      <c r="F557" s="226" t="s">
        <v>692</v>
      </c>
      <c r="G557" s="224"/>
      <c r="H557" s="227">
        <v>11.16</v>
      </c>
      <c r="I557" s="228"/>
      <c r="J557" s="224"/>
      <c r="K557" s="224"/>
      <c r="L557" s="229"/>
      <c r="M557" s="230"/>
      <c r="N557" s="231"/>
      <c r="O557" s="231"/>
      <c r="P557" s="231"/>
      <c r="Q557" s="231"/>
      <c r="R557" s="231"/>
      <c r="S557" s="231"/>
      <c r="T557" s="232"/>
      <c r="AT557" s="233" t="s">
        <v>154</v>
      </c>
      <c r="AU557" s="233" t="s">
        <v>82</v>
      </c>
      <c r="AV557" s="12" t="s">
        <v>82</v>
      </c>
      <c r="AW557" s="12" t="s">
        <v>35</v>
      </c>
      <c r="AX557" s="12" t="s">
        <v>72</v>
      </c>
      <c r="AY557" s="233" t="s">
        <v>123</v>
      </c>
    </row>
    <row r="558" spans="2:51" s="12" customFormat="1" ht="13.5">
      <c r="B558" s="223"/>
      <c r="C558" s="224"/>
      <c r="D558" s="213" t="s">
        <v>154</v>
      </c>
      <c r="E558" s="225" t="s">
        <v>21</v>
      </c>
      <c r="F558" s="226" t="s">
        <v>693</v>
      </c>
      <c r="G558" s="224"/>
      <c r="H558" s="227">
        <v>3.72</v>
      </c>
      <c r="I558" s="228"/>
      <c r="J558" s="224"/>
      <c r="K558" s="224"/>
      <c r="L558" s="229"/>
      <c r="M558" s="230"/>
      <c r="N558" s="231"/>
      <c r="O558" s="231"/>
      <c r="P558" s="231"/>
      <c r="Q558" s="231"/>
      <c r="R558" s="231"/>
      <c r="S558" s="231"/>
      <c r="T558" s="232"/>
      <c r="AT558" s="233" t="s">
        <v>154</v>
      </c>
      <c r="AU558" s="233" t="s">
        <v>82</v>
      </c>
      <c r="AV558" s="12" t="s">
        <v>82</v>
      </c>
      <c r="AW558" s="12" t="s">
        <v>35</v>
      </c>
      <c r="AX558" s="12" t="s">
        <v>72</v>
      </c>
      <c r="AY558" s="233" t="s">
        <v>123</v>
      </c>
    </row>
    <row r="559" spans="2:51" s="12" customFormat="1" ht="13.5">
      <c r="B559" s="223"/>
      <c r="C559" s="224"/>
      <c r="D559" s="213" t="s">
        <v>154</v>
      </c>
      <c r="E559" s="225" t="s">
        <v>21</v>
      </c>
      <c r="F559" s="226" t="s">
        <v>694</v>
      </c>
      <c r="G559" s="224"/>
      <c r="H559" s="227">
        <v>13.38</v>
      </c>
      <c r="I559" s="228"/>
      <c r="J559" s="224"/>
      <c r="K559" s="224"/>
      <c r="L559" s="229"/>
      <c r="M559" s="230"/>
      <c r="N559" s="231"/>
      <c r="O559" s="231"/>
      <c r="P559" s="231"/>
      <c r="Q559" s="231"/>
      <c r="R559" s="231"/>
      <c r="S559" s="231"/>
      <c r="T559" s="232"/>
      <c r="AT559" s="233" t="s">
        <v>154</v>
      </c>
      <c r="AU559" s="233" t="s">
        <v>82</v>
      </c>
      <c r="AV559" s="12" t="s">
        <v>82</v>
      </c>
      <c r="AW559" s="12" t="s">
        <v>35</v>
      </c>
      <c r="AX559" s="12" t="s">
        <v>72</v>
      </c>
      <c r="AY559" s="233" t="s">
        <v>123</v>
      </c>
    </row>
    <row r="560" spans="2:51" s="12" customFormat="1" ht="13.5">
      <c r="B560" s="223"/>
      <c r="C560" s="224"/>
      <c r="D560" s="213" t="s">
        <v>154</v>
      </c>
      <c r="E560" s="225" t="s">
        <v>21</v>
      </c>
      <c r="F560" s="226" t="s">
        <v>695</v>
      </c>
      <c r="G560" s="224"/>
      <c r="H560" s="227">
        <v>12.78</v>
      </c>
      <c r="I560" s="228"/>
      <c r="J560" s="224"/>
      <c r="K560" s="224"/>
      <c r="L560" s="229"/>
      <c r="M560" s="230"/>
      <c r="N560" s="231"/>
      <c r="O560" s="231"/>
      <c r="P560" s="231"/>
      <c r="Q560" s="231"/>
      <c r="R560" s="231"/>
      <c r="S560" s="231"/>
      <c r="T560" s="232"/>
      <c r="AT560" s="233" t="s">
        <v>154</v>
      </c>
      <c r="AU560" s="233" t="s">
        <v>82</v>
      </c>
      <c r="AV560" s="12" t="s">
        <v>82</v>
      </c>
      <c r="AW560" s="12" t="s">
        <v>35</v>
      </c>
      <c r="AX560" s="12" t="s">
        <v>72</v>
      </c>
      <c r="AY560" s="233" t="s">
        <v>123</v>
      </c>
    </row>
    <row r="561" spans="2:51" s="12" customFormat="1" ht="13.5">
      <c r="B561" s="223"/>
      <c r="C561" s="224"/>
      <c r="D561" s="213" t="s">
        <v>154</v>
      </c>
      <c r="E561" s="225" t="s">
        <v>21</v>
      </c>
      <c r="F561" s="226" t="s">
        <v>696</v>
      </c>
      <c r="G561" s="224"/>
      <c r="H561" s="227">
        <v>2.07</v>
      </c>
      <c r="I561" s="228"/>
      <c r="J561" s="224"/>
      <c r="K561" s="224"/>
      <c r="L561" s="229"/>
      <c r="M561" s="230"/>
      <c r="N561" s="231"/>
      <c r="O561" s="231"/>
      <c r="P561" s="231"/>
      <c r="Q561" s="231"/>
      <c r="R561" s="231"/>
      <c r="S561" s="231"/>
      <c r="T561" s="232"/>
      <c r="AT561" s="233" t="s">
        <v>154</v>
      </c>
      <c r="AU561" s="233" t="s">
        <v>82</v>
      </c>
      <c r="AV561" s="12" t="s">
        <v>82</v>
      </c>
      <c r="AW561" s="12" t="s">
        <v>35</v>
      </c>
      <c r="AX561" s="12" t="s">
        <v>72</v>
      </c>
      <c r="AY561" s="233" t="s">
        <v>123</v>
      </c>
    </row>
    <row r="562" spans="2:51" s="12" customFormat="1" ht="13.5">
      <c r="B562" s="223"/>
      <c r="C562" s="224"/>
      <c r="D562" s="213" t="s">
        <v>154</v>
      </c>
      <c r="E562" s="225" t="s">
        <v>21</v>
      </c>
      <c r="F562" s="226" t="s">
        <v>697</v>
      </c>
      <c r="G562" s="224"/>
      <c r="H562" s="227">
        <v>13.62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AT562" s="233" t="s">
        <v>154</v>
      </c>
      <c r="AU562" s="233" t="s">
        <v>82</v>
      </c>
      <c r="AV562" s="12" t="s">
        <v>82</v>
      </c>
      <c r="AW562" s="12" t="s">
        <v>35</v>
      </c>
      <c r="AX562" s="12" t="s">
        <v>72</v>
      </c>
      <c r="AY562" s="233" t="s">
        <v>123</v>
      </c>
    </row>
    <row r="563" spans="2:51" s="12" customFormat="1" ht="13.5">
      <c r="B563" s="223"/>
      <c r="C563" s="224"/>
      <c r="D563" s="213" t="s">
        <v>154</v>
      </c>
      <c r="E563" s="225" t="s">
        <v>21</v>
      </c>
      <c r="F563" s="226" t="s">
        <v>698</v>
      </c>
      <c r="G563" s="224"/>
      <c r="H563" s="227">
        <v>36.66</v>
      </c>
      <c r="I563" s="228"/>
      <c r="J563" s="224"/>
      <c r="K563" s="224"/>
      <c r="L563" s="229"/>
      <c r="M563" s="230"/>
      <c r="N563" s="231"/>
      <c r="O563" s="231"/>
      <c r="P563" s="231"/>
      <c r="Q563" s="231"/>
      <c r="R563" s="231"/>
      <c r="S563" s="231"/>
      <c r="T563" s="232"/>
      <c r="AT563" s="233" t="s">
        <v>154</v>
      </c>
      <c r="AU563" s="233" t="s">
        <v>82</v>
      </c>
      <c r="AV563" s="12" t="s">
        <v>82</v>
      </c>
      <c r="AW563" s="12" t="s">
        <v>35</v>
      </c>
      <c r="AX563" s="12" t="s">
        <v>72</v>
      </c>
      <c r="AY563" s="233" t="s">
        <v>123</v>
      </c>
    </row>
    <row r="564" spans="2:51" s="12" customFormat="1" ht="13.5">
      <c r="B564" s="223"/>
      <c r="C564" s="224"/>
      <c r="D564" s="213" t="s">
        <v>154</v>
      </c>
      <c r="E564" s="225" t="s">
        <v>21</v>
      </c>
      <c r="F564" s="226" t="s">
        <v>699</v>
      </c>
      <c r="G564" s="224"/>
      <c r="H564" s="227">
        <v>171.6</v>
      </c>
      <c r="I564" s="228"/>
      <c r="J564" s="224"/>
      <c r="K564" s="224"/>
      <c r="L564" s="229"/>
      <c r="M564" s="230"/>
      <c r="N564" s="231"/>
      <c r="O564" s="231"/>
      <c r="P564" s="231"/>
      <c r="Q564" s="231"/>
      <c r="R564" s="231"/>
      <c r="S564" s="231"/>
      <c r="T564" s="232"/>
      <c r="AT564" s="233" t="s">
        <v>154</v>
      </c>
      <c r="AU564" s="233" t="s">
        <v>82</v>
      </c>
      <c r="AV564" s="12" t="s">
        <v>82</v>
      </c>
      <c r="AW564" s="12" t="s">
        <v>35</v>
      </c>
      <c r="AX564" s="12" t="s">
        <v>72</v>
      </c>
      <c r="AY564" s="233" t="s">
        <v>123</v>
      </c>
    </row>
    <row r="565" spans="2:51" s="12" customFormat="1" ht="13.5">
      <c r="B565" s="223"/>
      <c r="C565" s="224"/>
      <c r="D565" s="213" t="s">
        <v>154</v>
      </c>
      <c r="E565" s="225" t="s">
        <v>21</v>
      </c>
      <c r="F565" s="226" t="s">
        <v>700</v>
      </c>
      <c r="G565" s="224"/>
      <c r="H565" s="227">
        <v>186.12</v>
      </c>
      <c r="I565" s="228"/>
      <c r="J565" s="224"/>
      <c r="K565" s="224"/>
      <c r="L565" s="229"/>
      <c r="M565" s="230"/>
      <c r="N565" s="231"/>
      <c r="O565" s="231"/>
      <c r="P565" s="231"/>
      <c r="Q565" s="231"/>
      <c r="R565" s="231"/>
      <c r="S565" s="231"/>
      <c r="T565" s="232"/>
      <c r="AT565" s="233" t="s">
        <v>154</v>
      </c>
      <c r="AU565" s="233" t="s">
        <v>82</v>
      </c>
      <c r="AV565" s="12" t="s">
        <v>82</v>
      </c>
      <c r="AW565" s="12" t="s">
        <v>35</v>
      </c>
      <c r="AX565" s="12" t="s">
        <v>72</v>
      </c>
      <c r="AY565" s="233" t="s">
        <v>123</v>
      </c>
    </row>
    <row r="566" spans="2:51" s="12" customFormat="1" ht="13.5">
      <c r="B566" s="223"/>
      <c r="C566" s="224"/>
      <c r="D566" s="213" t="s">
        <v>154</v>
      </c>
      <c r="E566" s="225" t="s">
        <v>21</v>
      </c>
      <c r="F566" s="226" t="s">
        <v>701</v>
      </c>
      <c r="G566" s="224"/>
      <c r="H566" s="227">
        <v>43.08</v>
      </c>
      <c r="I566" s="228"/>
      <c r="J566" s="224"/>
      <c r="K566" s="224"/>
      <c r="L566" s="229"/>
      <c r="M566" s="230"/>
      <c r="N566" s="231"/>
      <c r="O566" s="231"/>
      <c r="P566" s="231"/>
      <c r="Q566" s="231"/>
      <c r="R566" s="231"/>
      <c r="S566" s="231"/>
      <c r="T566" s="232"/>
      <c r="AT566" s="233" t="s">
        <v>154</v>
      </c>
      <c r="AU566" s="233" t="s">
        <v>82</v>
      </c>
      <c r="AV566" s="12" t="s">
        <v>82</v>
      </c>
      <c r="AW566" s="12" t="s">
        <v>35</v>
      </c>
      <c r="AX566" s="12" t="s">
        <v>72</v>
      </c>
      <c r="AY566" s="233" t="s">
        <v>123</v>
      </c>
    </row>
    <row r="567" spans="2:51" s="12" customFormat="1" ht="13.5">
      <c r="B567" s="223"/>
      <c r="C567" s="224"/>
      <c r="D567" s="213" t="s">
        <v>154</v>
      </c>
      <c r="E567" s="225" t="s">
        <v>21</v>
      </c>
      <c r="F567" s="226" t="s">
        <v>702</v>
      </c>
      <c r="G567" s="224"/>
      <c r="H567" s="227">
        <v>15.36</v>
      </c>
      <c r="I567" s="228"/>
      <c r="J567" s="224"/>
      <c r="K567" s="224"/>
      <c r="L567" s="229"/>
      <c r="M567" s="230"/>
      <c r="N567" s="231"/>
      <c r="O567" s="231"/>
      <c r="P567" s="231"/>
      <c r="Q567" s="231"/>
      <c r="R567" s="231"/>
      <c r="S567" s="231"/>
      <c r="T567" s="232"/>
      <c r="AT567" s="233" t="s">
        <v>154</v>
      </c>
      <c r="AU567" s="233" t="s">
        <v>82</v>
      </c>
      <c r="AV567" s="12" t="s">
        <v>82</v>
      </c>
      <c r="AW567" s="12" t="s">
        <v>35</v>
      </c>
      <c r="AX567" s="12" t="s">
        <v>72</v>
      </c>
      <c r="AY567" s="233" t="s">
        <v>123</v>
      </c>
    </row>
    <row r="568" spans="2:51" s="12" customFormat="1" ht="13.5">
      <c r="B568" s="223"/>
      <c r="C568" s="224"/>
      <c r="D568" s="213" t="s">
        <v>154</v>
      </c>
      <c r="E568" s="225" t="s">
        <v>21</v>
      </c>
      <c r="F568" s="226" t="s">
        <v>703</v>
      </c>
      <c r="G568" s="224"/>
      <c r="H568" s="227">
        <v>210.24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AT568" s="233" t="s">
        <v>154</v>
      </c>
      <c r="AU568" s="233" t="s">
        <v>82</v>
      </c>
      <c r="AV568" s="12" t="s">
        <v>82</v>
      </c>
      <c r="AW568" s="12" t="s">
        <v>35</v>
      </c>
      <c r="AX568" s="12" t="s">
        <v>72</v>
      </c>
      <c r="AY568" s="233" t="s">
        <v>123</v>
      </c>
    </row>
    <row r="569" spans="2:51" s="12" customFormat="1" ht="13.5">
      <c r="B569" s="223"/>
      <c r="C569" s="224"/>
      <c r="D569" s="213" t="s">
        <v>154</v>
      </c>
      <c r="E569" s="225" t="s">
        <v>21</v>
      </c>
      <c r="F569" s="226" t="s">
        <v>704</v>
      </c>
      <c r="G569" s="224"/>
      <c r="H569" s="227">
        <v>27.78</v>
      </c>
      <c r="I569" s="228"/>
      <c r="J569" s="224"/>
      <c r="K569" s="224"/>
      <c r="L569" s="229"/>
      <c r="M569" s="230"/>
      <c r="N569" s="231"/>
      <c r="O569" s="231"/>
      <c r="P569" s="231"/>
      <c r="Q569" s="231"/>
      <c r="R569" s="231"/>
      <c r="S569" s="231"/>
      <c r="T569" s="232"/>
      <c r="AT569" s="233" t="s">
        <v>154</v>
      </c>
      <c r="AU569" s="233" t="s">
        <v>82</v>
      </c>
      <c r="AV569" s="12" t="s">
        <v>82</v>
      </c>
      <c r="AW569" s="12" t="s">
        <v>35</v>
      </c>
      <c r="AX569" s="12" t="s">
        <v>72</v>
      </c>
      <c r="AY569" s="233" t="s">
        <v>123</v>
      </c>
    </row>
    <row r="570" spans="2:51" s="12" customFormat="1" ht="13.5">
      <c r="B570" s="223"/>
      <c r="C570" s="224"/>
      <c r="D570" s="213" t="s">
        <v>154</v>
      </c>
      <c r="E570" s="225" t="s">
        <v>21</v>
      </c>
      <c r="F570" s="226" t="s">
        <v>705</v>
      </c>
      <c r="G570" s="224"/>
      <c r="H570" s="227">
        <v>3.6</v>
      </c>
      <c r="I570" s="228"/>
      <c r="J570" s="224"/>
      <c r="K570" s="224"/>
      <c r="L570" s="229"/>
      <c r="M570" s="230"/>
      <c r="N570" s="231"/>
      <c r="O570" s="231"/>
      <c r="P570" s="231"/>
      <c r="Q570" s="231"/>
      <c r="R570" s="231"/>
      <c r="S570" s="231"/>
      <c r="T570" s="232"/>
      <c r="AT570" s="233" t="s">
        <v>154</v>
      </c>
      <c r="AU570" s="233" t="s">
        <v>82</v>
      </c>
      <c r="AV570" s="12" t="s">
        <v>82</v>
      </c>
      <c r="AW570" s="12" t="s">
        <v>35</v>
      </c>
      <c r="AX570" s="12" t="s">
        <v>72</v>
      </c>
      <c r="AY570" s="233" t="s">
        <v>123</v>
      </c>
    </row>
    <row r="571" spans="2:51" s="12" customFormat="1" ht="13.5">
      <c r="B571" s="223"/>
      <c r="C571" s="224"/>
      <c r="D571" s="213" t="s">
        <v>154</v>
      </c>
      <c r="E571" s="225" t="s">
        <v>21</v>
      </c>
      <c r="F571" s="226" t="s">
        <v>706</v>
      </c>
      <c r="G571" s="224"/>
      <c r="H571" s="227">
        <v>885.96</v>
      </c>
      <c r="I571" s="228"/>
      <c r="J571" s="224"/>
      <c r="K571" s="224"/>
      <c r="L571" s="229"/>
      <c r="M571" s="230"/>
      <c r="N571" s="231"/>
      <c r="O571" s="231"/>
      <c r="P571" s="231"/>
      <c r="Q571" s="231"/>
      <c r="R571" s="231"/>
      <c r="S571" s="231"/>
      <c r="T571" s="232"/>
      <c r="AT571" s="233" t="s">
        <v>154</v>
      </c>
      <c r="AU571" s="233" t="s">
        <v>82</v>
      </c>
      <c r="AV571" s="12" t="s">
        <v>82</v>
      </c>
      <c r="AW571" s="12" t="s">
        <v>35</v>
      </c>
      <c r="AX571" s="12" t="s">
        <v>72</v>
      </c>
      <c r="AY571" s="233" t="s">
        <v>123</v>
      </c>
    </row>
    <row r="572" spans="2:51" s="12" customFormat="1" ht="13.5">
      <c r="B572" s="223"/>
      <c r="C572" s="224"/>
      <c r="D572" s="213" t="s">
        <v>154</v>
      </c>
      <c r="E572" s="225" t="s">
        <v>21</v>
      </c>
      <c r="F572" s="226" t="s">
        <v>707</v>
      </c>
      <c r="G572" s="224"/>
      <c r="H572" s="227">
        <v>367.75</v>
      </c>
      <c r="I572" s="228"/>
      <c r="J572" s="224"/>
      <c r="K572" s="224"/>
      <c r="L572" s="229"/>
      <c r="M572" s="230"/>
      <c r="N572" s="231"/>
      <c r="O572" s="231"/>
      <c r="P572" s="231"/>
      <c r="Q572" s="231"/>
      <c r="R572" s="231"/>
      <c r="S572" s="231"/>
      <c r="T572" s="232"/>
      <c r="AT572" s="233" t="s">
        <v>154</v>
      </c>
      <c r="AU572" s="233" t="s">
        <v>82</v>
      </c>
      <c r="AV572" s="12" t="s">
        <v>82</v>
      </c>
      <c r="AW572" s="12" t="s">
        <v>35</v>
      </c>
      <c r="AX572" s="12" t="s">
        <v>72</v>
      </c>
      <c r="AY572" s="233" t="s">
        <v>123</v>
      </c>
    </row>
    <row r="573" spans="2:51" s="12" customFormat="1" ht="13.5">
      <c r="B573" s="223"/>
      <c r="C573" s="224"/>
      <c r="D573" s="213" t="s">
        <v>154</v>
      </c>
      <c r="E573" s="225" t="s">
        <v>21</v>
      </c>
      <c r="F573" s="226" t="s">
        <v>708</v>
      </c>
      <c r="G573" s="224"/>
      <c r="H573" s="227">
        <v>6.432</v>
      </c>
      <c r="I573" s="228"/>
      <c r="J573" s="224"/>
      <c r="K573" s="224"/>
      <c r="L573" s="229"/>
      <c r="M573" s="230"/>
      <c r="N573" s="231"/>
      <c r="O573" s="231"/>
      <c r="P573" s="231"/>
      <c r="Q573" s="231"/>
      <c r="R573" s="231"/>
      <c r="S573" s="231"/>
      <c r="T573" s="232"/>
      <c r="AT573" s="233" t="s">
        <v>154</v>
      </c>
      <c r="AU573" s="233" t="s">
        <v>82</v>
      </c>
      <c r="AV573" s="12" t="s">
        <v>82</v>
      </c>
      <c r="AW573" s="12" t="s">
        <v>35</v>
      </c>
      <c r="AX573" s="12" t="s">
        <v>72</v>
      </c>
      <c r="AY573" s="233" t="s">
        <v>123</v>
      </c>
    </row>
    <row r="574" spans="2:51" s="12" customFormat="1" ht="13.5">
      <c r="B574" s="223"/>
      <c r="C574" s="224"/>
      <c r="D574" s="213" t="s">
        <v>154</v>
      </c>
      <c r="E574" s="225" t="s">
        <v>21</v>
      </c>
      <c r="F574" s="226" t="s">
        <v>709</v>
      </c>
      <c r="G574" s="224"/>
      <c r="H574" s="227">
        <v>25.776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AT574" s="233" t="s">
        <v>154</v>
      </c>
      <c r="AU574" s="233" t="s">
        <v>82</v>
      </c>
      <c r="AV574" s="12" t="s">
        <v>82</v>
      </c>
      <c r="AW574" s="12" t="s">
        <v>35</v>
      </c>
      <c r="AX574" s="12" t="s">
        <v>72</v>
      </c>
      <c r="AY574" s="233" t="s">
        <v>123</v>
      </c>
    </row>
    <row r="575" spans="2:51" s="12" customFormat="1" ht="13.5">
      <c r="B575" s="223"/>
      <c r="C575" s="224"/>
      <c r="D575" s="213" t="s">
        <v>154</v>
      </c>
      <c r="E575" s="225" t="s">
        <v>21</v>
      </c>
      <c r="F575" s="226" t="s">
        <v>710</v>
      </c>
      <c r="G575" s="224"/>
      <c r="H575" s="227">
        <v>1411.66</v>
      </c>
      <c r="I575" s="228"/>
      <c r="J575" s="224"/>
      <c r="K575" s="224"/>
      <c r="L575" s="229"/>
      <c r="M575" s="230"/>
      <c r="N575" s="231"/>
      <c r="O575" s="231"/>
      <c r="P575" s="231"/>
      <c r="Q575" s="231"/>
      <c r="R575" s="231"/>
      <c r="S575" s="231"/>
      <c r="T575" s="232"/>
      <c r="AT575" s="233" t="s">
        <v>154</v>
      </c>
      <c r="AU575" s="233" t="s">
        <v>82</v>
      </c>
      <c r="AV575" s="12" t="s">
        <v>82</v>
      </c>
      <c r="AW575" s="12" t="s">
        <v>35</v>
      </c>
      <c r="AX575" s="12" t="s">
        <v>72</v>
      </c>
      <c r="AY575" s="233" t="s">
        <v>123</v>
      </c>
    </row>
    <row r="576" spans="2:51" s="12" customFormat="1" ht="13.5">
      <c r="B576" s="223"/>
      <c r="C576" s="224"/>
      <c r="D576" s="213" t="s">
        <v>154</v>
      </c>
      <c r="E576" s="225" t="s">
        <v>21</v>
      </c>
      <c r="F576" s="226" t="s">
        <v>711</v>
      </c>
      <c r="G576" s="224"/>
      <c r="H576" s="227">
        <v>885.06</v>
      </c>
      <c r="I576" s="228"/>
      <c r="J576" s="224"/>
      <c r="K576" s="224"/>
      <c r="L576" s="229"/>
      <c r="M576" s="230"/>
      <c r="N576" s="231"/>
      <c r="O576" s="231"/>
      <c r="P576" s="231"/>
      <c r="Q576" s="231"/>
      <c r="R576" s="231"/>
      <c r="S576" s="231"/>
      <c r="T576" s="232"/>
      <c r="AT576" s="233" t="s">
        <v>154</v>
      </c>
      <c r="AU576" s="233" t="s">
        <v>82</v>
      </c>
      <c r="AV576" s="12" t="s">
        <v>82</v>
      </c>
      <c r="AW576" s="12" t="s">
        <v>35</v>
      </c>
      <c r="AX576" s="12" t="s">
        <v>72</v>
      </c>
      <c r="AY576" s="233" t="s">
        <v>123</v>
      </c>
    </row>
    <row r="577" spans="2:51" s="12" customFormat="1" ht="13.5">
      <c r="B577" s="223"/>
      <c r="C577" s="224"/>
      <c r="D577" s="213" t="s">
        <v>154</v>
      </c>
      <c r="E577" s="225" t="s">
        <v>21</v>
      </c>
      <c r="F577" s="226" t="s">
        <v>712</v>
      </c>
      <c r="G577" s="224"/>
      <c r="H577" s="227">
        <v>8.64</v>
      </c>
      <c r="I577" s="228"/>
      <c r="J577" s="224"/>
      <c r="K577" s="224"/>
      <c r="L577" s="229"/>
      <c r="M577" s="230"/>
      <c r="N577" s="231"/>
      <c r="O577" s="231"/>
      <c r="P577" s="231"/>
      <c r="Q577" s="231"/>
      <c r="R577" s="231"/>
      <c r="S577" s="231"/>
      <c r="T577" s="232"/>
      <c r="AT577" s="233" t="s">
        <v>154</v>
      </c>
      <c r="AU577" s="233" t="s">
        <v>82</v>
      </c>
      <c r="AV577" s="12" t="s">
        <v>82</v>
      </c>
      <c r="AW577" s="12" t="s">
        <v>35</v>
      </c>
      <c r="AX577" s="12" t="s">
        <v>72</v>
      </c>
      <c r="AY577" s="233" t="s">
        <v>123</v>
      </c>
    </row>
    <row r="578" spans="2:51" s="12" customFormat="1" ht="13.5">
      <c r="B578" s="223"/>
      <c r="C578" s="224"/>
      <c r="D578" s="213" t="s">
        <v>154</v>
      </c>
      <c r="E578" s="225" t="s">
        <v>21</v>
      </c>
      <c r="F578" s="226" t="s">
        <v>713</v>
      </c>
      <c r="G578" s="224"/>
      <c r="H578" s="227">
        <v>9.6</v>
      </c>
      <c r="I578" s="228"/>
      <c r="J578" s="224"/>
      <c r="K578" s="224"/>
      <c r="L578" s="229"/>
      <c r="M578" s="230"/>
      <c r="N578" s="231"/>
      <c r="O578" s="231"/>
      <c r="P578" s="231"/>
      <c r="Q578" s="231"/>
      <c r="R578" s="231"/>
      <c r="S578" s="231"/>
      <c r="T578" s="232"/>
      <c r="AT578" s="233" t="s">
        <v>154</v>
      </c>
      <c r="AU578" s="233" t="s">
        <v>82</v>
      </c>
      <c r="AV578" s="12" t="s">
        <v>82</v>
      </c>
      <c r="AW578" s="12" t="s">
        <v>35</v>
      </c>
      <c r="AX578" s="12" t="s">
        <v>72</v>
      </c>
      <c r="AY578" s="233" t="s">
        <v>123</v>
      </c>
    </row>
    <row r="579" spans="2:51" s="12" customFormat="1" ht="13.5">
      <c r="B579" s="223"/>
      <c r="C579" s="224"/>
      <c r="D579" s="213" t="s">
        <v>154</v>
      </c>
      <c r="E579" s="225" t="s">
        <v>21</v>
      </c>
      <c r="F579" s="226" t="s">
        <v>714</v>
      </c>
      <c r="G579" s="224"/>
      <c r="H579" s="227">
        <v>22.14</v>
      </c>
      <c r="I579" s="228"/>
      <c r="J579" s="224"/>
      <c r="K579" s="224"/>
      <c r="L579" s="229"/>
      <c r="M579" s="230"/>
      <c r="N579" s="231"/>
      <c r="O579" s="231"/>
      <c r="P579" s="231"/>
      <c r="Q579" s="231"/>
      <c r="R579" s="231"/>
      <c r="S579" s="231"/>
      <c r="T579" s="232"/>
      <c r="AT579" s="233" t="s">
        <v>154</v>
      </c>
      <c r="AU579" s="233" t="s">
        <v>82</v>
      </c>
      <c r="AV579" s="12" t="s">
        <v>82</v>
      </c>
      <c r="AW579" s="12" t="s">
        <v>35</v>
      </c>
      <c r="AX579" s="12" t="s">
        <v>72</v>
      </c>
      <c r="AY579" s="233" t="s">
        <v>123</v>
      </c>
    </row>
    <row r="580" spans="2:51" s="12" customFormat="1" ht="13.5">
      <c r="B580" s="223"/>
      <c r="C580" s="224"/>
      <c r="D580" s="213" t="s">
        <v>154</v>
      </c>
      <c r="E580" s="225" t="s">
        <v>21</v>
      </c>
      <c r="F580" s="226" t="s">
        <v>715</v>
      </c>
      <c r="G580" s="224"/>
      <c r="H580" s="227">
        <v>16.716</v>
      </c>
      <c r="I580" s="228"/>
      <c r="J580" s="224"/>
      <c r="K580" s="224"/>
      <c r="L580" s="229"/>
      <c r="M580" s="230"/>
      <c r="N580" s="231"/>
      <c r="O580" s="231"/>
      <c r="P580" s="231"/>
      <c r="Q580" s="231"/>
      <c r="R580" s="231"/>
      <c r="S580" s="231"/>
      <c r="T580" s="232"/>
      <c r="AT580" s="233" t="s">
        <v>154</v>
      </c>
      <c r="AU580" s="233" t="s">
        <v>82</v>
      </c>
      <c r="AV580" s="12" t="s">
        <v>82</v>
      </c>
      <c r="AW580" s="12" t="s">
        <v>35</v>
      </c>
      <c r="AX580" s="12" t="s">
        <v>72</v>
      </c>
      <c r="AY580" s="233" t="s">
        <v>123</v>
      </c>
    </row>
    <row r="581" spans="2:51" s="12" customFormat="1" ht="13.5">
      <c r="B581" s="223"/>
      <c r="C581" s="224"/>
      <c r="D581" s="213" t="s">
        <v>154</v>
      </c>
      <c r="E581" s="225" t="s">
        <v>21</v>
      </c>
      <c r="F581" s="226" t="s">
        <v>716</v>
      </c>
      <c r="G581" s="224"/>
      <c r="H581" s="227">
        <v>221.34</v>
      </c>
      <c r="I581" s="228"/>
      <c r="J581" s="224"/>
      <c r="K581" s="224"/>
      <c r="L581" s="229"/>
      <c r="M581" s="230"/>
      <c r="N581" s="231"/>
      <c r="O581" s="231"/>
      <c r="P581" s="231"/>
      <c r="Q581" s="231"/>
      <c r="R581" s="231"/>
      <c r="S581" s="231"/>
      <c r="T581" s="232"/>
      <c r="AT581" s="233" t="s">
        <v>154</v>
      </c>
      <c r="AU581" s="233" t="s">
        <v>82</v>
      </c>
      <c r="AV581" s="12" t="s">
        <v>82</v>
      </c>
      <c r="AW581" s="12" t="s">
        <v>35</v>
      </c>
      <c r="AX581" s="12" t="s">
        <v>72</v>
      </c>
      <c r="AY581" s="233" t="s">
        <v>123</v>
      </c>
    </row>
    <row r="582" spans="2:51" s="12" customFormat="1" ht="13.5">
      <c r="B582" s="223"/>
      <c r="C582" s="224"/>
      <c r="D582" s="213" t="s">
        <v>154</v>
      </c>
      <c r="E582" s="225" t="s">
        <v>21</v>
      </c>
      <c r="F582" s="226" t="s">
        <v>717</v>
      </c>
      <c r="G582" s="224"/>
      <c r="H582" s="227">
        <v>219.144</v>
      </c>
      <c r="I582" s="228"/>
      <c r="J582" s="224"/>
      <c r="K582" s="224"/>
      <c r="L582" s="229"/>
      <c r="M582" s="230"/>
      <c r="N582" s="231"/>
      <c r="O582" s="231"/>
      <c r="P582" s="231"/>
      <c r="Q582" s="231"/>
      <c r="R582" s="231"/>
      <c r="S582" s="231"/>
      <c r="T582" s="232"/>
      <c r="AT582" s="233" t="s">
        <v>154</v>
      </c>
      <c r="AU582" s="233" t="s">
        <v>82</v>
      </c>
      <c r="AV582" s="12" t="s">
        <v>82</v>
      </c>
      <c r="AW582" s="12" t="s">
        <v>35</v>
      </c>
      <c r="AX582" s="12" t="s">
        <v>72</v>
      </c>
      <c r="AY582" s="233" t="s">
        <v>123</v>
      </c>
    </row>
    <row r="583" spans="2:51" s="12" customFormat="1" ht="13.5">
      <c r="B583" s="223"/>
      <c r="C583" s="224"/>
      <c r="D583" s="213" t="s">
        <v>154</v>
      </c>
      <c r="E583" s="225" t="s">
        <v>21</v>
      </c>
      <c r="F583" s="226" t="s">
        <v>718</v>
      </c>
      <c r="G583" s="224"/>
      <c r="H583" s="227">
        <v>72.63</v>
      </c>
      <c r="I583" s="228"/>
      <c r="J583" s="224"/>
      <c r="K583" s="224"/>
      <c r="L583" s="229"/>
      <c r="M583" s="230"/>
      <c r="N583" s="231"/>
      <c r="O583" s="231"/>
      <c r="P583" s="231"/>
      <c r="Q583" s="231"/>
      <c r="R583" s="231"/>
      <c r="S583" s="231"/>
      <c r="T583" s="232"/>
      <c r="AT583" s="233" t="s">
        <v>154</v>
      </c>
      <c r="AU583" s="233" t="s">
        <v>82</v>
      </c>
      <c r="AV583" s="12" t="s">
        <v>82</v>
      </c>
      <c r="AW583" s="12" t="s">
        <v>35</v>
      </c>
      <c r="AX583" s="12" t="s">
        <v>72</v>
      </c>
      <c r="AY583" s="233" t="s">
        <v>123</v>
      </c>
    </row>
    <row r="584" spans="2:51" s="12" customFormat="1" ht="13.5">
      <c r="B584" s="223"/>
      <c r="C584" s="224"/>
      <c r="D584" s="213" t="s">
        <v>154</v>
      </c>
      <c r="E584" s="225" t="s">
        <v>21</v>
      </c>
      <c r="F584" s="226" t="s">
        <v>719</v>
      </c>
      <c r="G584" s="224"/>
      <c r="H584" s="227">
        <v>72.53</v>
      </c>
      <c r="I584" s="228"/>
      <c r="J584" s="224"/>
      <c r="K584" s="224"/>
      <c r="L584" s="229"/>
      <c r="M584" s="230"/>
      <c r="N584" s="231"/>
      <c r="O584" s="231"/>
      <c r="P584" s="231"/>
      <c r="Q584" s="231"/>
      <c r="R584" s="231"/>
      <c r="S584" s="231"/>
      <c r="T584" s="232"/>
      <c r="AT584" s="233" t="s">
        <v>154</v>
      </c>
      <c r="AU584" s="233" t="s">
        <v>82</v>
      </c>
      <c r="AV584" s="12" t="s">
        <v>82</v>
      </c>
      <c r="AW584" s="12" t="s">
        <v>35</v>
      </c>
      <c r="AX584" s="12" t="s">
        <v>72</v>
      </c>
      <c r="AY584" s="233" t="s">
        <v>123</v>
      </c>
    </row>
    <row r="585" spans="2:51" s="12" customFormat="1" ht="13.5">
      <c r="B585" s="223"/>
      <c r="C585" s="224"/>
      <c r="D585" s="213" t="s">
        <v>154</v>
      </c>
      <c r="E585" s="225" t="s">
        <v>21</v>
      </c>
      <c r="F585" s="226" t="s">
        <v>720</v>
      </c>
      <c r="G585" s="224"/>
      <c r="H585" s="227">
        <v>72.63</v>
      </c>
      <c r="I585" s="228"/>
      <c r="J585" s="224"/>
      <c r="K585" s="224"/>
      <c r="L585" s="229"/>
      <c r="M585" s="230"/>
      <c r="N585" s="231"/>
      <c r="O585" s="231"/>
      <c r="P585" s="231"/>
      <c r="Q585" s="231"/>
      <c r="R585" s="231"/>
      <c r="S585" s="231"/>
      <c r="T585" s="232"/>
      <c r="AT585" s="233" t="s">
        <v>154</v>
      </c>
      <c r="AU585" s="233" t="s">
        <v>82</v>
      </c>
      <c r="AV585" s="12" t="s">
        <v>82</v>
      </c>
      <c r="AW585" s="12" t="s">
        <v>35</v>
      </c>
      <c r="AX585" s="12" t="s">
        <v>72</v>
      </c>
      <c r="AY585" s="233" t="s">
        <v>123</v>
      </c>
    </row>
    <row r="586" spans="2:51" s="12" customFormat="1" ht="13.5">
      <c r="B586" s="223"/>
      <c r="C586" s="224"/>
      <c r="D586" s="213" t="s">
        <v>154</v>
      </c>
      <c r="E586" s="225" t="s">
        <v>21</v>
      </c>
      <c r="F586" s="226" t="s">
        <v>721</v>
      </c>
      <c r="G586" s="224"/>
      <c r="H586" s="227">
        <v>72.53</v>
      </c>
      <c r="I586" s="228"/>
      <c r="J586" s="224"/>
      <c r="K586" s="224"/>
      <c r="L586" s="229"/>
      <c r="M586" s="230"/>
      <c r="N586" s="231"/>
      <c r="O586" s="231"/>
      <c r="P586" s="231"/>
      <c r="Q586" s="231"/>
      <c r="R586" s="231"/>
      <c r="S586" s="231"/>
      <c r="T586" s="232"/>
      <c r="AT586" s="233" t="s">
        <v>154</v>
      </c>
      <c r="AU586" s="233" t="s">
        <v>82</v>
      </c>
      <c r="AV586" s="12" t="s">
        <v>82</v>
      </c>
      <c r="AW586" s="12" t="s">
        <v>35</v>
      </c>
      <c r="AX586" s="12" t="s">
        <v>72</v>
      </c>
      <c r="AY586" s="233" t="s">
        <v>123</v>
      </c>
    </row>
    <row r="587" spans="2:51" s="12" customFormat="1" ht="13.5">
      <c r="B587" s="223"/>
      <c r="C587" s="224"/>
      <c r="D587" s="213" t="s">
        <v>154</v>
      </c>
      <c r="E587" s="225" t="s">
        <v>21</v>
      </c>
      <c r="F587" s="226" t="s">
        <v>722</v>
      </c>
      <c r="G587" s="224"/>
      <c r="H587" s="227">
        <v>80</v>
      </c>
      <c r="I587" s="228"/>
      <c r="J587" s="224"/>
      <c r="K587" s="224"/>
      <c r="L587" s="229"/>
      <c r="M587" s="230"/>
      <c r="N587" s="231"/>
      <c r="O587" s="231"/>
      <c r="P587" s="231"/>
      <c r="Q587" s="231"/>
      <c r="R587" s="231"/>
      <c r="S587" s="231"/>
      <c r="T587" s="232"/>
      <c r="AT587" s="233" t="s">
        <v>154</v>
      </c>
      <c r="AU587" s="233" t="s">
        <v>82</v>
      </c>
      <c r="AV587" s="12" t="s">
        <v>82</v>
      </c>
      <c r="AW587" s="12" t="s">
        <v>35</v>
      </c>
      <c r="AX587" s="12" t="s">
        <v>72</v>
      </c>
      <c r="AY587" s="233" t="s">
        <v>123</v>
      </c>
    </row>
    <row r="588" spans="2:51" s="12" customFormat="1" ht="13.5">
      <c r="B588" s="223"/>
      <c r="C588" s="224"/>
      <c r="D588" s="213" t="s">
        <v>154</v>
      </c>
      <c r="E588" s="225" t="s">
        <v>21</v>
      </c>
      <c r="F588" s="226" t="s">
        <v>723</v>
      </c>
      <c r="G588" s="224"/>
      <c r="H588" s="227">
        <v>19.8</v>
      </c>
      <c r="I588" s="228"/>
      <c r="J588" s="224"/>
      <c r="K588" s="224"/>
      <c r="L588" s="229"/>
      <c r="M588" s="230"/>
      <c r="N588" s="231"/>
      <c r="O588" s="231"/>
      <c r="P588" s="231"/>
      <c r="Q588" s="231"/>
      <c r="R588" s="231"/>
      <c r="S588" s="231"/>
      <c r="T588" s="232"/>
      <c r="AT588" s="233" t="s">
        <v>154</v>
      </c>
      <c r="AU588" s="233" t="s">
        <v>82</v>
      </c>
      <c r="AV588" s="12" t="s">
        <v>82</v>
      </c>
      <c r="AW588" s="12" t="s">
        <v>35</v>
      </c>
      <c r="AX588" s="12" t="s">
        <v>72</v>
      </c>
      <c r="AY588" s="233" t="s">
        <v>123</v>
      </c>
    </row>
    <row r="589" spans="2:51" s="12" customFormat="1" ht="13.5">
      <c r="B589" s="223"/>
      <c r="C589" s="224"/>
      <c r="D589" s="213" t="s">
        <v>154</v>
      </c>
      <c r="E589" s="225" t="s">
        <v>21</v>
      </c>
      <c r="F589" s="226" t="s">
        <v>724</v>
      </c>
      <c r="G589" s="224"/>
      <c r="H589" s="227">
        <v>39.028</v>
      </c>
      <c r="I589" s="228"/>
      <c r="J589" s="224"/>
      <c r="K589" s="224"/>
      <c r="L589" s="229"/>
      <c r="M589" s="230"/>
      <c r="N589" s="231"/>
      <c r="O589" s="231"/>
      <c r="P589" s="231"/>
      <c r="Q589" s="231"/>
      <c r="R589" s="231"/>
      <c r="S589" s="231"/>
      <c r="T589" s="232"/>
      <c r="AT589" s="233" t="s">
        <v>154</v>
      </c>
      <c r="AU589" s="233" t="s">
        <v>82</v>
      </c>
      <c r="AV589" s="12" t="s">
        <v>82</v>
      </c>
      <c r="AW589" s="12" t="s">
        <v>35</v>
      </c>
      <c r="AX589" s="12" t="s">
        <v>72</v>
      </c>
      <c r="AY589" s="233" t="s">
        <v>123</v>
      </c>
    </row>
    <row r="590" spans="2:51" s="12" customFormat="1" ht="13.5">
      <c r="B590" s="223"/>
      <c r="C590" s="224"/>
      <c r="D590" s="213" t="s">
        <v>154</v>
      </c>
      <c r="E590" s="225" t="s">
        <v>21</v>
      </c>
      <c r="F590" s="226" t="s">
        <v>725</v>
      </c>
      <c r="G590" s="224"/>
      <c r="H590" s="227">
        <v>30</v>
      </c>
      <c r="I590" s="228"/>
      <c r="J590" s="224"/>
      <c r="K590" s="224"/>
      <c r="L590" s="229"/>
      <c r="M590" s="230"/>
      <c r="N590" s="231"/>
      <c r="O590" s="231"/>
      <c r="P590" s="231"/>
      <c r="Q590" s="231"/>
      <c r="R590" s="231"/>
      <c r="S590" s="231"/>
      <c r="T590" s="232"/>
      <c r="AT590" s="233" t="s">
        <v>154</v>
      </c>
      <c r="AU590" s="233" t="s">
        <v>82</v>
      </c>
      <c r="AV590" s="12" t="s">
        <v>82</v>
      </c>
      <c r="AW590" s="12" t="s">
        <v>35</v>
      </c>
      <c r="AX590" s="12" t="s">
        <v>72</v>
      </c>
      <c r="AY590" s="233" t="s">
        <v>123</v>
      </c>
    </row>
    <row r="591" spans="2:51" s="12" customFormat="1" ht="13.5">
      <c r="B591" s="223"/>
      <c r="C591" s="224"/>
      <c r="D591" s="213" t="s">
        <v>154</v>
      </c>
      <c r="E591" s="225" t="s">
        <v>21</v>
      </c>
      <c r="F591" s="226" t="s">
        <v>726</v>
      </c>
      <c r="G591" s="224"/>
      <c r="H591" s="227">
        <v>60.2</v>
      </c>
      <c r="I591" s="228"/>
      <c r="J591" s="224"/>
      <c r="K591" s="224"/>
      <c r="L591" s="229"/>
      <c r="M591" s="230"/>
      <c r="N591" s="231"/>
      <c r="O591" s="231"/>
      <c r="P591" s="231"/>
      <c r="Q591" s="231"/>
      <c r="R591" s="231"/>
      <c r="S591" s="231"/>
      <c r="T591" s="232"/>
      <c r="AT591" s="233" t="s">
        <v>154</v>
      </c>
      <c r="AU591" s="233" t="s">
        <v>82</v>
      </c>
      <c r="AV591" s="12" t="s">
        <v>82</v>
      </c>
      <c r="AW591" s="12" t="s">
        <v>35</v>
      </c>
      <c r="AX591" s="12" t="s">
        <v>72</v>
      </c>
      <c r="AY591" s="233" t="s">
        <v>123</v>
      </c>
    </row>
    <row r="592" spans="2:51" s="12" customFormat="1" ht="13.5">
      <c r="B592" s="223"/>
      <c r="C592" s="224"/>
      <c r="D592" s="213" t="s">
        <v>154</v>
      </c>
      <c r="E592" s="225" t="s">
        <v>21</v>
      </c>
      <c r="F592" s="226" t="s">
        <v>727</v>
      </c>
      <c r="G592" s="224"/>
      <c r="H592" s="227">
        <v>323.9</v>
      </c>
      <c r="I592" s="228"/>
      <c r="J592" s="224"/>
      <c r="K592" s="224"/>
      <c r="L592" s="229"/>
      <c r="M592" s="230"/>
      <c r="N592" s="231"/>
      <c r="O592" s="231"/>
      <c r="P592" s="231"/>
      <c r="Q592" s="231"/>
      <c r="R592" s="231"/>
      <c r="S592" s="231"/>
      <c r="T592" s="232"/>
      <c r="AT592" s="233" t="s">
        <v>154</v>
      </c>
      <c r="AU592" s="233" t="s">
        <v>82</v>
      </c>
      <c r="AV592" s="12" t="s">
        <v>82</v>
      </c>
      <c r="AW592" s="12" t="s">
        <v>35</v>
      </c>
      <c r="AX592" s="12" t="s">
        <v>72</v>
      </c>
      <c r="AY592" s="233" t="s">
        <v>123</v>
      </c>
    </row>
    <row r="593" spans="2:51" s="12" customFormat="1" ht="13.5">
      <c r="B593" s="223"/>
      <c r="C593" s="224"/>
      <c r="D593" s="213" t="s">
        <v>154</v>
      </c>
      <c r="E593" s="225" t="s">
        <v>21</v>
      </c>
      <c r="F593" s="226" t="s">
        <v>728</v>
      </c>
      <c r="G593" s="224"/>
      <c r="H593" s="227">
        <v>59.67</v>
      </c>
      <c r="I593" s="228"/>
      <c r="J593" s="224"/>
      <c r="K593" s="224"/>
      <c r="L593" s="229"/>
      <c r="M593" s="230"/>
      <c r="N593" s="231"/>
      <c r="O593" s="231"/>
      <c r="P593" s="231"/>
      <c r="Q593" s="231"/>
      <c r="R593" s="231"/>
      <c r="S593" s="231"/>
      <c r="T593" s="232"/>
      <c r="AT593" s="233" t="s">
        <v>154</v>
      </c>
      <c r="AU593" s="233" t="s">
        <v>82</v>
      </c>
      <c r="AV593" s="12" t="s">
        <v>82</v>
      </c>
      <c r="AW593" s="12" t="s">
        <v>35</v>
      </c>
      <c r="AX593" s="12" t="s">
        <v>72</v>
      </c>
      <c r="AY593" s="233" t="s">
        <v>123</v>
      </c>
    </row>
    <row r="594" spans="2:51" s="12" customFormat="1" ht="13.5">
      <c r="B594" s="223"/>
      <c r="C594" s="224"/>
      <c r="D594" s="213" t="s">
        <v>154</v>
      </c>
      <c r="E594" s="225" t="s">
        <v>21</v>
      </c>
      <c r="F594" s="226" t="s">
        <v>729</v>
      </c>
      <c r="G594" s="224"/>
      <c r="H594" s="227">
        <v>238.12</v>
      </c>
      <c r="I594" s="228"/>
      <c r="J594" s="224"/>
      <c r="K594" s="224"/>
      <c r="L594" s="229"/>
      <c r="M594" s="230"/>
      <c r="N594" s="231"/>
      <c r="O594" s="231"/>
      <c r="P594" s="231"/>
      <c r="Q594" s="231"/>
      <c r="R594" s="231"/>
      <c r="S594" s="231"/>
      <c r="T594" s="232"/>
      <c r="AT594" s="233" t="s">
        <v>154</v>
      </c>
      <c r="AU594" s="233" t="s">
        <v>82</v>
      </c>
      <c r="AV594" s="12" t="s">
        <v>82</v>
      </c>
      <c r="AW594" s="12" t="s">
        <v>35</v>
      </c>
      <c r="AX594" s="12" t="s">
        <v>72</v>
      </c>
      <c r="AY594" s="233" t="s">
        <v>123</v>
      </c>
    </row>
    <row r="595" spans="2:51" s="12" customFormat="1" ht="13.5">
      <c r="B595" s="223"/>
      <c r="C595" s="224"/>
      <c r="D595" s="213" t="s">
        <v>154</v>
      </c>
      <c r="E595" s="225" t="s">
        <v>21</v>
      </c>
      <c r="F595" s="226" t="s">
        <v>730</v>
      </c>
      <c r="G595" s="224"/>
      <c r="H595" s="227">
        <v>76.61</v>
      </c>
      <c r="I595" s="228"/>
      <c r="J595" s="224"/>
      <c r="K595" s="224"/>
      <c r="L595" s="229"/>
      <c r="M595" s="230"/>
      <c r="N595" s="231"/>
      <c r="O595" s="231"/>
      <c r="P595" s="231"/>
      <c r="Q595" s="231"/>
      <c r="R595" s="231"/>
      <c r="S595" s="231"/>
      <c r="T595" s="232"/>
      <c r="AT595" s="233" t="s">
        <v>154</v>
      </c>
      <c r="AU595" s="233" t="s">
        <v>82</v>
      </c>
      <c r="AV595" s="12" t="s">
        <v>82</v>
      </c>
      <c r="AW595" s="12" t="s">
        <v>35</v>
      </c>
      <c r="AX595" s="12" t="s">
        <v>72</v>
      </c>
      <c r="AY595" s="233" t="s">
        <v>123</v>
      </c>
    </row>
    <row r="596" spans="2:51" s="12" customFormat="1" ht="13.5">
      <c r="B596" s="223"/>
      <c r="C596" s="224"/>
      <c r="D596" s="213" t="s">
        <v>154</v>
      </c>
      <c r="E596" s="225" t="s">
        <v>21</v>
      </c>
      <c r="F596" s="226" t="s">
        <v>731</v>
      </c>
      <c r="G596" s="224"/>
      <c r="H596" s="227">
        <v>77.77</v>
      </c>
      <c r="I596" s="228"/>
      <c r="J596" s="224"/>
      <c r="K596" s="224"/>
      <c r="L596" s="229"/>
      <c r="M596" s="230"/>
      <c r="N596" s="231"/>
      <c r="O596" s="231"/>
      <c r="P596" s="231"/>
      <c r="Q596" s="231"/>
      <c r="R596" s="231"/>
      <c r="S596" s="231"/>
      <c r="T596" s="232"/>
      <c r="AT596" s="233" t="s">
        <v>154</v>
      </c>
      <c r="AU596" s="233" t="s">
        <v>82</v>
      </c>
      <c r="AV596" s="12" t="s">
        <v>82</v>
      </c>
      <c r="AW596" s="12" t="s">
        <v>35</v>
      </c>
      <c r="AX596" s="12" t="s">
        <v>72</v>
      </c>
      <c r="AY596" s="233" t="s">
        <v>123</v>
      </c>
    </row>
    <row r="597" spans="2:51" s="12" customFormat="1" ht="13.5">
      <c r="B597" s="223"/>
      <c r="C597" s="224"/>
      <c r="D597" s="213" t="s">
        <v>154</v>
      </c>
      <c r="E597" s="225" t="s">
        <v>21</v>
      </c>
      <c r="F597" s="226" t="s">
        <v>732</v>
      </c>
      <c r="G597" s="224"/>
      <c r="H597" s="227">
        <v>49.848</v>
      </c>
      <c r="I597" s="228"/>
      <c r="J597" s="224"/>
      <c r="K597" s="224"/>
      <c r="L597" s="229"/>
      <c r="M597" s="230"/>
      <c r="N597" s="231"/>
      <c r="O597" s="231"/>
      <c r="P597" s="231"/>
      <c r="Q597" s="231"/>
      <c r="R597" s="231"/>
      <c r="S597" s="231"/>
      <c r="T597" s="232"/>
      <c r="AT597" s="233" t="s">
        <v>154</v>
      </c>
      <c r="AU597" s="233" t="s">
        <v>82</v>
      </c>
      <c r="AV597" s="12" t="s">
        <v>82</v>
      </c>
      <c r="AW597" s="12" t="s">
        <v>35</v>
      </c>
      <c r="AX597" s="12" t="s">
        <v>72</v>
      </c>
      <c r="AY597" s="233" t="s">
        <v>123</v>
      </c>
    </row>
    <row r="598" spans="2:51" s="12" customFormat="1" ht="13.5">
      <c r="B598" s="223"/>
      <c r="C598" s="224"/>
      <c r="D598" s="213" t="s">
        <v>154</v>
      </c>
      <c r="E598" s="225" t="s">
        <v>21</v>
      </c>
      <c r="F598" s="226" t="s">
        <v>733</v>
      </c>
      <c r="G598" s="224"/>
      <c r="H598" s="227">
        <v>40.4</v>
      </c>
      <c r="I598" s="228"/>
      <c r="J598" s="224"/>
      <c r="K598" s="224"/>
      <c r="L598" s="229"/>
      <c r="M598" s="230"/>
      <c r="N598" s="231"/>
      <c r="O598" s="231"/>
      <c r="P598" s="231"/>
      <c r="Q598" s="231"/>
      <c r="R598" s="231"/>
      <c r="S598" s="231"/>
      <c r="T598" s="232"/>
      <c r="AT598" s="233" t="s">
        <v>154</v>
      </c>
      <c r="AU598" s="233" t="s">
        <v>82</v>
      </c>
      <c r="AV598" s="12" t="s">
        <v>82</v>
      </c>
      <c r="AW598" s="12" t="s">
        <v>35</v>
      </c>
      <c r="AX598" s="12" t="s">
        <v>72</v>
      </c>
      <c r="AY598" s="233" t="s">
        <v>123</v>
      </c>
    </row>
    <row r="599" spans="2:51" s="12" customFormat="1" ht="13.5">
      <c r="B599" s="223"/>
      <c r="C599" s="224"/>
      <c r="D599" s="213" t="s">
        <v>154</v>
      </c>
      <c r="E599" s="225" t="s">
        <v>21</v>
      </c>
      <c r="F599" s="226" t="s">
        <v>734</v>
      </c>
      <c r="G599" s="224"/>
      <c r="H599" s="227">
        <v>203.3</v>
      </c>
      <c r="I599" s="228"/>
      <c r="J599" s="224"/>
      <c r="K599" s="224"/>
      <c r="L599" s="229"/>
      <c r="M599" s="230"/>
      <c r="N599" s="231"/>
      <c r="O599" s="231"/>
      <c r="P599" s="231"/>
      <c r="Q599" s="231"/>
      <c r="R599" s="231"/>
      <c r="S599" s="231"/>
      <c r="T599" s="232"/>
      <c r="AT599" s="233" t="s">
        <v>154</v>
      </c>
      <c r="AU599" s="233" t="s">
        <v>82</v>
      </c>
      <c r="AV599" s="12" t="s">
        <v>82</v>
      </c>
      <c r="AW599" s="12" t="s">
        <v>35</v>
      </c>
      <c r="AX599" s="12" t="s">
        <v>72</v>
      </c>
      <c r="AY599" s="233" t="s">
        <v>123</v>
      </c>
    </row>
    <row r="600" spans="2:51" s="12" customFormat="1" ht="13.5">
      <c r="B600" s="223"/>
      <c r="C600" s="224"/>
      <c r="D600" s="213" t="s">
        <v>154</v>
      </c>
      <c r="E600" s="225" t="s">
        <v>21</v>
      </c>
      <c r="F600" s="226" t="s">
        <v>735</v>
      </c>
      <c r="G600" s="224"/>
      <c r="H600" s="227">
        <v>369.31</v>
      </c>
      <c r="I600" s="228"/>
      <c r="J600" s="224"/>
      <c r="K600" s="224"/>
      <c r="L600" s="229"/>
      <c r="M600" s="230"/>
      <c r="N600" s="231"/>
      <c r="O600" s="231"/>
      <c r="P600" s="231"/>
      <c r="Q600" s="231"/>
      <c r="R600" s="231"/>
      <c r="S600" s="231"/>
      <c r="T600" s="232"/>
      <c r="AT600" s="233" t="s">
        <v>154</v>
      </c>
      <c r="AU600" s="233" t="s">
        <v>82</v>
      </c>
      <c r="AV600" s="12" t="s">
        <v>82</v>
      </c>
      <c r="AW600" s="12" t="s">
        <v>35</v>
      </c>
      <c r="AX600" s="12" t="s">
        <v>72</v>
      </c>
      <c r="AY600" s="233" t="s">
        <v>123</v>
      </c>
    </row>
    <row r="601" spans="2:51" s="12" customFormat="1" ht="13.5">
      <c r="B601" s="223"/>
      <c r="C601" s="224"/>
      <c r="D601" s="213" t="s">
        <v>154</v>
      </c>
      <c r="E601" s="225" t="s">
        <v>21</v>
      </c>
      <c r="F601" s="226" t="s">
        <v>736</v>
      </c>
      <c r="G601" s="224"/>
      <c r="H601" s="227">
        <v>85.75</v>
      </c>
      <c r="I601" s="228"/>
      <c r="J601" s="224"/>
      <c r="K601" s="224"/>
      <c r="L601" s="229"/>
      <c r="M601" s="230"/>
      <c r="N601" s="231"/>
      <c r="O601" s="231"/>
      <c r="P601" s="231"/>
      <c r="Q601" s="231"/>
      <c r="R601" s="231"/>
      <c r="S601" s="231"/>
      <c r="T601" s="232"/>
      <c r="AT601" s="233" t="s">
        <v>154</v>
      </c>
      <c r="AU601" s="233" t="s">
        <v>82</v>
      </c>
      <c r="AV601" s="12" t="s">
        <v>82</v>
      </c>
      <c r="AW601" s="12" t="s">
        <v>35</v>
      </c>
      <c r="AX601" s="12" t="s">
        <v>72</v>
      </c>
      <c r="AY601" s="233" t="s">
        <v>123</v>
      </c>
    </row>
    <row r="602" spans="2:51" s="12" customFormat="1" ht="13.5">
      <c r="B602" s="223"/>
      <c r="C602" s="224"/>
      <c r="D602" s="213" t="s">
        <v>154</v>
      </c>
      <c r="E602" s="225" t="s">
        <v>21</v>
      </c>
      <c r="F602" s="226" t="s">
        <v>737</v>
      </c>
      <c r="G602" s="224"/>
      <c r="H602" s="227">
        <v>53.3</v>
      </c>
      <c r="I602" s="228"/>
      <c r="J602" s="224"/>
      <c r="K602" s="224"/>
      <c r="L602" s="229"/>
      <c r="M602" s="230"/>
      <c r="N602" s="231"/>
      <c r="O602" s="231"/>
      <c r="P602" s="231"/>
      <c r="Q602" s="231"/>
      <c r="R602" s="231"/>
      <c r="S602" s="231"/>
      <c r="T602" s="232"/>
      <c r="AT602" s="233" t="s">
        <v>154</v>
      </c>
      <c r="AU602" s="233" t="s">
        <v>82</v>
      </c>
      <c r="AV602" s="12" t="s">
        <v>82</v>
      </c>
      <c r="AW602" s="12" t="s">
        <v>35</v>
      </c>
      <c r="AX602" s="12" t="s">
        <v>72</v>
      </c>
      <c r="AY602" s="233" t="s">
        <v>123</v>
      </c>
    </row>
    <row r="603" spans="2:51" s="12" customFormat="1" ht="13.5">
      <c r="B603" s="223"/>
      <c r="C603" s="224"/>
      <c r="D603" s="213" t="s">
        <v>154</v>
      </c>
      <c r="E603" s="225" t="s">
        <v>21</v>
      </c>
      <c r="F603" s="226" t="s">
        <v>738</v>
      </c>
      <c r="G603" s="224"/>
      <c r="H603" s="227">
        <v>119.95</v>
      </c>
      <c r="I603" s="228"/>
      <c r="J603" s="224"/>
      <c r="K603" s="224"/>
      <c r="L603" s="229"/>
      <c r="M603" s="230"/>
      <c r="N603" s="231"/>
      <c r="O603" s="231"/>
      <c r="P603" s="231"/>
      <c r="Q603" s="231"/>
      <c r="R603" s="231"/>
      <c r="S603" s="231"/>
      <c r="T603" s="232"/>
      <c r="AT603" s="233" t="s">
        <v>154</v>
      </c>
      <c r="AU603" s="233" t="s">
        <v>82</v>
      </c>
      <c r="AV603" s="12" t="s">
        <v>82</v>
      </c>
      <c r="AW603" s="12" t="s">
        <v>35</v>
      </c>
      <c r="AX603" s="12" t="s">
        <v>72</v>
      </c>
      <c r="AY603" s="233" t="s">
        <v>123</v>
      </c>
    </row>
    <row r="604" spans="2:51" s="12" customFormat="1" ht="13.5">
      <c r="B604" s="223"/>
      <c r="C604" s="224"/>
      <c r="D604" s="213" t="s">
        <v>154</v>
      </c>
      <c r="E604" s="225" t="s">
        <v>21</v>
      </c>
      <c r="F604" s="226" t="s">
        <v>739</v>
      </c>
      <c r="G604" s="224"/>
      <c r="H604" s="227">
        <v>26.76</v>
      </c>
      <c r="I604" s="228"/>
      <c r="J604" s="224"/>
      <c r="K604" s="224"/>
      <c r="L604" s="229"/>
      <c r="M604" s="230"/>
      <c r="N604" s="231"/>
      <c r="O604" s="231"/>
      <c r="P604" s="231"/>
      <c r="Q604" s="231"/>
      <c r="R604" s="231"/>
      <c r="S604" s="231"/>
      <c r="T604" s="232"/>
      <c r="AT604" s="233" t="s">
        <v>154</v>
      </c>
      <c r="AU604" s="233" t="s">
        <v>82</v>
      </c>
      <c r="AV604" s="12" t="s">
        <v>82</v>
      </c>
      <c r="AW604" s="12" t="s">
        <v>35</v>
      </c>
      <c r="AX604" s="12" t="s">
        <v>72</v>
      </c>
      <c r="AY604" s="233" t="s">
        <v>123</v>
      </c>
    </row>
    <row r="605" spans="2:51" s="12" customFormat="1" ht="13.5">
      <c r="B605" s="223"/>
      <c r="C605" s="224"/>
      <c r="D605" s="213" t="s">
        <v>154</v>
      </c>
      <c r="E605" s="225" t="s">
        <v>21</v>
      </c>
      <c r="F605" s="226" t="s">
        <v>740</v>
      </c>
      <c r="G605" s="224"/>
      <c r="H605" s="227">
        <v>261.2</v>
      </c>
      <c r="I605" s="228"/>
      <c r="J605" s="224"/>
      <c r="K605" s="224"/>
      <c r="L605" s="229"/>
      <c r="M605" s="230"/>
      <c r="N605" s="231"/>
      <c r="O605" s="231"/>
      <c r="P605" s="231"/>
      <c r="Q605" s="231"/>
      <c r="R605" s="231"/>
      <c r="S605" s="231"/>
      <c r="T605" s="232"/>
      <c r="AT605" s="233" t="s">
        <v>154</v>
      </c>
      <c r="AU605" s="233" t="s">
        <v>82</v>
      </c>
      <c r="AV605" s="12" t="s">
        <v>82</v>
      </c>
      <c r="AW605" s="12" t="s">
        <v>35</v>
      </c>
      <c r="AX605" s="12" t="s">
        <v>72</v>
      </c>
      <c r="AY605" s="233" t="s">
        <v>123</v>
      </c>
    </row>
    <row r="606" spans="2:51" s="12" customFormat="1" ht="13.5">
      <c r="B606" s="223"/>
      <c r="C606" s="224"/>
      <c r="D606" s="213" t="s">
        <v>154</v>
      </c>
      <c r="E606" s="225" t="s">
        <v>21</v>
      </c>
      <c r="F606" s="226" t="s">
        <v>741</v>
      </c>
      <c r="G606" s="224"/>
      <c r="H606" s="227">
        <v>87.5</v>
      </c>
      <c r="I606" s="228"/>
      <c r="J606" s="224"/>
      <c r="K606" s="224"/>
      <c r="L606" s="229"/>
      <c r="M606" s="230"/>
      <c r="N606" s="231"/>
      <c r="O606" s="231"/>
      <c r="P606" s="231"/>
      <c r="Q606" s="231"/>
      <c r="R606" s="231"/>
      <c r="S606" s="231"/>
      <c r="T606" s="232"/>
      <c r="AT606" s="233" t="s">
        <v>154</v>
      </c>
      <c r="AU606" s="233" t="s">
        <v>82</v>
      </c>
      <c r="AV606" s="12" t="s">
        <v>82</v>
      </c>
      <c r="AW606" s="12" t="s">
        <v>35</v>
      </c>
      <c r="AX606" s="12" t="s">
        <v>72</v>
      </c>
      <c r="AY606" s="233" t="s">
        <v>123</v>
      </c>
    </row>
    <row r="607" spans="2:51" s="12" customFormat="1" ht="13.5">
      <c r="B607" s="223"/>
      <c r="C607" s="224"/>
      <c r="D607" s="213" t="s">
        <v>154</v>
      </c>
      <c r="E607" s="225" t="s">
        <v>21</v>
      </c>
      <c r="F607" s="226" t="s">
        <v>742</v>
      </c>
      <c r="G607" s="224"/>
      <c r="H607" s="227">
        <v>9.12</v>
      </c>
      <c r="I607" s="228"/>
      <c r="J607" s="224"/>
      <c r="K607" s="224"/>
      <c r="L607" s="229"/>
      <c r="M607" s="230"/>
      <c r="N607" s="231"/>
      <c r="O607" s="231"/>
      <c r="P607" s="231"/>
      <c r="Q607" s="231"/>
      <c r="R607" s="231"/>
      <c r="S607" s="231"/>
      <c r="T607" s="232"/>
      <c r="AT607" s="233" t="s">
        <v>154</v>
      </c>
      <c r="AU607" s="233" t="s">
        <v>82</v>
      </c>
      <c r="AV607" s="12" t="s">
        <v>82</v>
      </c>
      <c r="AW607" s="12" t="s">
        <v>35</v>
      </c>
      <c r="AX607" s="12" t="s">
        <v>72</v>
      </c>
      <c r="AY607" s="233" t="s">
        <v>123</v>
      </c>
    </row>
    <row r="608" spans="2:51" s="12" customFormat="1" ht="13.5">
      <c r="B608" s="223"/>
      <c r="C608" s="224"/>
      <c r="D608" s="213" t="s">
        <v>154</v>
      </c>
      <c r="E608" s="225" t="s">
        <v>21</v>
      </c>
      <c r="F608" s="226" t="s">
        <v>743</v>
      </c>
      <c r="G608" s="224"/>
      <c r="H608" s="227">
        <v>272.536</v>
      </c>
      <c r="I608" s="228"/>
      <c r="J608" s="224"/>
      <c r="K608" s="224"/>
      <c r="L608" s="229"/>
      <c r="M608" s="230"/>
      <c r="N608" s="231"/>
      <c r="O608" s="231"/>
      <c r="P608" s="231"/>
      <c r="Q608" s="231"/>
      <c r="R608" s="231"/>
      <c r="S608" s="231"/>
      <c r="T608" s="232"/>
      <c r="AT608" s="233" t="s">
        <v>154</v>
      </c>
      <c r="AU608" s="233" t="s">
        <v>82</v>
      </c>
      <c r="AV608" s="12" t="s">
        <v>82</v>
      </c>
      <c r="AW608" s="12" t="s">
        <v>35</v>
      </c>
      <c r="AX608" s="12" t="s">
        <v>72</v>
      </c>
      <c r="AY608" s="233" t="s">
        <v>123</v>
      </c>
    </row>
    <row r="609" spans="2:51" s="12" customFormat="1" ht="13.5">
      <c r="B609" s="223"/>
      <c r="C609" s="224"/>
      <c r="D609" s="213" t="s">
        <v>154</v>
      </c>
      <c r="E609" s="225" t="s">
        <v>21</v>
      </c>
      <c r="F609" s="226" t="s">
        <v>744</v>
      </c>
      <c r="G609" s="224"/>
      <c r="H609" s="227">
        <v>107.54</v>
      </c>
      <c r="I609" s="228"/>
      <c r="J609" s="224"/>
      <c r="K609" s="224"/>
      <c r="L609" s="229"/>
      <c r="M609" s="230"/>
      <c r="N609" s="231"/>
      <c r="O609" s="231"/>
      <c r="P609" s="231"/>
      <c r="Q609" s="231"/>
      <c r="R609" s="231"/>
      <c r="S609" s="231"/>
      <c r="T609" s="232"/>
      <c r="AT609" s="233" t="s">
        <v>154</v>
      </c>
      <c r="AU609" s="233" t="s">
        <v>82</v>
      </c>
      <c r="AV609" s="12" t="s">
        <v>82</v>
      </c>
      <c r="AW609" s="12" t="s">
        <v>35</v>
      </c>
      <c r="AX609" s="12" t="s">
        <v>72</v>
      </c>
      <c r="AY609" s="233" t="s">
        <v>123</v>
      </c>
    </row>
    <row r="610" spans="2:51" s="12" customFormat="1" ht="13.5">
      <c r="B610" s="223"/>
      <c r="C610" s="224"/>
      <c r="D610" s="213" t="s">
        <v>154</v>
      </c>
      <c r="E610" s="225" t="s">
        <v>21</v>
      </c>
      <c r="F610" s="226" t="s">
        <v>745</v>
      </c>
      <c r="G610" s="224"/>
      <c r="H610" s="227">
        <v>92.34</v>
      </c>
      <c r="I610" s="228"/>
      <c r="J610" s="224"/>
      <c r="K610" s="224"/>
      <c r="L610" s="229"/>
      <c r="M610" s="230"/>
      <c r="N610" s="231"/>
      <c r="O610" s="231"/>
      <c r="P610" s="231"/>
      <c r="Q610" s="231"/>
      <c r="R610" s="231"/>
      <c r="S610" s="231"/>
      <c r="T610" s="232"/>
      <c r="AT610" s="233" t="s">
        <v>154</v>
      </c>
      <c r="AU610" s="233" t="s">
        <v>82</v>
      </c>
      <c r="AV610" s="12" t="s">
        <v>82</v>
      </c>
      <c r="AW610" s="12" t="s">
        <v>35</v>
      </c>
      <c r="AX610" s="12" t="s">
        <v>72</v>
      </c>
      <c r="AY610" s="233" t="s">
        <v>123</v>
      </c>
    </row>
    <row r="611" spans="2:51" s="12" customFormat="1" ht="13.5">
      <c r="B611" s="223"/>
      <c r="C611" s="224"/>
      <c r="D611" s="213" t="s">
        <v>154</v>
      </c>
      <c r="E611" s="225" t="s">
        <v>21</v>
      </c>
      <c r="F611" s="226" t="s">
        <v>746</v>
      </c>
      <c r="G611" s="224"/>
      <c r="H611" s="227">
        <v>80.18</v>
      </c>
      <c r="I611" s="228"/>
      <c r="J611" s="224"/>
      <c r="K611" s="224"/>
      <c r="L611" s="229"/>
      <c r="M611" s="230"/>
      <c r="N611" s="231"/>
      <c r="O611" s="231"/>
      <c r="P611" s="231"/>
      <c r="Q611" s="231"/>
      <c r="R611" s="231"/>
      <c r="S611" s="231"/>
      <c r="T611" s="232"/>
      <c r="AT611" s="233" t="s">
        <v>154</v>
      </c>
      <c r="AU611" s="233" t="s">
        <v>82</v>
      </c>
      <c r="AV611" s="12" t="s">
        <v>82</v>
      </c>
      <c r="AW611" s="12" t="s">
        <v>35</v>
      </c>
      <c r="AX611" s="12" t="s">
        <v>72</v>
      </c>
      <c r="AY611" s="233" t="s">
        <v>123</v>
      </c>
    </row>
    <row r="612" spans="2:51" s="12" customFormat="1" ht="13.5">
      <c r="B612" s="223"/>
      <c r="C612" s="224"/>
      <c r="D612" s="213" t="s">
        <v>154</v>
      </c>
      <c r="E612" s="225" t="s">
        <v>21</v>
      </c>
      <c r="F612" s="226" t="s">
        <v>747</v>
      </c>
      <c r="G612" s="224"/>
      <c r="H612" s="227">
        <v>84.74</v>
      </c>
      <c r="I612" s="228"/>
      <c r="J612" s="224"/>
      <c r="K612" s="224"/>
      <c r="L612" s="229"/>
      <c r="M612" s="230"/>
      <c r="N612" s="231"/>
      <c r="O612" s="231"/>
      <c r="P612" s="231"/>
      <c r="Q612" s="231"/>
      <c r="R612" s="231"/>
      <c r="S612" s="231"/>
      <c r="T612" s="232"/>
      <c r="AT612" s="233" t="s">
        <v>154</v>
      </c>
      <c r="AU612" s="233" t="s">
        <v>82</v>
      </c>
      <c r="AV612" s="12" t="s">
        <v>82</v>
      </c>
      <c r="AW612" s="12" t="s">
        <v>35</v>
      </c>
      <c r="AX612" s="12" t="s">
        <v>72</v>
      </c>
      <c r="AY612" s="233" t="s">
        <v>123</v>
      </c>
    </row>
    <row r="613" spans="2:51" s="12" customFormat="1" ht="13.5">
      <c r="B613" s="223"/>
      <c r="C613" s="224"/>
      <c r="D613" s="213" t="s">
        <v>154</v>
      </c>
      <c r="E613" s="225" t="s">
        <v>21</v>
      </c>
      <c r="F613" s="226" t="s">
        <v>748</v>
      </c>
      <c r="G613" s="224"/>
      <c r="H613" s="227">
        <v>64.6</v>
      </c>
      <c r="I613" s="228"/>
      <c r="J613" s="224"/>
      <c r="K613" s="224"/>
      <c r="L613" s="229"/>
      <c r="M613" s="230"/>
      <c r="N613" s="231"/>
      <c r="O613" s="231"/>
      <c r="P613" s="231"/>
      <c r="Q613" s="231"/>
      <c r="R613" s="231"/>
      <c r="S613" s="231"/>
      <c r="T613" s="232"/>
      <c r="AT613" s="233" t="s">
        <v>154</v>
      </c>
      <c r="AU613" s="233" t="s">
        <v>82</v>
      </c>
      <c r="AV613" s="12" t="s">
        <v>82</v>
      </c>
      <c r="AW613" s="12" t="s">
        <v>35</v>
      </c>
      <c r="AX613" s="12" t="s">
        <v>72</v>
      </c>
      <c r="AY613" s="233" t="s">
        <v>123</v>
      </c>
    </row>
    <row r="614" spans="2:51" s="12" customFormat="1" ht="13.5">
      <c r="B614" s="223"/>
      <c r="C614" s="224"/>
      <c r="D614" s="213" t="s">
        <v>154</v>
      </c>
      <c r="E614" s="225" t="s">
        <v>21</v>
      </c>
      <c r="F614" s="226" t="s">
        <v>749</v>
      </c>
      <c r="G614" s="224"/>
      <c r="H614" s="227">
        <v>145.43</v>
      </c>
      <c r="I614" s="228"/>
      <c r="J614" s="224"/>
      <c r="K614" s="224"/>
      <c r="L614" s="229"/>
      <c r="M614" s="230"/>
      <c r="N614" s="231"/>
      <c r="O614" s="231"/>
      <c r="P614" s="231"/>
      <c r="Q614" s="231"/>
      <c r="R614" s="231"/>
      <c r="S614" s="231"/>
      <c r="T614" s="232"/>
      <c r="AT614" s="233" t="s">
        <v>154</v>
      </c>
      <c r="AU614" s="233" t="s">
        <v>82</v>
      </c>
      <c r="AV614" s="12" t="s">
        <v>82</v>
      </c>
      <c r="AW614" s="12" t="s">
        <v>35</v>
      </c>
      <c r="AX614" s="12" t="s">
        <v>72</v>
      </c>
      <c r="AY614" s="233" t="s">
        <v>123</v>
      </c>
    </row>
    <row r="615" spans="2:51" s="12" customFormat="1" ht="13.5">
      <c r="B615" s="223"/>
      <c r="C615" s="224"/>
      <c r="D615" s="213" t="s">
        <v>154</v>
      </c>
      <c r="E615" s="225" t="s">
        <v>21</v>
      </c>
      <c r="F615" s="226" t="s">
        <v>750</v>
      </c>
      <c r="G615" s="224"/>
      <c r="H615" s="227">
        <v>58.36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154</v>
      </c>
      <c r="AU615" s="233" t="s">
        <v>82</v>
      </c>
      <c r="AV615" s="12" t="s">
        <v>82</v>
      </c>
      <c r="AW615" s="12" t="s">
        <v>35</v>
      </c>
      <c r="AX615" s="12" t="s">
        <v>72</v>
      </c>
      <c r="AY615" s="233" t="s">
        <v>123</v>
      </c>
    </row>
    <row r="616" spans="2:51" s="12" customFormat="1" ht="13.5">
      <c r="B616" s="223"/>
      <c r="C616" s="224"/>
      <c r="D616" s="213" t="s">
        <v>154</v>
      </c>
      <c r="E616" s="225" t="s">
        <v>21</v>
      </c>
      <c r="F616" s="226" t="s">
        <v>751</v>
      </c>
      <c r="G616" s="224"/>
      <c r="H616" s="227">
        <v>189.4</v>
      </c>
      <c r="I616" s="228"/>
      <c r="J616" s="224"/>
      <c r="K616" s="224"/>
      <c r="L616" s="229"/>
      <c r="M616" s="230"/>
      <c r="N616" s="231"/>
      <c r="O616" s="231"/>
      <c r="P616" s="231"/>
      <c r="Q616" s="231"/>
      <c r="R616" s="231"/>
      <c r="S616" s="231"/>
      <c r="T616" s="232"/>
      <c r="AT616" s="233" t="s">
        <v>154</v>
      </c>
      <c r="AU616" s="233" t="s">
        <v>82</v>
      </c>
      <c r="AV616" s="12" t="s">
        <v>82</v>
      </c>
      <c r="AW616" s="12" t="s">
        <v>35</v>
      </c>
      <c r="AX616" s="12" t="s">
        <v>72</v>
      </c>
      <c r="AY616" s="233" t="s">
        <v>123</v>
      </c>
    </row>
    <row r="617" spans="2:51" s="12" customFormat="1" ht="13.5">
      <c r="B617" s="223"/>
      <c r="C617" s="224"/>
      <c r="D617" s="213" t="s">
        <v>154</v>
      </c>
      <c r="E617" s="225" t="s">
        <v>21</v>
      </c>
      <c r="F617" s="226" t="s">
        <v>752</v>
      </c>
      <c r="G617" s="224"/>
      <c r="H617" s="227">
        <v>65.6</v>
      </c>
      <c r="I617" s="228"/>
      <c r="J617" s="224"/>
      <c r="K617" s="224"/>
      <c r="L617" s="229"/>
      <c r="M617" s="230"/>
      <c r="N617" s="231"/>
      <c r="O617" s="231"/>
      <c r="P617" s="231"/>
      <c r="Q617" s="231"/>
      <c r="R617" s="231"/>
      <c r="S617" s="231"/>
      <c r="T617" s="232"/>
      <c r="AT617" s="233" t="s">
        <v>154</v>
      </c>
      <c r="AU617" s="233" t="s">
        <v>82</v>
      </c>
      <c r="AV617" s="12" t="s">
        <v>82</v>
      </c>
      <c r="AW617" s="12" t="s">
        <v>35</v>
      </c>
      <c r="AX617" s="12" t="s">
        <v>72</v>
      </c>
      <c r="AY617" s="233" t="s">
        <v>123</v>
      </c>
    </row>
    <row r="618" spans="2:51" s="12" customFormat="1" ht="13.5">
      <c r="B618" s="223"/>
      <c r="C618" s="224"/>
      <c r="D618" s="213" t="s">
        <v>154</v>
      </c>
      <c r="E618" s="225" t="s">
        <v>21</v>
      </c>
      <c r="F618" s="226" t="s">
        <v>753</v>
      </c>
      <c r="G618" s="224"/>
      <c r="H618" s="227">
        <v>54.55</v>
      </c>
      <c r="I618" s="228"/>
      <c r="J618" s="224"/>
      <c r="K618" s="224"/>
      <c r="L618" s="229"/>
      <c r="M618" s="230"/>
      <c r="N618" s="231"/>
      <c r="O618" s="231"/>
      <c r="P618" s="231"/>
      <c r="Q618" s="231"/>
      <c r="R618" s="231"/>
      <c r="S618" s="231"/>
      <c r="T618" s="232"/>
      <c r="AT618" s="233" t="s">
        <v>154</v>
      </c>
      <c r="AU618" s="233" t="s">
        <v>82</v>
      </c>
      <c r="AV618" s="12" t="s">
        <v>82</v>
      </c>
      <c r="AW618" s="12" t="s">
        <v>35</v>
      </c>
      <c r="AX618" s="12" t="s">
        <v>72</v>
      </c>
      <c r="AY618" s="233" t="s">
        <v>123</v>
      </c>
    </row>
    <row r="619" spans="2:51" s="12" customFormat="1" ht="13.5">
      <c r="B619" s="223"/>
      <c r="C619" s="224"/>
      <c r="D619" s="213" t="s">
        <v>154</v>
      </c>
      <c r="E619" s="225" t="s">
        <v>21</v>
      </c>
      <c r="F619" s="226" t="s">
        <v>754</v>
      </c>
      <c r="G619" s="224"/>
      <c r="H619" s="227">
        <v>128.25</v>
      </c>
      <c r="I619" s="228"/>
      <c r="J619" s="224"/>
      <c r="K619" s="224"/>
      <c r="L619" s="229"/>
      <c r="M619" s="230"/>
      <c r="N619" s="231"/>
      <c r="O619" s="231"/>
      <c r="P619" s="231"/>
      <c r="Q619" s="231"/>
      <c r="R619" s="231"/>
      <c r="S619" s="231"/>
      <c r="T619" s="232"/>
      <c r="AT619" s="233" t="s">
        <v>154</v>
      </c>
      <c r="AU619" s="233" t="s">
        <v>82</v>
      </c>
      <c r="AV619" s="12" t="s">
        <v>82</v>
      </c>
      <c r="AW619" s="12" t="s">
        <v>35</v>
      </c>
      <c r="AX619" s="12" t="s">
        <v>72</v>
      </c>
      <c r="AY619" s="233" t="s">
        <v>123</v>
      </c>
    </row>
    <row r="620" spans="2:51" s="12" customFormat="1" ht="13.5">
      <c r="B620" s="223"/>
      <c r="C620" s="224"/>
      <c r="D620" s="213" t="s">
        <v>154</v>
      </c>
      <c r="E620" s="225" t="s">
        <v>21</v>
      </c>
      <c r="F620" s="226" t="s">
        <v>755</v>
      </c>
      <c r="G620" s="224"/>
      <c r="H620" s="227">
        <v>99.55</v>
      </c>
      <c r="I620" s="228"/>
      <c r="J620" s="224"/>
      <c r="K620" s="224"/>
      <c r="L620" s="229"/>
      <c r="M620" s="230"/>
      <c r="N620" s="231"/>
      <c r="O620" s="231"/>
      <c r="P620" s="231"/>
      <c r="Q620" s="231"/>
      <c r="R620" s="231"/>
      <c r="S620" s="231"/>
      <c r="T620" s="232"/>
      <c r="AT620" s="233" t="s">
        <v>154</v>
      </c>
      <c r="AU620" s="233" t="s">
        <v>82</v>
      </c>
      <c r="AV620" s="12" t="s">
        <v>82</v>
      </c>
      <c r="AW620" s="12" t="s">
        <v>35</v>
      </c>
      <c r="AX620" s="12" t="s">
        <v>72</v>
      </c>
      <c r="AY620" s="233" t="s">
        <v>123</v>
      </c>
    </row>
    <row r="621" spans="2:51" s="12" customFormat="1" ht="13.5">
      <c r="B621" s="223"/>
      <c r="C621" s="224"/>
      <c r="D621" s="213" t="s">
        <v>154</v>
      </c>
      <c r="E621" s="225" t="s">
        <v>21</v>
      </c>
      <c r="F621" s="226" t="s">
        <v>756</v>
      </c>
      <c r="G621" s="224"/>
      <c r="H621" s="227">
        <v>274.4</v>
      </c>
      <c r="I621" s="228"/>
      <c r="J621" s="224"/>
      <c r="K621" s="224"/>
      <c r="L621" s="229"/>
      <c r="M621" s="230"/>
      <c r="N621" s="231"/>
      <c r="O621" s="231"/>
      <c r="P621" s="231"/>
      <c r="Q621" s="231"/>
      <c r="R621" s="231"/>
      <c r="S621" s="231"/>
      <c r="T621" s="232"/>
      <c r="AT621" s="233" t="s">
        <v>154</v>
      </c>
      <c r="AU621" s="233" t="s">
        <v>82</v>
      </c>
      <c r="AV621" s="12" t="s">
        <v>82</v>
      </c>
      <c r="AW621" s="12" t="s">
        <v>35</v>
      </c>
      <c r="AX621" s="12" t="s">
        <v>72</v>
      </c>
      <c r="AY621" s="233" t="s">
        <v>123</v>
      </c>
    </row>
    <row r="622" spans="2:51" s="12" customFormat="1" ht="13.5">
      <c r="B622" s="223"/>
      <c r="C622" s="224"/>
      <c r="D622" s="213" t="s">
        <v>154</v>
      </c>
      <c r="E622" s="225" t="s">
        <v>21</v>
      </c>
      <c r="F622" s="226" t="s">
        <v>757</v>
      </c>
      <c r="G622" s="224"/>
      <c r="H622" s="227">
        <v>90.6</v>
      </c>
      <c r="I622" s="228"/>
      <c r="J622" s="224"/>
      <c r="K622" s="224"/>
      <c r="L622" s="229"/>
      <c r="M622" s="230"/>
      <c r="N622" s="231"/>
      <c r="O622" s="231"/>
      <c r="P622" s="231"/>
      <c r="Q622" s="231"/>
      <c r="R622" s="231"/>
      <c r="S622" s="231"/>
      <c r="T622" s="232"/>
      <c r="AT622" s="233" t="s">
        <v>154</v>
      </c>
      <c r="AU622" s="233" t="s">
        <v>82</v>
      </c>
      <c r="AV622" s="12" t="s">
        <v>82</v>
      </c>
      <c r="AW622" s="12" t="s">
        <v>35</v>
      </c>
      <c r="AX622" s="12" t="s">
        <v>72</v>
      </c>
      <c r="AY622" s="233" t="s">
        <v>123</v>
      </c>
    </row>
    <row r="623" spans="2:51" s="13" customFormat="1" ht="13.5">
      <c r="B623" s="234"/>
      <c r="C623" s="235"/>
      <c r="D623" s="213" t="s">
        <v>154</v>
      </c>
      <c r="E623" s="246" t="s">
        <v>21</v>
      </c>
      <c r="F623" s="247" t="s">
        <v>158</v>
      </c>
      <c r="G623" s="235"/>
      <c r="H623" s="248">
        <v>9753.555</v>
      </c>
      <c r="I623" s="240"/>
      <c r="J623" s="235"/>
      <c r="K623" s="235"/>
      <c r="L623" s="241"/>
      <c r="M623" s="273"/>
      <c r="N623" s="274"/>
      <c r="O623" s="274"/>
      <c r="P623" s="274"/>
      <c r="Q623" s="274"/>
      <c r="R623" s="274"/>
      <c r="S623" s="274"/>
      <c r="T623" s="275"/>
      <c r="AT623" s="245" t="s">
        <v>154</v>
      </c>
      <c r="AU623" s="245" t="s">
        <v>82</v>
      </c>
      <c r="AV623" s="13" t="s">
        <v>152</v>
      </c>
      <c r="AW623" s="13" t="s">
        <v>35</v>
      </c>
      <c r="AX623" s="13" t="s">
        <v>80</v>
      </c>
      <c r="AY623" s="245" t="s">
        <v>123</v>
      </c>
    </row>
    <row r="624" spans="2:12" s="1" customFormat="1" ht="6.75" customHeight="1">
      <c r="B624" s="56"/>
      <c r="C624" s="57"/>
      <c r="D624" s="57"/>
      <c r="E624" s="57"/>
      <c r="F624" s="57"/>
      <c r="G624" s="57"/>
      <c r="H624" s="57"/>
      <c r="I624" s="139"/>
      <c r="J624" s="57"/>
      <c r="K624" s="57"/>
      <c r="L624" s="61"/>
    </row>
  </sheetData>
  <sheetProtection sheet="1" objects="1" scenarios="1" formatCells="0" formatColumns="0" formatRows="0" sort="0" autoFilter="0"/>
  <autoFilter ref="C89:K623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403" t="s">
        <v>93</v>
      </c>
      <c r="H1" s="403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4" t="s">
        <v>88</v>
      </c>
    </row>
    <row r="3" spans="2:46" ht="6.7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7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4" t="str">
        <f>'Rekapitulace stavby'!K6</f>
        <v>SOU Opravárenské - rekonstrukce havarijního stavu elektroinstalace v dílnách II.etapa</v>
      </c>
      <c r="F7" s="405"/>
      <c r="G7" s="405"/>
      <c r="H7" s="405"/>
      <c r="I7" s="117"/>
      <c r="J7" s="29"/>
      <c r="K7" s="31"/>
    </row>
    <row r="8" spans="2:11" s="1" customFormat="1" ht="1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75" customHeight="1">
      <c r="B9" s="41"/>
      <c r="C9" s="42"/>
      <c r="D9" s="42"/>
      <c r="E9" s="406" t="s">
        <v>758</v>
      </c>
      <c r="F9" s="407"/>
      <c r="G9" s="407"/>
      <c r="H9" s="40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2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2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26. 9. 2017</v>
      </c>
      <c r="K12" s="45"/>
    </row>
    <row r="13" spans="2:11" s="1" customFormat="1" ht="10.5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2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7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2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>
        <f>IF('Rekapitulace stavby'!AN13="Vyplň údaj","",IF('Rekapitulace stavby'!AN13="","",'Rekapitulace stavby'!AN13))</f>
      </c>
      <c r="K17" s="45"/>
    </row>
    <row r="18" spans="2:11" s="1" customFormat="1" ht="18" customHeight="1">
      <c r="B18" s="41"/>
      <c r="C18" s="42"/>
      <c r="D18" s="42"/>
      <c r="E18" s="35">
        <f>IF('Rekapitulace stavby'!E14="Vyplň údaj","",IF('Rekapitulace stavby'!E14="","",'Rekapitulace stavby'!E14))</f>
      </c>
      <c r="F18" s="42"/>
      <c r="G18" s="42"/>
      <c r="H18" s="42"/>
      <c r="I18" s="119" t="s">
        <v>30</v>
      </c>
      <c r="J18" s="35">
        <f>IF('Rekapitulace stavby'!AN14="Vyplň údaj","",IF('Rekapitulace stavby'!AN14="","",'Rekapitulace stavby'!AN14))</f>
      </c>
      <c r="K18" s="45"/>
    </row>
    <row r="19" spans="2:11" s="1" customFormat="1" ht="6.7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2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>
        <f>IF('Rekapitulace stavby'!AN16="","",'Rekapitulace stavby'!AN16)</f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 </v>
      </c>
      <c r="F21" s="42"/>
      <c r="G21" s="42"/>
      <c r="H21" s="42"/>
      <c r="I21" s="119" t="s">
        <v>30</v>
      </c>
      <c r="J21" s="35">
        <f>IF('Rekapitulace stavby'!AN17="","",'Rekapitulace stavby'!AN17)</f>
      </c>
      <c r="K21" s="45"/>
    </row>
    <row r="22" spans="2:11" s="1" customFormat="1" ht="6.7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2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6" t="s">
        <v>21</v>
      </c>
      <c r="F24" s="396"/>
      <c r="G24" s="396"/>
      <c r="H24" s="396"/>
      <c r="I24" s="123"/>
      <c r="J24" s="122"/>
      <c r="K24" s="124"/>
    </row>
    <row r="25" spans="2:11" s="1" customFormat="1" ht="6.7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7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4.7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7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2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25" customHeight="1">
      <c r="B30" s="41"/>
      <c r="C30" s="42"/>
      <c r="D30" s="49" t="s">
        <v>42</v>
      </c>
      <c r="E30" s="49" t="s">
        <v>43</v>
      </c>
      <c r="F30" s="130">
        <f>ROUND(SUM(BE84:BE223),2)</f>
        <v>0</v>
      </c>
      <c r="G30" s="42"/>
      <c r="H30" s="42"/>
      <c r="I30" s="131">
        <v>0.21</v>
      </c>
      <c r="J30" s="130">
        <f>ROUND(ROUND((SUM(BE84:BE223)),2)*I30,2)</f>
        <v>0</v>
      </c>
      <c r="K30" s="45"/>
    </row>
    <row r="31" spans="2:11" s="1" customFormat="1" ht="14.25" customHeight="1">
      <c r="B31" s="41"/>
      <c r="C31" s="42"/>
      <c r="D31" s="42"/>
      <c r="E31" s="49" t="s">
        <v>44</v>
      </c>
      <c r="F31" s="130">
        <f>ROUND(SUM(BF84:BF223),2)</f>
        <v>0</v>
      </c>
      <c r="G31" s="42"/>
      <c r="H31" s="42"/>
      <c r="I31" s="131">
        <v>0.15</v>
      </c>
      <c r="J31" s="130">
        <f>ROUND(ROUND((SUM(BF84:BF223)),2)*I31,2)</f>
        <v>0</v>
      </c>
      <c r="K31" s="45"/>
    </row>
    <row r="32" spans="2:11" s="1" customFormat="1" ht="14.25" customHeight="1" hidden="1">
      <c r="B32" s="41"/>
      <c r="C32" s="42"/>
      <c r="D32" s="42"/>
      <c r="E32" s="49" t="s">
        <v>45</v>
      </c>
      <c r="F32" s="130">
        <f>ROUND(SUM(BG84:BG223),2)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25" customHeight="1" hidden="1">
      <c r="B33" s="41"/>
      <c r="C33" s="42"/>
      <c r="D33" s="42"/>
      <c r="E33" s="49" t="s">
        <v>46</v>
      </c>
      <c r="F33" s="130">
        <f>ROUND(SUM(BH84:BH223),2)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25" customHeight="1" hidden="1">
      <c r="B34" s="41"/>
      <c r="C34" s="42"/>
      <c r="D34" s="42"/>
      <c r="E34" s="49" t="s">
        <v>47</v>
      </c>
      <c r="F34" s="130">
        <f>ROUND(SUM(BI84:BI223),2)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7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4.7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2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7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7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7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2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4" t="str">
        <f>E7</f>
        <v>SOU Opravárenské - rekonstrukce havarijního stavu elektroinstalace v dílnách II.etapa</v>
      </c>
      <c r="F45" s="405"/>
      <c r="G45" s="405"/>
      <c r="H45" s="405"/>
      <c r="I45" s="118"/>
      <c r="J45" s="42"/>
      <c r="K45" s="45"/>
    </row>
    <row r="46" spans="2:11" s="1" customFormat="1" ht="14.2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6" t="str">
        <f>E9</f>
        <v>ZP - ZEMNÍ PRÁCE PRO VENKOVNÍ KABELOVÉ ROZVODY</v>
      </c>
      <c r="F47" s="407"/>
      <c r="G47" s="407"/>
      <c r="H47" s="407"/>
      <c r="I47" s="118"/>
      <c r="J47" s="42"/>
      <c r="K47" s="45"/>
    </row>
    <row r="48" spans="2:11" s="1" customFormat="1" ht="6.7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Králíky </v>
      </c>
      <c r="G49" s="42"/>
      <c r="H49" s="42"/>
      <c r="I49" s="119" t="s">
        <v>25</v>
      </c>
      <c r="J49" s="120" t="str">
        <f>IF(J12="","",J12)</f>
        <v>26. 9. 2017</v>
      </c>
      <c r="K49" s="45"/>
    </row>
    <row r="50" spans="2:11" s="1" customFormat="1" ht="6.7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Pardubický kraj, Komenského nám. 125,  Pardubice </v>
      </c>
      <c r="G51" s="42"/>
      <c r="H51" s="42"/>
      <c r="I51" s="119" t="s">
        <v>33</v>
      </c>
      <c r="J51" s="35" t="str">
        <f>E21</f>
        <v> </v>
      </c>
      <c r="K51" s="45"/>
    </row>
    <row r="52" spans="2:11" s="1" customFormat="1" ht="14.25" customHeight="1">
      <c r="B52" s="41"/>
      <c r="C52" s="37" t="s">
        <v>31</v>
      </c>
      <c r="D52" s="42"/>
      <c r="E52" s="42"/>
      <c r="F52" s="35">
        <f>IF(E18="","",E18)</f>
      </c>
      <c r="G52" s="42"/>
      <c r="H52" s="42"/>
      <c r="I52" s="118"/>
      <c r="J52" s="42"/>
      <c r="K52" s="45"/>
    </row>
    <row r="53" spans="2:11" s="1" customFormat="1" ht="9.7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9.7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104</v>
      </c>
    </row>
    <row r="57" spans="2:11" s="7" customFormat="1" ht="24.75" customHeight="1">
      <c r="B57" s="149"/>
      <c r="C57" s="150"/>
      <c r="D57" s="151" t="s">
        <v>131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11" s="10" customFormat="1" ht="19.5" customHeight="1">
      <c r="B58" s="196"/>
      <c r="C58" s="197"/>
      <c r="D58" s="198" t="s">
        <v>759</v>
      </c>
      <c r="E58" s="199"/>
      <c r="F58" s="199"/>
      <c r="G58" s="199"/>
      <c r="H58" s="199"/>
      <c r="I58" s="200"/>
      <c r="J58" s="201">
        <f>J86</f>
        <v>0</v>
      </c>
      <c r="K58" s="202"/>
    </row>
    <row r="59" spans="2:11" s="10" customFormat="1" ht="19.5" customHeight="1">
      <c r="B59" s="196"/>
      <c r="C59" s="197"/>
      <c r="D59" s="198" t="s">
        <v>132</v>
      </c>
      <c r="E59" s="199"/>
      <c r="F59" s="199"/>
      <c r="G59" s="199"/>
      <c r="H59" s="199"/>
      <c r="I59" s="200"/>
      <c r="J59" s="201">
        <f>J144</f>
        <v>0</v>
      </c>
      <c r="K59" s="202"/>
    </row>
    <row r="60" spans="2:11" s="10" customFormat="1" ht="19.5" customHeight="1">
      <c r="B60" s="196"/>
      <c r="C60" s="197"/>
      <c r="D60" s="198" t="s">
        <v>760</v>
      </c>
      <c r="E60" s="199"/>
      <c r="F60" s="199"/>
      <c r="G60" s="199"/>
      <c r="H60" s="199"/>
      <c r="I60" s="200"/>
      <c r="J60" s="201">
        <f>J150</f>
        <v>0</v>
      </c>
      <c r="K60" s="202"/>
    </row>
    <row r="61" spans="2:11" s="10" customFormat="1" ht="19.5" customHeight="1">
      <c r="B61" s="196"/>
      <c r="C61" s="197"/>
      <c r="D61" s="198" t="s">
        <v>134</v>
      </c>
      <c r="E61" s="199"/>
      <c r="F61" s="199"/>
      <c r="G61" s="199"/>
      <c r="H61" s="199"/>
      <c r="I61" s="200"/>
      <c r="J61" s="201">
        <f>J181</f>
        <v>0</v>
      </c>
      <c r="K61" s="202"/>
    </row>
    <row r="62" spans="2:11" s="10" customFormat="1" ht="19.5" customHeight="1">
      <c r="B62" s="196"/>
      <c r="C62" s="197"/>
      <c r="D62" s="198" t="s">
        <v>761</v>
      </c>
      <c r="E62" s="199"/>
      <c r="F62" s="199"/>
      <c r="G62" s="199"/>
      <c r="H62" s="199"/>
      <c r="I62" s="200"/>
      <c r="J62" s="201">
        <f>J190</f>
        <v>0</v>
      </c>
      <c r="K62" s="202"/>
    </row>
    <row r="63" spans="2:11" s="10" customFormat="1" ht="19.5" customHeight="1">
      <c r="B63" s="196"/>
      <c r="C63" s="197"/>
      <c r="D63" s="198" t="s">
        <v>136</v>
      </c>
      <c r="E63" s="199"/>
      <c r="F63" s="199"/>
      <c r="G63" s="199"/>
      <c r="H63" s="199"/>
      <c r="I63" s="200"/>
      <c r="J63" s="201">
        <f>J208</f>
        <v>0</v>
      </c>
      <c r="K63" s="202"/>
    </row>
    <row r="64" spans="2:11" s="10" customFormat="1" ht="19.5" customHeight="1">
      <c r="B64" s="196"/>
      <c r="C64" s="197"/>
      <c r="D64" s="198" t="s">
        <v>137</v>
      </c>
      <c r="E64" s="199"/>
      <c r="F64" s="199"/>
      <c r="G64" s="199"/>
      <c r="H64" s="199"/>
      <c r="I64" s="200"/>
      <c r="J64" s="201">
        <f>J219</f>
        <v>0</v>
      </c>
      <c r="K64" s="202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1" s="1" customFormat="1" ht="6.7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7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75" customHeight="1">
      <c r="B71" s="41"/>
      <c r="C71" s="62" t="s">
        <v>106</v>
      </c>
      <c r="D71" s="63"/>
      <c r="E71" s="63"/>
      <c r="F71" s="63"/>
      <c r="G71" s="63"/>
      <c r="H71" s="63"/>
      <c r="I71" s="156"/>
      <c r="J71" s="63"/>
      <c r="K71" s="63"/>
      <c r="L71" s="61"/>
    </row>
    <row r="72" spans="2:12" s="1" customFormat="1" ht="6.75" customHeight="1">
      <c r="B72" s="41"/>
      <c r="C72" s="63"/>
      <c r="D72" s="63"/>
      <c r="E72" s="63"/>
      <c r="F72" s="63"/>
      <c r="G72" s="63"/>
      <c r="H72" s="63"/>
      <c r="I72" s="156"/>
      <c r="J72" s="63"/>
      <c r="K72" s="63"/>
      <c r="L72" s="61"/>
    </row>
    <row r="73" spans="2:12" s="1" customFormat="1" ht="14.25" customHeight="1">
      <c r="B73" s="41"/>
      <c r="C73" s="65" t="s">
        <v>18</v>
      </c>
      <c r="D73" s="63"/>
      <c r="E73" s="63"/>
      <c r="F73" s="63"/>
      <c r="G73" s="63"/>
      <c r="H73" s="63"/>
      <c r="I73" s="156"/>
      <c r="J73" s="63"/>
      <c r="K73" s="63"/>
      <c r="L73" s="61"/>
    </row>
    <row r="74" spans="2:12" s="1" customFormat="1" ht="22.5" customHeight="1">
      <c r="B74" s="41"/>
      <c r="C74" s="63"/>
      <c r="D74" s="63"/>
      <c r="E74" s="400" t="str">
        <f>E7</f>
        <v>SOU Opravárenské - rekonstrukce havarijního stavu elektroinstalace v dílnách II.etapa</v>
      </c>
      <c r="F74" s="401"/>
      <c r="G74" s="401"/>
      <c r="H74" s="401"/>
      <c r="I74" s="156"/>
      <c r="J74" s="63"/>
      <c r="K74" s="63"/>
      <c r="L74" s="61"/>
    </row>
    <row r="75" spans="2:12" s="1" customFormat="1" ht="14.25" customHeight="1">
      <c r="B75" s="41"/>
      <c r="C75" s="65" t="s">
        <v>98</v>
      </c>
      <c r="D75" s="63"/>
      <c r="E75" s="63"/>
      <c r="F75" s="63"/>
      <c r="G75" s="63"/>
      <c r="H75" s="63"/>
      <c r="I75" s="156"/>
      <c r="J75" s="63"/>
      <c r="K75" s="63"/>
      <c r="L75" s="61"/>
    </row>
    <row r="76" spans="2:12" s="1" customFormat="1" ht="23.25" customHeight="1">
      <c r="B76" s="41"/>
      <c r="C76" s="63"/>
      <c r="D76" s="63"/>
      <c r="E76" s="368" t="str">
        <f>E9</f>
        <v>ZP - ZEMNÍ PRÁCE PRO VENKOVNÍ KABELOVÉ ROZVODY</v>
      </c>
      <c r="F76" s="402"/>
      <c r="G76" s="402"/>
      <c r="H76" s="402"/>
      <c r="I76" s="156"/>
      <c r="J76" s="63"/>
      <c r="K76" s="63"/>
      <c r="L76" s="61"/>
    </row>
    <row r="77" spans="2:12" s="1" customFormat="1" ht="6.75" customHeight="1">
      <c r="B77" s="41"/>
      <c r="C77" s="63"/>
      <c r="D77" s="63"/>
      <c r="E77" s="63"/>
      <c r="F77" s="63"/>
      <c r="G77" s="63"/>
      <c r="H77" s="63"/>
      <c r="I77" s="156"/>
      <c r="J77" s="63"/>
      <c r="K77" s="63"/>
      <c r="L77" s="61"/>
    </row>
    <row r="78" spans="2:12" s="1" customFormat="1" ht="18" customHeight="1">
      <c r="B78" s="41"/>
      <c r="C78" s="65" t="s">
        <v>23</v>
      </c>
      <c r="D78" s="63"/>
      <c r="E78" s="63"/>
      <c r="F78" s="157" t="str">
        <f>F12</f>
        <v>Králíky </v>
      </c>
      <c r="G78" s="63"/>
      <c r="H78" s="63"/>
      <c r="I78" s="158" t="s">
        <v>25</v>
      </c>
      <c r="J78" s="73" t="str">
        <f>IF(J12="","",J12)</f>
        <v>26. 9. 2017</v>
      </c>
      <c r="K78" s="63"/>
      <c r="L78" s="61"/>
    </row>
    <row r="79" spans="2:12" s="1" customFormat="1" ht="6.75" customHeight="1">
      <c r="B79" s="41"/>
      <c r="C79" s="63"/>
      <c r="D79" s="63"/>
      <c r="E79" s="63"/>
      <c r="F79" s="63"/>
      <c r="G79" s="63"/>
      <c r="H79" s="63"/>
      <c r="I79" s="156"/>
      <c r="J79" s="63"/>
      <c r="K79" s="63"/>
      <c r="L79" s="61"/>
    </row>
    <row r="80" spans="2:12" s="1" customFormat="1" ht="15">
      <c r="B80" s="41"/>
      <c r="C80" s="65" t="s">
        <v>27</v>
      </c>
      <c r="D80" s="63"/>
      <c r="E80" s="63"/>
      <c r="F80" s="157" t="str">
        <f>E15</f>
        <v>Pardubický kraj, Komenského nám. 125,  Pardubice </v>
      </c>
      <c r="G80" s="63"/>
      <c r="H80" s="63"/>
      <c r="I80" s="158" t="s">
        <v>33</v>
      </c>
      <c r="J80" s="157" t="str">
        <f>E21</f>
        <v> </v>
      </c>
      <c r="K80" s="63"/>
      <c r="L80" s="61"/>
    </row>
    <row r="81" spans="2:12" s="1" customFormat="1" ht="14.25" customHeight="1">
      <c r="B81" s="41"/>
      <c r="C81" s="65" t="s">
        <v>31</v>
      </c>
      <c r="D81" s="63"/>
      <c r="E81" s="63"/>
      <c r="F81" s="157">
        <f>IF(E18="","",E18)</f>
      </c>
      <c r="G81" s="63"/>
      <c r="H81" s="63"/>
      <c r="I81" s="156"/>
      <c r="J81" s="63"/>
      <c r="K81" s="63"/>
      <c r="L81" s="61"/>
    </row>
    <row r="82" spans="2:12" s="1" customFormat="1" ht="9.75" customHeight="1">
      <c r="B82" s="41"/>
      <c r="C82" s="63"/>
      <c r="D82" s="63"/>
      <c r="E82" s="63"/>
      <c r="F82" s="63"/>
      <c r="G82" s="63"/>
      <c r="H82" s="63"/>
      <c r="I82" s="156"/>
      <c r="J82" s="63"/>
      <c r="K82" s="63"/>
      <c r="L82" s="61"/>
    </row>
    <row r="83" spans="2:20" s="8" customFormat="1" ht="29.25" customHeight="1">
      <c r="B83" s="159"/>
      <c r="C83" s="160" t="s">
        <v>107</v>
      </c>
      <c r="D83" s="161" t="s">
        <v>57</v>
      </c>
      <c r="E83" s="161" t="s">
        <v>53</v>
      </c>
      <c r="F83" s="161" t="s">
        <v>108</v>
      </c>
      <c r="G83" s="161" t="s">
        <v>109</v>
      </c>
      <c r="H83" s="161" t="s">
        <v>110</v>
      </c>
      <c r="I83" s="162" t="s">
        <v>111</v>
      </c>
      <c r="J83" s="161" t="s">
        <v>102</v>
      </c>
      <c r="K83" s="163" t="s">
        <v>112</v>
      </c>
      <c r="L83" s="164"/>
      <c r="M83" s="81" t="s">
        <v>113</v>
      </c>
      <c r="N83" s="82" t="s">
        <v>42</v>
      </c>
      <c r="O83" s="82" t="s">
        <v>114</v>
      </c>
      <c r="P83" s="82" t="s">
        <v>115</v>
      </c>
      <c r="Q83" s="82" t="s">
        <v>116</v>
      </c>
      <c r="R83" s="82" t="s">
        <v>117</v>
      </c>
      <c r="S83" s="82" t="s">
        <v>118</v>
      </c>
      <c r="T83" s="83" t="s">
        <v>119</v>
      </c>
    </row>
    <row r="84" spans="2:63" s="1" customFormat="1" ht="29.25" customHeight="1">
      <c r="B84" s="41"/>
      <c r="C84" s="87" t="s">
        <v>103</v>
      </c>
      <c r="D84" s="63"/>
      <c r="E84" s="63"/>
      <c r="F84" s="63"/>
      <c r="G84" s="63"/>
      <c r="H84" s="63"/>
      <c r="I84" s="156"/>
      <c r="J84" s="165">
        <f>BK84</f>
        <v>0</v>
      </c>
      <c r="K84" s="63"/>
      <c r="L84" s="61"/>
      <c r="M84" s="84"/>
      <c r="N84" s="85"/>
      <c r="O84" s="85"/>
      <c r="P84" s="166">
        <f>P85</f>
        <v>0</v>
      </c>
      <c r="Q84" s="85"/>
      <c r="R84" s="166">
        <f>R85</f>
        <v>605.4216062</v>
      </c>
      <c r="S84" s="85"/>
      <c r="T84" s="167">
        <f>T85</f>
        <v>218.67259999999996</v>
      </c>
      <c r="AT84" s="24" t="s">
        <v>71</v>
      </c>
      <c r="AU84" s="24" t="s">
        <v>104</v>
      </c>
      <c r="BK84" s="168">
        <f>BK85</f>
        <v>0</v>
      </c>
    </row>
    <row r="85" spans="2:63" s="9" customFormat="1" ht="36.75" customHeight="1">
      <c r="B85" s="169"/>
      <c r="C85" s="170"/>
      <c r="D85" s="203" t="s">
        <v>71</v>
      </c>
      <c r="E85" s="204" t="s">
        <v>145</v>
      </c>
      <c r="F85" s="204" t="s">
        <v>146</v>
      </c>
      <c r="G85" s="170"/>
      <c r="H85" s="170"/>
      <c r="I85" s="173"/>
      <c r="J85" s="205">
        <f>BK85</f>
        <v>0</v>
      </c>
      <c r="K85" s="170"/>
      <c r="L85" s="175"/>
      <c r="M85" s="176"/>
      <c r="N85" s="177"/>
      <c r="O85" s="177"/>
      <c r="P85" s="178">
        <f>P86+P144+P150+P181+P190+P208+P219</f>
        <v>0</v>
      </c>
      <c r="Q85" s="177"/>
      <c r="R85" s="178">
        <f>R86+R144+R150+R181+R190+R208+R219</f>
        <v>605.4216062</v>
      </c>
      <c r="S85" s="177"/>
      <c r="T85" s="179">
        <f>T86+T144+T150+T181+T190+T208+T219</f>
        <v>218.67259999999996</v>
      </c>
      <c r="AR85" s="180" t="s">
        <v>80</v>
      </c>
      <c r="AT85" s="181" t="s">
        <v>71</v>
      </c>
      <c r="AU85" s="181" t="s">
        <v>72</v>
      </c>
      <c r="AY85" s="180" t="s">
        <v>123</v>
      </c>
      <c r="BK85" s="182">
        <f>BK86+BK144+BK150+BK181+BK190+BK208+BK219</f>
        <v>0</v>
      </c>
    </row>
    <row r="86" spans="2:63" s="9" customFormat="1" ht="19.5" customHeight="1">
      <c r="B86" s="169"/>
      <c r="C86" s="170"/>
      <c r="D86" s="171" t="s">
        <v>71</v>
      </c>
      <c r="E86" s="206" t="s">
        <v>80</v>
      </c>
      <c r="F86" s="206" t="s">
        <v>762</v>
      </c>
      <c r="G86" s="170"/>
      <c r="H86" s="170"/>
      <c r="I86" s="173"/>
      <c r="J86" s="207">
        <f>BK86</f>
        <v>0</v>
      </c>
      <c r="K86" s="170"/>
      <c r="L86" s="175"/>
      <c r="M86" s="176"/>
      <c r="N86" s="177"/>
      <c r="O86" s="177"/>
      <c r="P86" s="178">
        <f>SUM(P87:P143)</f>
        <v>0</v>
      </c>
      <c r="Q86" s="177"/>
      <c r="R86" s="178">
        <f>SUM(R87:R143)</f>
        <v>315.53376</v>
      </c>
      <c r="S86" s="177"/>
      <c r="T86" s="179">
        <f>SUM(T87:T143)</f>
        <v>216.89119999999997</v>
      </c>
      <c r="AR86" s="180" t="s">
        <v>80</v>
      </c>
      <c r="AT86" s="181" t="s">
        <v>71</v>
      </c>
      <c r="AU86" s="181" t="s">
        <v>80</v>
      </c>
      <c r="AY86" s="180" t="s">
        <v>123</v>
      </c>
      <c r="BK86" s="182">
        <f>SUM(BK87:BK143)</f>
        <v>0</v>
      </c>
    </row>
    <row r="87" spans="2:65" s="1" customFormat="1" ht="31.5" customHeight="1">
      <c r="B87" s="41"/>
      <c r="C87" s="183" t="s">
        <v>80</v>
      </c>
      <c r="D87" s="183" t="s">
        <v>124</v>
      </c>
      <c r="E87" s="184" t="s">
        <v>763</v>
      </c>
      <c r="F87" s="185" t="s">
        <v>764</v>
      </c>
      <c r="G87" s="186" t="s">
        <v>176</v>
      </c>
      <c r="H87" s="187">
        <v>26.4</v>
      </c>
      <c r="I87" s="188"/>
      <c r="J87" s="189">
        <f>ROUND(I87*H87,2)</f>
        <v>0</v>
      </c>
      <c r="K87" s="185" t="s">
        <v>151</v>
      </c>
      <c r="L87" s="61"/>
      <c r="M87" s="190" t="s">
        <v>21</v>
      </c>
      <c r="N87" s="208" t="s">
        <v>43</v>
      </c>
      <c r="O87" s="42"/>
      <c r="P87" s="209">
        <f>O87*H87</f>
        <v>0</v>
      </c>
      <c r="Q87" s="209">
        <v>0</v>
      </c>
      <c r="R87" s="209">
        <f>Q87*H87</f>
        <v>0</v>
      </c>
      <c r="S87" s="209">
        <v>0.255</v>
      </c>
      <c r="T87" s="210">
        <f>S87*H87</f>
        <v>6.731999999999999</v>
      </c>
      <c r="AR87" s="24" t="s">
        <v>152</v>
      </c>
      <c r="AT87" s="24" t="s">
        <v>124</v>
      </c>
      <c r="AU87" s="24" t="s">
        <v>82</v>
      </c>
      <c r="AY87" s="24" t="s">
        <v>123</v>
      </c>
      <c r="BE87" s="195">
        <f>IF(N87="základní",J87,0)</f>
        <v>0</v>
      </c>
      <c r="BF87" s="195">
        <f>IF(N87="snížená",J87,0)</f>
        <v>0</v>
      </c>
      <c r="BG87" s="195">
        <f>IF(N87="zákl. přenesená",J87,0)</f>
        <v>0</v>
      </c>
      <c r="BH87" s="195">
        <f>IF(N87="sníž. přenesená",J87,0)</f>
        <v>0</v>
      </c>
      <c r="BI87" s="195">
        <f>IF(N87="nulová",J87,0)</f>
        <v>0</v>
      </c>
      <c r="BJ87" s="24" t="s">
        <v>80</v>
      </c>
      <c r="BK87" s="195">
        <f>ROUND(I87*H87,2)</f>
        <v>0</v>
      </c>
      <c r="BL87" s="24" t="s">
        <v>152</v>
      </c>
      <c r="BM87" s="24" t="s">
        <v>765</v>
      </c>
    </row>
    <row r="88" spans="2:51" s="12" customFormat="1" ht="13.5">
      <c r="B88" s="223"/>
      <c r="C88" s="224"/>
      <c r="D88" s="236" t="s">
        <v>154</v>
      </c>
      <c r="E88" s="249" t="s">
        <v>21</v>
      </c>
      <c r="F88" s="250" t="s">
        <v>766</v>
      </c>
      <c r="G88" s="224"/>
      <c r="H88" s="251">
        <v>26.4</v>
      </c>
      <c r="I88" s="228"/>
      <c r="J88" s="224"/>
      <c r="K88" s="224"/>
      <c r="L88" s="229"/>
      <c r="M88" s="230"/>
      <c r="N88" s="231"/>
      <c r="O88" s="231"/>
      <c r="P88" s="231"/>
      <c r="Q88" s="231"/>
      <c r="R88" s="231"/>
      <c r="S88" s="231"/>
      <c r="T88" s="232"/>
      <c r="AT88" s="233" t="s">
        <v>154</v>
      </c>
      <c r="AU88" s="233" t="s">
        <v>82</v>
      </c>
      <c r="AV88" s="12" t="s">
        <v>82</v>
      </c>
      <c r="AW88" s="12" t="s">
        <v>35</v>
      </c>
      <c r="AX88" s="12" t="s">
        <v>80</v>
      </c>
      <c r="AY88" s="233" t="s">
        <v>123</v>
      </c>
    </row>
    <row r="89" spans="2:65" s="1" customFormat="1" ht="31.5" customHeight="1">
      <c r="B89" s="41"/>
      <c r="C89" s="183" t="s">
        <v>82</v>
      </c>
      <c r="D89" s="183" t="s">
        <v>124</v>
      </c>
      <c r="E89" s="184" t="s">
        <v>767</v>
      </c>
      <c r="F89" s="185" t="s">
        <v>768</v>
      </c>
      <c r="G89" s="186" t="s">
        <v>176</v>
      </c>
      <c r="H89" s="187">
        <v>28.8</v>
      </c>
      <c r="I89" s="188"/>
      <c r="J89" s="189">
        <f>ROUND(I89*H89,2)</f>
        <v>0</v>
      </c>
      <c r="K89" s="185" t="s">
        <v>151</v>
      </c>
      <c r="L89" s="61"/>
      <c r="M89" s="190" t="s">
        <v>21</v>
      </c>
      <c r="N89" s="208" t="s">
        <v>43</v>
      </c>
      <c r="O89" s="42"/>
      <c r="P89" s="209">
        <f>O89*H89</f>
        <v>0</v>
      </c>
      <c r="Q89" s="209">
        <v>0</v>
      </c>
      <c r="R89" s="209">
        <f>Q89*H89</f>
        <v>0</v>
      </c>
      <c r="S89" s="209">
        <v>0.295</v>
      </c>
      <c r="T89" s="210">
        <f>S89*H89</f>
        <v>8.496</v>
      </c>
      <c r="AR89" s="24" t="s">
        <v>152</v>
      </c>
      <c r="AT89" s="24" t="s">
        <v>124</v>
      </c>
      <c r="AU89" s="24" t="s">
        <v>82</v>
      </c>
      <c r="AY89" s="24" t="s">
        <v>123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4" t="s">
        <v>80</v>
      </c>
      <c r="BK89" s="195">
        <f>ROUND(I89*H89,2)</f>
        <v>0</v>
      </c>
      <c r="BL89" s="24" t="s">
        <v>152</v>
      </c>
      <c r="BM89" s="24" t="s">
        <v>769</v>
      </c>
    </row>
    <row r="90" spans="2:51" s="12" customFormat="1" ht="13.5">
      <c r="B90" s="223"/>
      <c r="C90" s="224"/>
      <c r="D90" s="236" t="s">
        <v>154</v>
      </c>
      <c r="E90" s="249" t="s">
        <v>21</v>
      </c>
      <c r="F90" s="250" t="s">
        <v>770</v>
      </c>
      <c r="G90" s="224"/>
      <c r="H90" s="251">
        <v>28.8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AT90" s="233" t="s">
        <v>154</v>
      </c>
      <c r="AU90" s="233" t="s">
        <v>82</v>
      </c>
      <c r="AV90" s="12" t="s">
        <v>82</v>
      </c>
      <c r="AW90" s="12" t="s">
        <v>35</v>
      </c>
      <c r="AX90" s="12" t="s">
        <v>80</v>
      </c>
      <c r="AY90" s="233" t="s">
        <v>123</v>
      </c>
    </row>
    <row r="91" spans="2:65" s="1" customFormat="1" ht="22.5" customHeight="1">
      <c r="B91" s="41"/>
      <c r="C91" s="183" t="s">
        <v>122</v>
      </c>
      <c r="D91" s="183" t="s">
        <v>124</v>
      </c>
      <c r="E91" s="184" t="s">
        <v>771</v>
      </c>
      <c r="F91" s="185" t="s">
        <v>772</v>
      </c>
      <c r="G91" s="186" t="s">
        <v>176</v>
      </c>
      <c r="H91" s="187">
        <v>55.2</v>
      </c>
      <c r="I91" s="188"/>
      <c r="J91" s="189">
        <f>ROUND(I91*H91,2)</f>
        <v>0</v>
      </c>
      <c r="K91" s="185" t="s">
        <v>151</v>
      </c>
      <c r="L91" s="61"/>
      <c r="M91" s="190" t="s">
        <v>21</v>
      </c>
      <c r="N91" s="208" t="s">
        <v>43</v>
      </c>
      <c r="O91" s="42"/>
      <c r="P91" s="209">
        <f>O91*H91</f>
        <v>0</v>
      </c>
      <c r="Q91" s="209">
        <v>0</v>
      </c>
      <c r="R91" s="209">
        <f>Q91*H91</f>
        <v>0</v>
      </c>
      <c r="S91" s="209">
        <v>0.3</v>
      </c>
      <c r="T91" s="210">
        <f>S91*H91</f>
        <v>16.56</v>
      </c>
      <c r="AR91" s="24" t="s">
        <v>152</v>
      </c>
      <c r="AT91" s="24" t="s">
        <v>124</v>
      </c>
      <c r="AU91" s="24" t="s">
        <v>82</v>
      </c>
      <c r="AY91" s="24" t="s">
        <v>123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24" t="s">
        <v>80</v>
      </c>
      <c r="BK91" s="195">
        <f>ROUND(I91*H91,2)</f>
        <v>0</v>
      </c>
      <c r="BL91" s="24" t="s">
        <v>152</v>
      </c>
      <c r="BM91" s="24" t="s">
        <v>773</v>
      </c>
    </row>
    <row r="92" spans="2:51" s="12" customFormat="1" ht="13.5">
      <c r="B92" s="223"/>
      <c r="C92" s="224"/>
      <c r="D92" s="236" t="s">
        <v>154</v>
      </c>
      <c r="E92" s="249" t="s">
        <v>21</v>
      </c>
      <c r="F92" s="250" t="s">
        <v>774</v>
      </c>
      <c r="G92" s="224"/>
      <c r="H92" s="251">
        <v>55.2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AT92" s="233" t="s">
        <v>154</v>
      </c>
      <c r="AU92" s="233" t="s">
        <v>82</v>
      </c>
      <c r="AV92" s="12" t="s">
        <v>82</v>
      </c>
      <c r="AW92" s="12" t="s">
        <v>35</v>
      </c>
      <c r="AX92" s="12" t="s">
        <v>80</v>
      </c>
      <c r="AY92" s="233" t="s">
        <v>123</v>
      </c>
    </row>
    <row r="93" spans="2:65" s="1" customFormat="1" ht="22.5" customHeight="1">
      <c r="B93" s="41"/>
      <c r="C93" s="183" t="s">
        <v>152</v>
      </c>
      <c r="D93" s="183" t="s">
        <v>124</v>
      </c>
      <c r="E93" s="184" t="s">
        <v>775</v>
      </c>
      <c r="F93" s="185" t="s">
        <v>776</v>
      </c>
      <c r="G93" s="186" t="s">
        <v>176</v>
      </c>
      <c r="H93" s="187">
        <v>223.2</v>
      </c>
      <c r="I93" s="188"/>
      <c r="J93" s="189">
        <f>ROUND(I93*H93,2)</f>
        <v>0</v>
      </c>
      <c r="K93" s="185" t="s">
        <v>151</v>
      </c>
      <c r="L93" s="61"/>
      <c r="M93" s="190" t="s">
        <v>21</v>
      </c>
      <c r="N93" s="208" t="s">
        <v>43</v>
      </c>
      <c r="O93" s="42"/>
      <c r="P93" s="209">
        <f>O93*H93</f>
        <v>0</v>
      </c>
      <c r="Q93" s="209">
        <v>0</v>
      </c>
      <c r="R93" s="209">
        <f>Q93*H93</f>
        <v>0</v>
      </c>
      <c r="S93" s="209">
        <v>0.44</v>
      </c>
      <c r="T93" s="210">
        <f>S93*H93</f>
        <v>98.208</v>
      </c>
      <c r="AR93" s="24" t="s">
        <v>152</v>
      </c>
      <c r="AT93" s="24" t="s">
        <v>124</v>
      </c>
      <c r="AU93" s="24" t="s">
        <v>82</v>
      </c>
      <c r="AY93" s="24" t="s">
        <v>123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4" t="s">
        <v>80</v>
      </c>
      <c r="BK93" s="195">
        <f>ROUND(I93*H93,2)</f>
        <v>0</v>
      </c>
      <c r="BL93" s="24" t="s">
        <v>152</v>
      </c>
      <c r="BM93" s="24" t="s">
        <v>777</v>
      </c>
    </row>
    <row r="94" spans="2:51" s="12" customFormat="1" ht="13.5">
      <c r="B94" s="223"/>
      <c r="C94" s="224"/>
      <c r="D94" s="213" t="s">
        <v>154</v>
      </c>
      <c r="E94" s="225" t="s">
        <v>21</v>
      </c>
      <c r="F94" s="226" t="s">
        <v>778</v>
      </c>
      <c r="G94" s="224"/>
      <c r="H94" s="227">
        <v>187.2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AT94" s="233" t="s">
        <v>154</v>
      </c>
      <c r="AU94" s="233" t="s">
        <v>82</v>
      </c>
      <c r="AV94" s="12" t="s">
        <v>82</v>
      </c>
      <c r="AW94" s="12" t="s">
        <v>35</v>
      </c>
      <c r="AX94" s="12" t="s">
        <v>72</v>
      </c>
      <c r="AY94" s="233" t="s">
        <v>123</v>
      </c>
    </row>
    <row r="95" spans="2:51" s="12" customFormat="1" ht="13.5">
      <c r="B95" s="223"/>
      <c r="C95" s="224"/>
      <c r="D95" s="213" t="s">
        <v>154</v>
      </c>
      <c r="E95" s="225" t="s">
        <v>21</v>
      </c>
      <c r="F95" s="226" t="s">
        <v>779</v>
      </c>
      <c r="G95" s="224"/>
      <c r="H95" s="227">
        <v>36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AT95" s="233" t="s">
        <v>154</v>
      </c>
      <c r="AU95" s="233" t="s">
        <v>82</v>
      </c>
      <c r="AV95" s="12" t="s">
        <v>82</v>
      </c>
      <c r="AW95" s="12" t="s">
        <v>35</v>
      </c>
      <c r="AX95" s="12" t="s">
        <v>72</v>
      </c>
      <c r="AY95" s="233" t="s">
        <v>123</v>
      </c>
    </row>
    <row r="96" spans="2:51" s="13" customFormat="1" ht="13.5">
      <c r="B96" s="234"/>
      <c r="C96" s="235"/>
      <c r="D96" s="236" t="s">
        <v>154</v>
      </c>
      <c r="E96" s="237" t="s">
        <v>21</v>
      </c>
      <c r="F96" s="238" t="s">
        <v>158</v>
      </c>
      <c r="G96" s="235"/>
      <c r="H96" s="239">
        <v>223.2</v>
      </c>
      <c r="I96" s="240"/>
      <c r="J96" s="235"/>
      <c r="K96" s="235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82</v>
      </c>
      <c r="AV96" s="13" t="s">
        <v>152</v>
      </c>
      <c r="AW96" s="13" t="s">
        <v>35</v>
      </c>
      <c r="AX96" s="13" t="s">
        <v>80</v>
      </c>
      <c r="AY96" s="245" t="s">
        <v>123</v>
      </c>
    </row>
    <row r="97" spans="2:65" s="1" customFormat="1" ht="22.5" customHeight="1">
      <c r="B97" s="41"/>
      <c r="C97" s="183" t="s">
        <v>179</v>
      </c>
      <c r="D97" s="183" t="s">
        <v>124</v>
      </c>
      <c r="E97" s="184" t="s">
        <v>780</v>
      </c>
      <c r="F97" s="185" t="s">
        <v>781</v>
      </c>
      <c r="G97" s="186" t="s">
        <v>176</v>
      </c>
      <c r="H97" s="187">
        <v>36</v>
      </c>
      <c r="I97" s="188"/>
      <c r="J97" s="189">
        <f>ROUND(I97*H97,2)</f>
        <v>0</v>
      </c>
      <c r="K97" s="185" t="s">
        <v>151</v>
      </c>
      <c r="L97" s="61"/>
      <c r="M97" s="190" t="s">
        <v>21</v>
      </c>
      <c r="N97" s="208" t="s">
        <v>43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0.63</v>
      </c>
      <c r="T97" s="210">
        <f>S97*H97</f>
        <v>22.68</v>
      </c>
      <c r="AR97" s="24" t="s">
        <v>152</v>
      </c>
      <c r="AT97" s="24" t="s">
        <v>124</v>
      </c>
      <c r="AU97" s="24" t="s">
        <v>82</v>
      </c>
      <c r="AY97" s="24" t="s">
        <v>123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4" t="s">
        <v>80</v>
      </c>
      <c r="BK97" s="195">
        <f>ROUND(I97*H97,2)</f>
        <v>0</v>
      </c>
      <c r="BL97" s="24" t="s">
        <v>152</v>
      </c>
      <c r="BM97" s="24" t="s">
        <v>782</v>
      </c>
    </row>
    <row r="98" spans="2:51" s="12" customFormat="1" ht="13.5">
      <c r="B98" s="223"/>
      <c r="C98" s="224"/>
      <c r="D98" s="236" t="s">
        <v>154</v>
      </c>
      <c r="E98" s="249" t="s">
        <v>21</v>
      </c>
      <c r="F98" s="250" t="s">
        <v>783</v>
      </c>
      <c r="G98" s="224"/>
      <c r="H98" s="251">
        <v>36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154</v>
      </c>
      <c r="AU98" s="233" t="s">
        <v>82</v>
      </c>
      <c r="AV98" s="12" t="s">
        <v>82</v>
      </c>
      <c r="AW98" s="12" t="s">
        <v>35</v>
      </c>
      <c r="AX98" s="12" t="s">
        <v>80</v>
      </c>
      <c r="AY98" s="233" t="s">
        <v>123</v>
      </c>
    </row>
    <row r="99" spans="2:65" s="1" customFormat="1" ht="22.5" customHeight="1">
      <c r="B99" s="41"/>
      <c r="C99" s="183" t="s">
        <v>172</v>
      </c>
      <c r="D99" s="183" t="s">
        <v>124</v>
      </c>
      <c r="E99" s="184" t="s">
        <v>784</v>
      </c>
      <c r="F99" s="185" t="s">
        <v>785</v>
      </c>
      <c r="G99" s="186" t="s">
        <v>176</v>
      </c>
      <c r="H99" s="187">
        <v>187.2</v>
      </c>
      <c r="I99" s="188"/>
      <c r="J99" s="189">
        <f>ROUND(I99*H99,2)</f>
        <v>0</v>
      </c>
      <c r="K99" s="185" t="s">
        <v>151</v>
      </c>
      <c r="L99" s="61"/>
      <c r="M99" s="190" t="s">
        <v>21</v>
      </c>
      <c r="N99" s="208" t="s">
        <v>43</v>
      </c>
      <c r="O99" s="42"/>
      <c r="P99" s="209">
        <f>O99*H99</f>
        <v>0</v>
      </c>
      <c r="Q99" s="209">
        <v>0</v>
      </c>
      <c r="R99" s="209">
        <f>Q99*H99</f>
        <v>0</v>
      </c>
      <c r="S99" s="209">
        <v>0.316</v>
      </c>
      <c r="T99" s="210">
        <f>S99*H99</f>
        <v>59.155199999999994</v>
      </c>
      <c r="AR99" s="24" t="s">
        <v>152</v>
      </c>
      <c r="AT99" s="24" t="s">
        <v>124</v>
      </c>
      <c r="AU99" s="24" t="s">
        <v>82</v>
      </c>
      <c r="AY99" s="24" t="s">
        <v>123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4" t="s">
        <v>80</v>
      </c>
      <c r="BK99" s="195">
        <f>ROUND(I99*H99,2)</f>
        <v>0</v>
      </c>
      <c r="BL99" s="24" t="s">
        <v>152</v>
      </c>
      <c r="BM99" s="24" t="s">
        <v>786</v>
      </c>
    </row>
    <row r="100" spans="2:51" s="12" customFormat="1" ht="13.5">
      <c r="B100" s="223"/>
      <c r="C100" s="224"/>
      <c r="D100" s="236" t="s">
        <v>154</v>
      </c>
      <c r="E100" s="249" t="s">
        <v>21</v>
      </c>
      <c r="F100" s="250" t="s">
        <v>787</v>
      </c>
      <c r="G100" s="224"/>
      <c r="H100" s="251">
        <v>187.2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154</v>
      </c>
      <c r="AU100" s="233" t="s">
        <v>82</v>
      </c>
      <c r="AV100" s="12" t="s">
        <v>82</v>
      </c>
      <c r="AW100" s="12" t="s">
        <v>35</v>
      </c>
      <c r="AX100" s="12" t="s">
        <v>80</v>
      </c>
      <c r="AY100" s="233" t="s">
        <v>123</v>
      </c>
    </row>
    <row r="101" spans="2:65" s="1" customFormat="1" ht="22.5" customHeight="1">
      <c r="B101" s="41"/>
      <c r="C101" s="183" t="s">
        <v>188</v>
      </c>
      <c r="D101" s="183" t="s">
        <v>124</v>
      </c>
      <c r="E101" s="184" t="s">
        <v>788</v>
      </c>
      <c r="F101" s="185" t="s">
        <v>789</v>
      </c>
      <c r="G101" s="186" t="s">
        <v>176</v>
      </c>
      <c r="H101" s="187">
        <v>187.2</v>
      </c>
      <c r="I101" s="188"/>
      <c r="J101" s="189">
        <f aca="true" t="shared" si="0" ref="J101:J109">ROUND(I101*H101,2)</f>
        <v>0</v>
      </c>
      <c r="K101" s="185" t="s">
        <v>151</v>
      </c>
      <c r="L101" s="61"/>
      <c r="M101" s="190" t="s">
        <v>21</v>
      </c>
      <c r="N101" s="208" t="s">
        <v>43</v>
      </c>
      <c r="O101" s="42"/>
      <c r="P101" s="209">
        <f aca="true" t="shared" si="1" ref="P101:P109">O101*H101</f>
        <v>0</v>
      </c>
      <c r="Q101" s="209">
        <v>0</v>
      </c>
      <c r="R101" s="209">
        <f aca="true" t="shared" si="2" ref="R101:R109">Q101*H101</f>
        <v>0</v>
      </c>
      <c r="S101" s="209">
        <v>0</v>
      </c>
      <c r="T101" s="210">
        <f aca="true" t="shared" si="3" ref="T101:T109">S101*H101</f>
        <v>0</v>
      </c>
      <c r="AR101" s="24" t="s">
        <v>152</v>
      </c>
      <c r="AT101" s="24" t="s">
        <v>124</v>
      </c>
      <c r="AU101" s="24" t="s">
        <v>82</v>
      </c>
      <c r="AY101" s="24" t="s">
        <v>123</v>
      </c>
      <c r="BE101" s="195">
        <f aca="true" t="shared" si="4" ref="BE101:BE109">IF(N101="základní",J101,0)</f>
        <v>0</v>
      </c>
      <c r="BF101" s="195">
        <f aca="true" t="shared" si="5" ref="BF101:BF109">IF(N101="snížená",J101,0)</f>
        <v>0</v>
      </c>
      <c r="BG101" s="195">
        <f aca="true" t="shared" si="6" ref="BG101:BG109">IF(N101="zákl. přenesená",J101,0)</f>
        <v>0</v>
      </c>
      <c r="BH101" s="195">
        <f aca="true" t="shared" si="7" ref="BH101:BH109">IF(N101="sníž. přenesená",J101,0)</f>
        <v>0</v>
      </c>
      <c r="BI101" s="195">
        <f aca="true" t="shared" si="8" ref="BI101:BI109">IF(N101="nulová",J101,0)</f>
        <v>0</v>
      </c>
      <c r="BJ101" s="24" t="s">
        <v>80</v>
      </c>
      <c r="BK101" s="195">
        <f aca="true" t="shared" si="9" ref="BK101:BK109">ROUND(I101*H101,2)</f>
        <v>0</v>
      </c>
      <c r="BL101" s="24" t="s">
        <v>152</v>
      </c>
      <c r="BM101" s="24" t="s">
        <v>790</v>
      </c>
    </row>
    <row r="102" spans="2:65" s="1" customFormat="1" ht="22.5" customHeight="1">
      <c r="B102" s="41"/>
      <c r="C102" s="183" t="s">
        <v>193</v>
      </c>
      <c r="D102" s="183" t="s">
        <v>124</v>
      </c>
      <c r="E102" s="184" t="s">
        <v>791</v>
      </c>
      <c r="F102" s="185" t="s">
        <v>792</v>
      </c>
      <c r="G102" s="186" t="s">
        <v>399</v>
      </c>
      <c r="H102" s="187">
        <v>22</v>
      </c>
      <c r="I102" s="188"/>
      <c r="J102" s="189">
        <f t="shared" si="0"/>
        <v>0</v>
      </c>
      <c r="K102" s="185" t="s">
        <v>151</v>
      </c>
      <c r="L102" s="61"/>
      <c r="M102" s="190" t="s">
        <v>21</v>
      </c>
      <c r="N102" s="208" t="s">
        <v>43</v>
      </c>
      <c r="O102" s="42"/>
      <c r="P102" s="209">
        <f t="shared" si="1"/>
        <v>0</v>
      </c>
      <c r="Q102" s="209">
        <v>0</v>
      </c>
      <c r="R102" s="209">
        <f t="shared" si="2"/>
        <v>0</v>
      </c>
      <c r="S102" s="209">
        <v>0.23</v>
      </c>
      <c r="T102" s="210">
        <f t="shared" si="3"/>
        <v>5.0600000000000005</v>
      </c>
      <c r="AR102" s="24" t="s">
        <v>152</v>
      </c>
      <c r="AT102" s="24" t="s">
        <v>124</v>
      </c>
      <c r="AU102" s="24" t="s">
        <v>82</v>
      </c>
      <c r="AY102" s="24" t="s">
        <v>123</v>
      </c>
      <c r="BE102" s="195">
        <f t="shared" si="4"/>
        <v>0</v>
      </c>
      <c r="BF102" s="195">
        <f t="shared" si="5"/>
        <v>0</v>
      </c>
      <c r="BG102" s="195">
        <f t="shared" si="6"/>
        <v>0</v>
      </c>
      <c r="BH102" s="195">
        <f t="shared" si="7"/>
        <v>0</v>
      </c>
      <c r="BI102" s="195">
        <f t="shared" si="8"/>
        <v>0</v>
      </c>
      <c r="BJ102" s="24" t="s">
        <v>80</v>
      </c>
      <c r="BK102" s="195">
        <f t="shared" si="9"/>
        <v>0</v>
      </c>
      <c r="BL102" s="24" t="s">
        <v>152</v>
      </c>
      <c r="BM102" s="24" t="s">
        <v>793</v>
      </c>
    </row>
    <row r="103" spans="2:65" s="1" customFormat="1" ht="22.5" customHeight="1">
      <c r="B103" s="41"/>
      <c r="C103" s="183" t="s">
        <v>198</v>
      </c>
      <c r="D103" s="183" t="s">
        <v>124</v>
      </c>
      <c r="E103" s="184" t="s">
        <v>794</v>
      </c>
      <c r="F103" s="185" t="s">
        <v>795</v>
      </c>
      <c r="G103" s="186" t="s">
        <v>150</v>
      </c>
      <c r="H103" s="187">
        <v>10</v>
      </c>
      <c r="I103" s="188"/>
      <c r="J103" s="189">
        <f t="shared" si="0"/>
        <v>0</v>
      </c>
      <c r="K103" s="185" t="s">
        <v>151</v>
      </c>
      <c r="L103" s="61"/>
      <c r="M103" s="190" t="s">
        <v>21</v>
      </c>
      <c r="N103" s="208" t="s">
        <v>43</v>
      </c>
      <c r="O103" s="42"/>
      <c r="P103" s="209">
        <f t="shared" si="1"/>
        <v>0</v>
      </c>
      <c r="Q103" s="209">
        <v>0.00065</v>
      </c>
      <c r="R103" s="209">
        <f t="shared" si="2"/>
        <v>0.0065</v>
      </c>
      <c r="S103" s="209">
        <v>0</v>
      </c>
      <c r="T103" s="210">
        <f t="shared" si="3"/>
        <v>0</v>
      </c>
      <c r="AR103" s="24" t="s">
        <v>152</v>
      </c>
      <c r="AT103" s="24" t="s">
        <v>124</v>
      </c>
      <c r="AU103" s="24" t="s">
        <v>82</v>
      </c>
      <c r="AY103" s="24" t="s">
        <v>123</v>
      </c>
      <c r="BE103" s="195">
        <f t="shared" si="4"/>
        <v>0</v>
      </c>
      <c r="BF103" s="195">
        <f t="shared" si="5"/>
        <v>0</v>
      </c>
      <c r="BG103" s="195">
        <f t="shared" si="6"/>
        <v>0</v>
      </c>
      <c r="BH103" s="195">
        <f t="shared" si="7"/>
        <v>0</v>
      </c>
      <c r="BI103" s="195">
        <f t="shared" si="8"/>
        <v>0</v>
      </c>
      <c r="BJ103" s="24" t="s">
        <v>80</v>
      </c>
      <c r="BK103" s="195">
        <f t="shared" si="9"/>
        <v>0</v>
      </c>
      <c r="BL103" s="24" t="s">
        <v>152</v>
      </c>
      <c r="BM103" s="24" t="s">
        <v>796</v>
      </c>
    </row>
    <row r="104" spans="2:65" s="1" customFormat="1" ht="22.5" customHeight="1">
      <c r="B104" s="41"/>
      <c r="C104" s="183" t="s">
        <v>204</v>
      </c>
      <c r="D104" s="183" t="s">
        <v>124</v>
      </c>
      <c r="E104" s="184" t="s">
        <v>797</v>
      </c>
      <c r="F104" s="185" t="s">
        <v>798</v>
      </c>
      <c r="G104" s="186" t="s">
        <v>150</v>
      </c>
      <c r="H104" s="187">
        <v>10</v>
      </c>
      <c r="I104" s="188"/>
      <c r="J104" s="189">
        <f t="shared" si="0"/>
        <v>0</v>
      </c>
      <c r="K104" s="185" t="s">
        <v>151</v>
      </c>
      <c r="L104" s="61"/>
      <c r="M104" s="190" t="s">
        <v>21</v>
      </c>
      <c r="N104" s="208" t="s">
        <v>43</v>
      </c>
      <c r="O104" s="42"/>
      <c r="P104" s="209">
        <f t="shared" si="1"/>
        <v>0</v>
      </c>
      <c r="Q104" s="209">
        <v>0</v>
      </c>
      <c r="R104" s="209">
        <f t="shared" si="2"/>
        <v>0</v>
      </c>
      <c r="S104" s="209">
        <v>0</v>
      </c>
      <c r="T104" s="210">
        <f t="shared" si="3"/>
        <v>0</v>
      </c>
      <c r="AR104" s="24" t="s">
        <v>152</v>
      </c>
      <c r="AT104" s="24" t="s">
        <v>124</v>
      </c>
      <c r="AU104" s="24" t="s">
        <v>82</v>
      </c>
      <c r="AY104" s="24" t="s">
        <v>123</v>
      </c>
      <c r="BE104" s="195">
        <f t="shared" si="4"/>
        <v>0</v>
      </c>
      <c r="BF104" s="195">
        <f t="shared" si="5"/>
        <v>0</v>
      </c>
      <c r="BG104" s="195">
        <f t="shared" si="6"/>
        <v>0</v>
      </c>
      <c r="BH104" s="195">
        <f t="shared" si="7"/>
        <v>0</v>
      </c>
      <c r="BI104" s="195">
        <f t="shared" si="8"/>
        <v>0</v>
      </c>
      <c r="BJ104" s="24" t="s">
        <v>80</v>
      </c>
      <c r="BK104" s="195">
        <f t="shared" si="9"/>
        <v>0</v>
      </c>
      <c r="BL104" s="24" t="s">
        <v>152</v>
      </c>
      <c r="BM104" s="24" t="s">
        <v>799</v>
      </c>
    </row>
    <row r="105" spans="2:65" s="1" customFormat="1" ht="22.5" customHeight="1">
      <c r="B105" s="41"/>
      <c r="C105" s="183" t="s">
        <v>276</v>
      </c>
      <c r="D105" s="183" t="s">
        <v>124</v>
      </c>
      <c r="E105" s="184" t="s">
        <v>800</v>
      </c>
      <c r="F105" s="185" t="s">
        <v>801</v>
      </c>
      <c r="G105" s="186" t="s">
        <v>176</v>
      </c>
      <c r="H105" s="187">
        <v>12</v>
      </c>
      <c r="I105" s="188"/>
      <c r="J105" s="189">
        <f t="shared" si="0"/>
        <v>0</v>
      </c>
      <c r="K105" s="185" t="s">
        <v>151</v>
      </c>
      <c r="L105" s="61"/>
      <c r="M105" s="190" t="s">
        <v>21</v>
      </c>
      <c r="N105" s="208" t="s">
        <v>43</v>
      </c>
      <c r="O105" s="42"/>
      <c r="P105" s="209">
        <f t="shared" si="1"/>
        <v>0</v>
      </c>
      <c r="Q105" s="209">
        <v>0.00064</v>
      </c>
      <c r="R105" s="209">
        <f t="shared" si="2"/>
        <v>0.007680000000000001</v>
      </c>
      <c r="S105" s="209">
        <v>0</v>
      </c>
      <c r="T105" s="210">
        <f t="shared" si="3"/>
        <v>0</v>
      </c>
      <c r="AR105" s="24" t="s">
        <v>152</v>
      </c>
      <c r="AT105" s="24" t="s">
        <v>124</v>
      </c>
      <c r="AU105" s="24" t="s">
        <v>82</v>
      </c>
      <c r="AY105" s="24" t="s">
        <v>123</v>
      </c>
      <c r="BE105" s="195">
        <f t="shared" si="4"/>
        <v>0</v>
      </c>
      <c r="BF105" s="195">
        <f t="shared" si="5"/>
        <v>0</v>
      </c>
      <c r="BG105" s="195">
        <f t="shared" si="6"/>
        <v>0</v>
      </c>
      <c r="BH105" s="195">
        <f t="shared" si="7"/>
        <v>0</v>
      </c>
      <c r="BI105" s="195">
        <f t="shared" si="8"/>
        <v>0</v>
      </c>
      <c r="BJ105" s="24" t="s">
        <v>80</v>
      </c>
      <c r="BK105" s="195">
        <f t="shared" si="9"/>
        <v>0</v>
      </c>
      <c r="BL105" s="24" t="s">
        <v>152</v>
      </c>
      <c r="BM105" s="24" t="s">
        <v>802</v>
      </c>
    </row>
    <row r="106" spans="2:65" s="1" customFormat="1" ht="22.5" customHeight="1">
      <c r="B106" s="41"/>
      <c r="C106" s="183" t="s">
        <v>281</v>
      </c>
      <c r="D106" s="183" t="s">
        <v>124</v>
      </c>
      <c r="E106" s="184" t="s">
        <v>803</v>
      </c>
      <c r="F106" s="185" t="s">
        <v>804</v>
      </c>
      <c r="G106" s="186" t="s">
        <v>176</v>
      </c>
      <c r="H106" s="187">
        <v>12</v>
      </c>
      <c r="I106" s="188"/>
      <c r="J106" s="189">
        <f t="shared" si="0"/>
        <v>0</v>
      </c>
      <c r="K106" s="185" t="s">
        <v>151</v>
      </c>
      <c r="L106" s="61"/>
      <c r="M106" s="190" t="s">
        <v>21</v>
      </c>
      <c r="N106" s="208" t="s">
        <v>43</v>
      </c>
      <c r="O106" s="42"/>
      <c r="P106" s="209">
        <f t="shared" si="1"/>
        <v>0</v>
      </c>
      <c r="Q106" s="209">
        <v>0</v>
      </c>
      <c r="R106" s="209">
        <f t="shared" si="2"/>
        <v>0</v>
      </c>
      <c r="S106" s="209">
        <v>0</v>
      </c>
      <c r="T106" s="210">
        <f t="shared" si="3"/>
        <v>0</v>
      </c>
      <c r="AR106" s="24" t="s">
        <v>152</v>
      </c>
      <c r="AT106" s="24" t="s">
        <v>124</v>
      </c>
      <c r="AU106" s="24" t="s">
        <v>82</v>
      </c>
      <c r="AY106" s="24" t="s">
        <v>123</v>
      </c>
      <c r="BE106" s="195">
        <f t="shared" si="4"/>
        <v>0</v>
      </c>
      <c r="BF106" s="195">
        <f t="shared" si="5"/>
        <v>0</v>
      </c>
      <c r="BG106" s="195">
        <f t="shared" si="6"/>
        <v>0</v>
      </c>
      <c r="BH106" s="195">
        <f t="shared" si="7"/>
        <v>0</v>
      </c>
      <c r="BI106" s="195">
        <f t="shared" si="8"/>
        <v>0</v>
      </c>
      <c r="BJ106" s="24" t="s">
        <v>80</v>
      </c>
      <c r="BK106" s="195">
        <f t="shared" si="9"/>
        <v>0</v>
      </c>
      <c r="BL106" s="24" t="s">
        <v>152</v>
      </c>
      <c r="BM106" s="24" t="s">
        <v>805</v>
      </c>
    </row>
    <row r="107" spans="2:65" s="1" customFormat="1" ht="22.5" customHeight="1">
      <c r="B107" s="41"/>
      <c r="C107" s="183" t="s">
        <v>285</v>
      </c>
      <c r="D107" s="183" t="s">
        <v>124</v>
      </c>
      <c r="E107" s="184" t="s">
        <v>806</v>
      </c>
      <c r="F107" s="185" t="s">
        <v>807</v>
      </c>
      <c r="G107" s="186" t="s">
        <v>399</v>
      </c>
      <c r="H107" s="187">
        <v>630</v>
      </c>
      <c r="I107" s="188"/>
      <c r="J107" s="189">
        <f t="shared" si="0"/>
        <v>0</v>
      </c>
      <c r="K107" s="185" t="s">
        <v>151</v>
      </c>
      <c r="L107" s="61"/>
      <c r="M107" s="190" t="s">
        <v>21</v>
      </c>
      <c r="N107" s="208" t="s">
        <v>43</v>
      </c>
      <c r="O107" s="42"/>
      <c r="P107" s="209">
        <f t="shared" si="1"/>
        <v>0</v>
      </c>
      <c r="Q107" s="209">
        <v>0.00055</v>
      </c>
      <c r="R107" s="209">
        <f t="shared" si="2"/>
        <v>0.34650000000000003</v>
      </c>
      <c r="S107" s="209">
        <v>0</v>
      </c>
      <c r="T107" s="210">
        <f t="shared" si="3"/>
        <v>0</v>
      </c>
      <c r="AR107" s="24" t="s">
        <v>152</v>
      </c>
      <c r="AT107" s="24" t="s">
        <v>124</v>
      </c>
      <c r="AU107" s="24" t="s">
        <v>82</v>
      </c>
      <c r="AY107" s="24" t="s">
        <v>123</v>
      </c>
      <c r="BE107" s="195">
        <f t="shared" si="4"/>
        <v>0</v>
      </c>
      <c r="BF107" s="195">
        <f t="shared" si="5"/>
        <v>0</v>
      </c>
      <c r="BG107" s="195">
        <f t="shared" si="6"/>
        <v>0</v>
      </c>
      <c r="BH107" s="195">
        <f t="shared" si="7"/>
        <v>0</v>
      </c>
      <c r="BI107" s="195">
        <f t="shared" si="8"/>
        <v>0</v>
      </c>
      <c r="BJ107" s="24" t="s">
        <v>80</v>
      </c>
      <c r="BK107" s="195">
        <f t="shared" si="9"/>
        <v>0</v>
      </c>
      <c r="BL107" s="24" t="s">
        <v>152</v>
      </c>
      <c r="BM107" s="24" t="s">
        <v>808</v>
      </c>
    </row>
    <row r="108" spans="2:65" s="1" customFormat="1" ht="22.5" customHeight="1">
      <c r="B108" s="41"/>
      <c r="C108" s="183" t="s">
        <v>290</v>
      </c>
      <c r="D108" s="183" t="s">
        <v>124</v>
      </c>
      <c r="E108" s="184" t="s">
        <v>809</v>
      </c>
      <c r="F108" s="185" t="s">
        <v>810</v>
      </c>
      <c r="G108" s="186" t="s">
        <v>399</v>
      </c>
      <c r="H108" s="187">
        <v>630</v>
      </c>
      <c r="I108" s="188"/>
      <c r="J108" s="189">
        <f t="shared" si="0"/>
        <v>0</v>
      </c>
      <c r="K108" s="185" t="s">
        <v>151</v>
      </c>
      <c r="L108" s="61"/>
      <c r="M108" s="190" t="s">
        <v>21</v>
      </c>
      <c r="N108" s="208" t="s">
        <v>43</v>
      </c>
      <c r="O108" s="42"/>
      <c r="P108" s="209">
        <f t="shared" si="1"/>
        <v>0</v>
      </c>
      <c r="Q108" s="209">
        <v>0</v>
      </c>
      <c r="R108" s="209">
        <f t="shared" si="2"/>
        <v>0</v>
      </c>
      <c r="S108" s="209">
        <v>0</v>
      </c>
      <c r="T108" s="210">
        <f t="shared" si="3"/>
        <v>0</v>
      </c>
      <c r="AR108" s="24" t="s">
        <v>152</v>
      </c>
      <c r="AT108" s="24" t="s">
        <v>124</v>
      </c>
      <c r="AU108" s="24" t="s">
        <v>82</v>
      </c>
      <c r="AY108" s="24" t="s">
        <v>123</v>
      </c>
      <c r="BE108" s="195">
        <f t="shared" si="4"/>
        <v>0</v>
      </c>
      <c r="BF108" s="195">
        <f t="shared" si="5"/>
        <v>0</v>
      </c>
      <c r="BG108" s="195">
        <f t="shared" si="6"/>
        <v>0</v>
      </c>
      <c r="BH108" s="195">
        <f t="shared" si="7"/>
        <v>0</v>
      </c>
      <c r="BI108" s="195">
        <f t="shared" si="8"/>
        <v>0</v>
      </c>
      <c r="BJ108" s="24" t="s">
        <v>80</v>
      </c>
      <c r="BK108" s="195">
        <f t="shared" si="9"/>
        <v>0</v>
      </c>
      <c r="BL108" s="24" t="s">
        <v>152</v>
      </c>
      <c r="BM108" s="24" t="s">
        <v>811</v>
      </c>
    </row>
    <row r="109" spans="2:65" s="1" customFormat="1" ht="31.5" customHeight="1">
      <c r="B109" s="41"/>
      <c r="C109" s="183" t="s">
        <v>10</v>
      </c>
      <c r="D109" s="183" t="s">
        <v>124</v>
      </c>
      <c r="E109" s="184" t="s">
        <v>812</v>
      </c>
      <c r="F109" s="185" t="s">
        <v>813</v>
      </c>
      <c r="G109" s="186" t="s">
        <v>399</v>
      </c>
      <c r="H109" s="187">
        <v>372</v>
      </c>
      <c r="I109" s="188"/>
      <c r="J109" s="189">
        <f t="shared" si="0"/>
        <v>0</v>
      </c>
      <c r="K109" s="185" t="s">
        <v>151</v>
      </c>
      <c r="L109" s="61"/>
      <c r="M109" s="190" t="s">
        <v>21</v>
      </c>
      <c r="N109" s="208" t="s">
        <v>43</v>
      </c>
      <c r="O109" s="42"/>
      <c r="P109" s="209">
        <f t="shared" si="1"/>
        <v>0</v>
      </c>
      <c r="Q109" s="209">
        <v>0.00014</v>
      </c>
      <c r="R109" s="209">
        <f t="shared" si="2"/>
        <v>0.052079999999999994</v>
      </c>
      <c r="S109" s="209">
        <v>0</v>
      </c>
      <c r="T109" s="210">
        <f t="shared" si="3"/>
        <v>0</v>
      </c>
      <c r="AR109" s="24" t="s">
        <v>152</v>
      </c>
      <c r="AT109" s="24" t="s">
        <v>124</v>
      </c>
      <c r="AU109" s="24" t="s">
        <v>82</v>
      </c>
      <c r="AY109" s="24" t="s">
        <v>123</v>
      </c>
      <c r="BE109" s="195">
        <f t="shared" si="4"/>
        <v>0</v>
      </c>
      <c r="BF109" s="195">
        <f t="shared" si="5"/>
        <v>0</v>
      </c>
      <c r="BG109" s="195">
        <f t="shared" si="6"/>
        <v>0</v>
      </c>
      <c r="BH109" s="195">
        <f t="shared" si="7"/>
        <v>0</v>
      </c>
      <c r="BI109" s="195">
        <f t="shared" si="8"/>
        <v>0</v>
      </c>
      <c r="BJ109" s="24" t="s">
        <v>80</v>
      </c>
      <c r="BK109" s="195">
        <f t="shared" si="9"/>
        <v>0</v>
      </c>
      <c r="BL109" s="24" t="s">
        <v>152</v>
      </c>
      <c r="BM109" s="24" t="s">
        <v>814</v>
      </c>
    </row>
    <row r="110" spans="2:51" s="12" customFormat="1" ht="13.5">
      <c r="B110" s="223"/>
      <c r="C110" s="224"/>
      <c r="D110" s="236" t="s">
        <v>154</v>
      </c>
      <c r="E110" s="249" t="s">
        <v>21</v>
      </c>
      <c r="F110" s="250" t="s">
        <v>815</v>
      </c>
      <c r="G110" s="224"/>
      <c r="H110" s="251">
        <v>372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AT110" s="233" t="s">
        <v>154</v>
      </c>
      <c r="AU110" s="233" t="s">
        <v>82</v>
      </c>
      <c r="AV110" s="12" t="s">
        <v>82</v>
      </c>
      <c r="AW110" s="12" t="s">
        <v>35</v>
      </c>
      <c r="AX110" s="12" t="s">
        <v>80</v>
      </c>
      <c r="AY110" s="233" t="s">
        <v>123</v>
      </c>
    </row>
    <row r="111" spans="2:65" s="1" customFormat="1" ht="31.5" customHeight="1">
      <c r="B111" s="41"/>
      <c r="C111" s="183" t="s">
        <v>299</v>
      </c>
      <c r="D111" s="183" t="s">
        <v>124</v>
      </c>
      <c r="E111" s="184" t="s">
        <v>816</v>
      </c>
      <c r="F111" s="185" t="s">
        <v>817</v>
      </c>
      <c r="G111" s="186" t="s">
        <v>399</v>
      </c>
      <c r="H111" s="187">
        <v>372</v>
      </c>
      <c r="I111" s="188"/>
      <c r="J111" s="189">
        <f>ROUND(I111*H111,2)</f>
        <v>0</v>
      </c>
      <c r="K111" s="185" t="s">
        <v>151</v>
      </c>
      <c r="L111" s="61"/>
      <c r="M111" s="190" t="s">
        <v>21</v>
      </c>
      <c r="N111" s="208" t="s">
        <v>43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152</v>
      </c>
      <c r="AT111" s="24" t="s">
        <v>124</v>
      </c>
      <c r="AU111" s="24" t="s">
        <v>82</v>
      </c>
      <c r="AY111" s="24" t="s">
        <v>123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24" t="s">
        <v>80</v>
      </c>
      <c r="BK111" s="195">
        <f>ROUND(I111*H111,2)</f>
        <v>0</v>
      </c>
      <c r="BL111" s="24" t="s">
        <v>152</v>
      </c>
      <c r="BM111" s="24" t="s">
        <v>818</v>
      </c>
    </row>
    <row r="112" spans="2:65" s="1" customFormat="1" ht="22.5" customHeight="1">
      <c r="B112" s="41"/>
      <c r="C112" s="183" t="s">
        <v>304</v>
      </c>
      <c r="D112" s="183" t="s">
        <v>124</v>
      </c>
      <c r="E112" s="184" t="s">
        <v>819</v>
      </c>
      <c r="F112" s="185" t="s">
        <v>820</v>
      </c>
      <c r="G112" s="186" t="s">
        <v>161</v>
      </c>
      <c r="H112" s="187">
        <v>28.8</v>
      </c>
      <c r="I112" s="188"/>
      <c r="J112" s="189">
        <f>ROUND(I112*H112,2)</f>
        <v>0</v>
      </c>
      <c r="K112" s="185" t="s">
        <v>151</v>
      </c>
      <c r="L112" s="61"/>
      <c r="M112" s="190" t="s">
        <v>21</v>
      </c>
      <c r="N112" s="208" t="s">
        <v>43</v>
      </c>
      <c r="O112" s="42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24" t="s">
        <v>152</v>
      </c>
      <c r="AT112" s="24" t="s">
        <v>124</v>
      </c>
      <c r="AU112" s="24" t="s">
        <v>82</v>
      </c>
      <c r="AY112" s="24" t="s">
        <v>123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4" t="s">
        <v>80</v>
      </c>
      <c r="BK112" s="195">
        <f>ROUND(I112*H112,2)</f>
        <v>0</v>
      </c>
      <c r="BL112" s="24" t="s">
        <v>152</v>
      </c>
      <c r="BM112" s="24" t="s">
        <v>821</v>
      </c>
    </row>
    <row r="113" spans="2:51" s="12" customFormat="1" ht="13.5">
      <c r="B113" s="223"/>
      <c r="C113" s="224"/>
      <c r="D113" s="236" t="s">
        <v>154</v>
      </c>
      <c r="E113" s="249" t="s">
        <v>21</v>
      </c>
      <c r="F113" s="250" t="s">
        <v>822</v>
      </c>
      <c r="G113" s="224"/>
      <c r="H113" s="251">
        <v>28.8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AT113" s="233" t="s">
        <v>154</v>
      </c>
      <c r="AU113" s="233" t="s">
        <v>82</v>
      </c>
      <c r="AV113" s="12" t="s">
        <v>82</v>
      </c>
      <c r="AW113" s="12" t="s">
        <v>35</v>
      </c>
      <c r="AX113" s="12" t="s">
        <v>80</v>
      </c>
      <c r="AY113" s="233" t="s">
        <v>123</v>
      </c>
    </row>
    <row r="114" spans="2:65" s="1" customFormat="1" ht="22.5" customHeight="1">
      <c r="B114" s="41"/>
      <c r="C114" s="183" t="s">
        <v>309</v>
      </c>
      <c r="D114" s="183" t="s">
        <v>124</v>
      </c>
      <c r="E114" s="184" t="s">
        <v>823</v>
      </c>
      <c r="F114" s="185" t="s">
        <v>824</v>
      </c>
      <c r="G114" s="186" t="s">
        <v>161</v>
      </c>
      <c r="H114" s="187">
        <v>326.88</v>
      </c>
      <c r="I114" s="188"/>
      <c r="J114" s="189">
        <f>ROUND(I114*H114,2)</f>
        <v>0</v>
      </c>
      <c r="K114" s="185" t="s">
        <v>151</v>
      </c>
      <c r="L114" s="61"/>
      <c r="M114" s="190" t="s">
        <v>21</v>
      </c>
      <c r="N114" s="208" t="s">
        <v>43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152</v>
      </c>
      <c r="AT114" s="24" t="s">
        <v>124</v>
      </c>
      <c r="AU114" s="24" t="s">
        <v>82</v>
      </c>
      <c r="AY114" s="24" t="s">
        <v>123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4" t="s">
        <v>80</v>
      </c>
      <c r="BK114" s="195">
        <f>ROUND(I114*H114,2)</f>
        <v>0</v>
      </c>
      <c r="BL114" s="24" t="s">
        <v>152</v>
      </c>
      <c r="BM114" s="24" t="s">
        <v>825</v>
      </c>
    </row>
    <row r="115" spans="2:51" s="12" customFormat="1" ht="13.5">
      <c r="B115" s="223"/>
      <c r="C115" s="224"/>
      <c r="D115" s="213" t="s">
        <v>154</v>
      </c>
      <c r="E115" s="225" t="s">
        <v>21</v>
      </c>
      <c r="F115" s="226" t="s">
        <v>826</v>
      </c>
      <c r="G115" s="224"/>
      <c r="H115" s="227">
        <v>302.4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154</v>
      </c>
      <c r="AU115" s="233" t="s">
        <v>82</v>
      </c>
      <c r="AV115" s="12" t="s">
        <v>82</v>
      </c>
      <c r="AW115" s="12" t="s">
        <v>35</v>
      </c>
      <c r="AX115" s="12" t="s">
        <v>72</v>
      </c>
      <c r="AY115" s="233" t="s">
        <v>123</v>
      </c>
    </row>
    <row r="116" spans="2:51" s="12" customFormat="1" ht="13.5">
      <c r="B116" s="223"/>
      <c r="C116" s="224"/>
      <c r="D116" s="213" t="s">
        <v>154</v>
      </c>
      <c r="E116" s="225" t="s">
        <v>21</v>
      </c>
      <c r="F116" s="226" t="s">
        <v>827</v>
      </c>
      <c r="G116" s="224"/>
      <c r="H116" s="227">
        <v>24.48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154</v>
      </c>
      <c r="AU116" s="233" t="s">
        <v>82</v>
      </c>
      <c r="AV116" s="12" t="s">
        <v>82</v>
      </c>
      <c r="AW116" s="12" t="s">
        <v>35</v>
      </c>
      <c r="AX116" s="12" t="s">
        <v>72</v>
      </c>
      <c r="AY116" s="233" t="s">
        <v>123</v>
      </c>
    </row>
    <row r="117" spans="2:51" s="13" customFormat="1" ht="13.5">
      <c r="B117" s="234"/>
      <c r="C117" s="235"/>
      <c r="D117" s="236" t="s">
        <v>154</v>
      </c>
      <c r="E117" s="237" t="s">
        <v>21</v>
      </c>
      <c r="F117" s="238" t="s">
        <v>158</v>
      </c>
      <c r="G117" s="235"/>
      <c r="H117" s="239">
        <v>326.88</v>
      </c>
      <c r="I117" s="240"/>
      <c r="J117" s="235"/>
      <c r="K117" s="235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82</v>
      </c>
      <c r="AV117" s="13" t="s">
        <v>152</v>
      </c>
      <c r="AW117" s="13" t="s">
        <v>35</v>
      </c>
      <c r="AX117" s="13" t="s">
        <v>80</v>
      </c>
      <c r="AY117" s="245" t="s">
        <v>123</v>
      </c>
    </row>
    <row r="118" spans="2:65" s="1" customFormat="1" ht="22.5" customHeight="1">
      <c r="B118" s="41"/>
      <c r="C118" s="183" t="s">
        <v>314</v>
      </c>
      <c r="D118" s="183" t="s">
        <v>124</v>
      </c>
      <c r="E118" s="184" t="s">
        <v>828</v>
      </c>
      <c r="F118" s="185" t="s">
        <v>829</v>
      </c>
      <c r="G118" s="186" t="s">
        <v>161</v>
      </c>
      <c r="H118" s="187">
        <v>326.88</v>
      </c>
      <c r="I118" s="188"/>
      <c r="J118" s="189">
        <f>ROUND(I118*H118,2)</f>
        <v>0</v>
      </c>
      <c r="K118" s="185" t="s">
        <v>151</v>
      </c>
      <c r="L118" s="61"/>
      <c r="M118" s="190" t="s">
        <v>21</v>
      </c>
      <c r="N118" s="208" t="s">
        <v>43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152</v>
      </c>
      <c r="AT118" s="24" t="s">
        <v>124</v>
      </c>
      <c r="AU118" s="24" t="s">
        <v>82</v>
      </c>
      <c r="AY118" s="24" t="s">
        <v>123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4" t="s">
        <v>80</v>
      </c>
      <c r="BK118" s="195">
        <f>ROUND(I118*H118,2)</f>
        <v>0</v>
      </c>
      <c r="BL118" s="24" t="s">
        <v>152</v>
      </c>
      <c r="BM118" s="24" t="s">
        <v>830</v>
      </c>
    </row>
    <row r="119" spans="2:65" s="1" customFormat="1" ht="22.5" customHeight="1">
      <c r="B119" s="41"/>
      <c r="C119" s="183" t="s">
        <v>320</v>
      </c>
      <c r="D119" s="183" t="s">
        <v>124</v>
      </c>
      <c r="E119" s="184" t="s">
        <v>831</v>
      </c>
      <c r="F119" s="185" t="s">
        <v>832</v>
      </c>
      <c r="G119" s="186" t="s">
        <v>161</v>
      </c>
      <c r="H119" s="187">
        <v>78.12</v>
      </c>
      <c r="I119" s="188"/>
      <c r="J119" s="189">
        <f>ROUND(I119*H119,2)</f>
        <v>0</v>
      </c>
      <c r="K119" s="185" t="s">
        <v>151</v>
      </c>
      <c r="L119" s="61"/>
      <c r="M119" s="190" t="s">
        <v>21</v>
      </c>
      <c r="N119" s="208" t="s">
        <v>43</v>
      </c>
      <c r="O119" s="42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24" t="s">
        <v>152</v>
      </c>
      <c r="AT119" s="24" t="s">
        <v>124</v>
      </c>
      <c r="AU119" s="24" t="s">
        <v>82</v>
      </c>
      <c r="AY119" s="24" t="s">
        <v>123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24" t="s">
        <v>80</v>
      </c>
      <c r="BK119" s="195">
        <f>ROUND(I119*H119,2)</f>
        <v>0</v>
      </c>
      <c r="BL119" s="24" t="s">
        <v>152</v>
      </c>
      <c r="BM119" s="24" t="s">
        <v>833</v>
      </c>
    </row>
    <row r="120" spans="2:51" s="12" customFormat="1" ht="13.5">
      <c r="B120" s="223"/>
      <c r="C120" s="224"/>
      <c r="D120" s="236" t="s">
        <v>154</v>
      </c>
      <c r="E120" s="249" t="s">
        <v>21</v>
      </c>
      <c r="F120" s="250" t="s">
        <v>834</v>
      </c>
      <c r="G120" s="224"/>
      <c r="H120" s="251">
        <v>78.12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154</v>
      </c>
      <c r="AU120" s="233" t="s">
        <v>82</v>
      </c>
      <c r="AV120" s="12" t="s">
        <v>82</v>
      </c>
      <c r="AW120" s="12" t="s">
        <v>35</v>
      </c>
      <c r="AX120" s="12" t="s">
        <v>80</v>
      </c>
      <c r="AY120" s="233" t="s">
        <v>123</v>
      </c>
    </row>
    <row r="121" spans="2:65" s="1" customFormat="1" ht="22.5" customHeight="1">
      <c r="B121" s="41"/>
      <c r="C121" s="183" t="s">
        <v>9</v>
      </c>
      <c r="D121" s="183" t="s">
        <v>124</v>
      </c>
      <c r="E121" s="184" t="s">
        <v>835</v>
      </c>
      <c r="F121" s="185" t="s">
        <v>836</v>
      </c>
      <c r="G121" s="186" t="s">
        <v>161</v>
      </c>
      <c r="H121" s="187">
        <v>159.12</v>
      </c>
      <c r="I121" s="188"/>
      <c r="J121" s="189">
        <f>ROUND(I121*H121,2)</f>
        <v>0</v>
      </c>
      <c r="K121" s="185" t="s">
        <v>151</v>
      </c>
      <c r="L121" s="61"/>
      <c r="M121" s="190" t="s">
        <v>21</v>
      </c>
      <c r="N121" s="208" t="s">
        <v>43</v>
      </c>
      <c r="O121" s="42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24" t="s">
        <v>152</v>
      </c>
      <c r="AT121" s="24" t="s">
        <v>124</v>
      </c>
      <c r="AU121" s="24" t="s">
        <v>82</v>
      </c>
      <c r="AY121" s="24" t="s">
        <v>123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4" t="s">
        <v>80</v>
      </c>
      <c r="BK121" s="195">
        <f>ROUND(I121*H121,2)</f>
        <v>0</v>
      </c>
      <c r="BL121" s="24" t="s">
        <v>152</v>
      </c>
      <c r="BM121" s="24" t="s">
        <v>837</v>
      </c>
    </row>
    <row r="122" spans="2:65" s="1" customFormat="1" ht="31.5" customHeight="1">
      <c r="B122" s="41"/>
      <c r="C122" s="183" t="s">
        <v>340</v>
      </c>
      <c r="D122" s="183" t="s">
        <v>124</v>
      </c>
      <c r="E122" s="184" t="s">
        <v>838</v>
      </c>
      <c r="F122" s="185" t="s">
        <v>839</v>
      </c>
      <c r="G122" s="186" t="s">
        <v>161</v>
      </c>
      <c r="H122" s="187">
        <v>1432.08</v>
      </c>
      <c r="I122" s="188"/>
      <c r="J122" s="189">
        <f>ROUND(I122*H122,2)</f>
        <v>0</v>
      </c>
      <c r="K122" s="185" t="s">
        <v>151</v>
      </c>
      <c r="L122" s="61"/>
      <c r="M122" s="190" t="s">
        <v>21</v>
      </c>
      <c r="N122" s="208" t="s">
        <v>43</v>
      </c>
      <c r="O122" s="42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24" t="s">
        <v>152</v>
      </c>
      <c r="AT122" s="24" t="s">
        <v>124</v>
      </c>
      <c r="AU122" s="24" t="s">
        <v>82</v>
      </c>
      <c r="AY122" s="24" t="s">
        <v>123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4" t="s">
        <v>80</v>
      </c>
      <c r="BK122" s="195">
        <f>ROUND(I122*H122,2)</f>
        <v>0</v>
      </c>
      <c r="BL122" s="24" t="s">
        <v>152</v>
      </c>
      <c r="BM122" s="24" t="s">
        <v>840</v>
      </c>
    </row>
    <row r="123" spans="2:51" s="12" customFormat="1" ht="13.5">
      <c r="B123" s="223"/>
      <c r="C123" s="224"/>
      <c r="D123" s="236" t="s">
        <v>154</v>
      </c>
      <c r="E123" s="249" t="s">
        <v>21</v>
      </c>
      <c r="F123" s="250" t="s">
        <v>841</v>
      </c>
      <c r="G123" s="224"/>
      <c r="H123" s="251">
        <v>1432.08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154</v>
      </c>
      <c r="AU123" s="233" t="s">
        <v>82</v>
      </c>
      <c r="AV123" s="12" t="s">
        <v>82</v>
      </c>
      <c r="AW123" s="12" t="s">
        <v>35</v>
      </c>
      <c r="AX123" s="12" t="s">
        <v>80</v>
      </c>
      <c r="AY123" s="233" t="s">
        <v>123</v>
      </c>
    </row>
    <row r="124" spans="2:65" s="1" customFormat="1" ht="22.5" customHeight="1">
      <c r="B124" s="41"/>
      <c r="C124" s="183" t="s">
        <v>346</v>
      </c>
      <c r="D124" s="183" t="s">
        <v>124</v>
      </c>
      <c r="E124" s="184" t="s">
        <v>842</v>
      </c>
      <c r="F124" s="185" t="s">
        <v>843</v>
      </c>
      <c r="G124" s="186" t="s">
        <v>465</v>
      </c>
      <c r="H124" s="187">
        <v>286.416</v>
      </c>
      <c r="I124" s="188"/>
      <c r="J124" s="189">
        <f>ROUND(I124*H124,2)</f>
        <v>0</v>
      </c>
      <c r="K124" s="185" t="s">
        <v>151</v>
      </c>
      <c r="L124" s="61"/>
      <c r="M124" s="190" t="s">
        <v>21</v>
      </c>
      <c r="N124" s="208" t="s">
        <v>43</v>
      </c>
      <c r="O124" s="42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24" t="s">
        <v>152</v>
      </c>
      <c r="AT124" s="24" t="s">
        <v>124</v>
      </c>
      <c r="AU124" s="24" t="s">
        <v>82</v>
      </c>
      <c r="AY124" s="24" t="s">
        <v>123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24" t="s">
        <v>80</v>
      </c>
      <c r="BK124" s="195">
        <f>ROUND(I124*H124,2)</f>
        <v>0</v>
      </c>
      <c r="BL124" s="24" t="s">
        <v>152</v>
      </c>
      <c r="BM124" s="24" t="s">
        <v>844</v>
      </c>
    </row>
    <row r="125" spans="2:51" s="12" customFormat="1" ht="13.5">
      <c r="B125" s="223"/>
      <c r="C125" s="224"/>
      <c r="D125" s="236" t="s">
        <v>154</v>
      </c>
      <c r="E125" s="249" t="s">
        <v>21</v>
      </c>
      <c r="F125" s="250" t="s">
        <v>845</v>
      </c>
      <c r="G125" s="224"/>
      <c r="H125" s="251">
        <v>286.416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154</v>
      </c>
      <c r="AU125" s="233" t="s">
        <v>82</v>
      </c>
      <c r="AV125" s="12" t="s">
        <v>82</v>
      </c>
      <c r="AW125" s="12" t="s">
        <v>35</v>
      </c>
      <c r="AX125" s="12" t="s">
        <v>80</v>
      </c>
      <c r="AY125" s="233" t="s">
        <v>123</v>
      </c>
    </row>
    <row r="126" spans="2:65" s="1" customFormat="1" ht="22.5" customHeight="1">
      <c r="B126" s="41"/>
      <c r="C126" s="183" t="s">
        <v>357</v>
      </c>
      <c r="D126" s="183" t="s">
        <v>124</v>
      </c>
      <c r="E126" s="184" t="s">
        <v>846</v>
      </c>
      <c r="F126" s="185" t="s">
        <v>847</v>
      </c>
      <c r="G126" s="186" t="s">
        <v>161</v>
      </c>
      <c r="H126" s="187">
        <v>245.88</v>
      </c>
      <c r="I126" s="188"/>
      <c r="J126" s="189">
        <f>ROUND(I126*H126,2)</f>
        <v>0</v>
      </c>
      <c r="K126" s="185" t="s">
        <v>151</v>
      </c>
      <c r="L126" s="61"/>
      <c r="M126" s="190" t="s">
        <v>21</v>
      </c>
      <c r="N126" s="208" t="s">
        <v>43</v>
      </c>
      <c r="O126" s="42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4" t="s">
        <v>152</v>
      </c>
      <c r="AT126" s="24" t="s">
        <v>124</v>
      </c>
      <c r="AU126" s="24" t="s">
        <v>82</v>
      </c>
      <c r="AY126" s="24" t="s">
        <v>123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24" t="s">
        <v>80</v>
      </c>
      <c r="BK126" s="195">
        <f>ROUND(I126*H126,2)</f>
        <v>0</v>
      </c>
      <c r="BL126" s="24" t="s">
        <v>152</v>
      </c>
      <c r="BM126" s="24" t="s">
        <v>848</v>
      </c>
    </row>
    <row r="127" spans="2:51" s="12" customFormat="1" ht="13.5">
      <c r="B127" s="223"/>
      <c r="C127" s="224"/>
      <c r="D127" s="213" t="s">
        <v>154</v>
      </c>
      <c r="E127" s="225" t="s">
        <v>21</v>
      </c>
      <c r="F127" s="226" t="s">
        <v>849</v>
      </c>
      <c r="G127" s="224"/>
      <c r="H127" s="227">
        <v>189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154</v>
      </c>
      <c r="AU127" s="233" t="s">
        <v>82</v>
      </c>
      <c r="AV127" s="12" t="s">
        <v>82</v>
      </c>
      <c r="AW127" s="12" t="s">
        <v>35</v>
      </c>
      <c r="AX127" s="12" t="s">
        <v>72</v>
      </c>
      <c r="AY127" s="233" t="s">
        <v>123</v>
      </c>
    </row>
    <row r="128" spans="2:51" s="12" customFormat="1" ht="13.5">
      <c r="B128" s="223"/>
      <c r="C128" s="224"/>
      <c r="D128" s="213" t="s">
        <v>154</v>
      </c>
      <c r="E128" s="225" t="s">
        <v>21</v>
      </c>
      <c r="F128" s="226" t="s">
        <v>850</v>
      </c>
      <c r="G128" s="224"/>
      <c r="H128" s="227">
        <v>12.24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154</v>
      </c>
      <c r="AU128" s="233" t="s">
        <v>82</v>
      </c>
      <c r="AV128" s="12" t="s">
        <v>82</v>
      </c>
      <c r="AW128" s="12" t="s">
        <v>35</v>
      </c>
      <c r="AX128" s="12" t="s">
        <v>72</v>
      </c>
      <c r="AY128" s="233" t="s">
        <v>123</v>
      </c>
    </row>
    <row r="129" spans="2:51" s="12" customFormat="1" ht="13.5">
      <c r="B129" s="223"/>
      <c r="C129" s="224"/>
      <c r="D129" s="213" t="s">
        <v>154</v>
      </c>
      <c r="E129" s="225" t="s">
        <v>21</v>
      </c>
      <c r="F129" s="226" t="s">
        <v>851</v>
      </c>
      <c r="G129" s="224"/>
      <c r="H129" s="227">
        <v>44.64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154</v>
      </c>
      <c r="AU129" s="233" t="s">
        <v>82</v>
      </c>
      <c r="AV129" s="12" t="s">
        <v>82</v>
      </c>
      <c r="AW129" s="12" t="s">
        <v>35</v>
      </c>
      <c r="AX129" s="12" t="s">
        <v>72</v>
      </c>
      <c r="AY129" s="233" t="s">
        <v>123</v>
      </c>
    </row>
    <row r="130" spans="2:51" s="13" customFormat="1" ht="13.5">
      <c r="B130" s="234"/>
      <c r="C130" s="235"/>
      <c r="D130" s="236" t="s">
        <v>154</v>
      </c>
      <c r="E130" s="237" t="s">
        <v>21</v>
      </c>
      <c r="F130" s="238" t="s">
        <v>852</v>
      </c>
      <c r="G130" s="235"/>
      <c r="H130" s="239">
        <v>245.88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82</v>
      </c>
      <c r="AV130" s="13" t="s">
        <v>152</v>
      </c>
      <c r="AW130" s="13" t="s">
        <v>35</v>
      </c>
      <c r="AX130" s="13" t="s">
        <v>80</v>
      </c>
      <c r="AY130" s="245" t="s">
        <v>123</v>
      </c>
    </row>
    <row r="131" spans="2:65" s="1" customFormat="1" ht="22.5" customHeight="1">
      <c r="B131" s="41"/>
      <c r="C131" s="183" t="s">
        <v>362</v>
      </c>
      <c r="D131" s="183" t="s">
        <v>124</v>
      </c>
      <c r="E131" s="184" t="s">
        <v>853</v>
      </c>
      <c r="F131" s="185" t="s">
        <v>854</v>
      </c>
      <c r="G131" s="186" t="s">
        <v>161</v>
      </c>
      <c r="H131" s="187">
        <v>159.12</v>
      </c>
      <c r="I131" s="188"/>
      <c r="J131" s="189">
        <f>ROUND(I131*H131,2)</f>
        <v>0</v>
      </c>
      <c r="K131" s="185" t="s">
        <v>151</v>
      </c>
      <c r="L131" s="61"/>
      <c r="M131" s="190" t="s">
        <v>21</v>
      </c>
      <c r="N131" s="208" t="s">
        <v>43</v>
      </c>
      <c r="O131" s="42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24" t="s">
        <v>152</v>
      </c>
      <c r="AT131" s="24" t="s">
        <v>124</v>
      </c>
      <c r="AU131" s="24" t="s">
        <v>82</v>
      </c>
      <c r="AY131" s="24" t="s">
        <v>123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4" t="s">
        <v>80</v>
      </c>
      <c r="BK131" s="195">
        <f>ROUND(I131*H131,2)</f>
        <v>0</v>
      </c>
      <c r="BL131" s="24" t="s">
        <v>152</v>
      </c>
      <c r="BM131" s="24" t="s">
        <v>855</v>
      </c>
    </row>
    <row r="132" spans="2:51" s="12" customFormat="1" ht="13.5">
      <c r="B132" s="223"/>
      <c r="C132" s="224"/>
      <c r="D132" s="236" t="s">
        <v>154</v>
      </c>
      <c r="E132" s="249" t="s">
        <v>21</v>
      </c>
      <c r="F132" s="250" t="s">
        <v>856</v>
      </c>
      <c r="G132" s="224"/>
      <c r="H132" s="251">
        <v>159.12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154</v>
      </c>
      <c r="AU132" s="233" t="s">
        <v>82</v>
      </c>
      <c r="AV132" s="12" t="s">
        <v>82</v>
      </c>
      <c r="AW132" s="12" t="s">
        <v>35</v>
      </c>
      <c r="AX132" s="12" t="s">
        <v>80</v>
      </c>
      <c r="AY132" s="233" t="s">
        <v>123</v>
      </c>
    </row>
    <row r="133" spans="2:65" s="1" customFormat="1" ht="22.5" customHeight="1">
      <c r="B133" s="41"/>
      <c r="C133" s="263" t="s">
        <v>366</v>
      </c>
      <c r="D133" s="263" t="s">
        <v>529</v>
      </c>
      <c r="E133" s="264" t="s">
        <v>857</v>
      </c>
      <c r="F133" s="265" t="s">
        <v>858</v>
      </c>
      <c r="G133" s="266" t="s">
        <v>465</v>
      </c>
      <c r="H133" s="267">
        <v>315.058</v>
      </c>
      <c r="I133" s="268"/>
      <c r="J133" s="269">
        <f>ROUND(I133*H133,2)</f>
        <v>0</v>
      </c>
      <c r="K133" s="265" t="s">
        <v>151</v>
      </c>
      <c r="L133" s="270"/>
      <c r="M133" s="271" t="s">
        <v>21</v>
      </c>
      <c r="N133" s="272" t="s">
        <v>43</v>
      </c>
      <c r="O133" s="42"/>
      <c r="P133" s="209">
        <f>O133*H133</f>
        <v>0</v>
      </c>
      <c r="Q133" s="209">
        <v>1</v>
      </c>
      <c r="R133" s="209">
        <f>Q133*H133</f>
        <v>315.058</v>
      </c>
      <c r="S133" s="209">
        <v>0</v>
      </c>
      <c r="T133" s="210">
        <f>S133*H133</f>
        <v>0</v>
      </c>
      <c r="AR133" s="24" t="s">
        <v>193</v>
      </c>
      <c r="AT133" s="24" t="s">
        <v>529</v>
      </c>
      <c r="AU133" s="24" t="s">
        <v>82</v>
      </c>
      <c r="AY133" s="24" t="s">
        <v>123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24" t="s">
        <v>80</v>
      </c>
      <c r="BK133" s="195">
        <f>ROUND(I133*H133,2)</f>
        <v>0</v>
      </c>
      <c r="BL133" s="24" t="s">
        <v>152</v>
      </c>
      <c r="BM133" s="24" t="s">
        <v>859</v>
      </c>
    </row>
    <row r="134" spans="2:51" s="12" customFormat="1" ht="13.5">
      <c r="B134" s="223"/>
      <c r="C134" s="224"/>
      <c r="D134" s="236" t="s">
        <v>154</v>
      </c>
      <c r="E134" s="249" t="s">
        <v>21</v>
      </c>
      <c r="F134" s="250" t="s">
        <v>860</v>
      </c>
      <c r="G134" s="224"/>
      <c r="H134" s="251">
        <v>315.058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154</v>
      </c>
      <c r="AU134" s="233" t="s">
        <v>82</v>
      </c>
      <c r="AV134" s="12" t="s">
        <v>82</v>
      </c>
      <c r="AW134" s="12" t="s">
        <v>35</v>
      </c>
      <c r="AX134" s="12" t="s">
        <v>80</v>
      </c>
      <c r="AY134" s="233" t="s">
        <v>123</v>
      </c>
    </row>
    <row r="135" spans="2:65" s="1" customFormat="1" ht="22.5" customHeight="1">
      <c r="B135" s="41"/>
      <c r="C135" s="183" t="s">
        <v>371</v>
      </c>
      <c r="D135" s="183" t="s">
        <v>124</v>
      </c>
      <c r="E135" s="184" t="s">
        <v>861</v>
      </c>
      <c r="F135" s="185" t="s">
        <v>862</v>
      </c>
      <c r="G135" s="186" t="s">
        <v>176</v>
      </c>
      <c r="H135" s="187">
        <v>1260</v>
      </c>
      <c r="I135" s="188"/>
      <c r="J135" s="189">
        <f>ROUND(I135*H135,2)</f>
        <v>0</v>
      </c>
      <c r="K135" s="185" t="s">
        <v>151</v>
      </c>
      <c r="L135" s="61"/>
      <c r="M135" s="190" t="s">
        <v>21</v>
      </c>
      <c r="N135" s="208" t="s">
        <v>43</v>
      </c>
      <c r="O135" s="42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AR135" s="24" t="s">
        <v>152</v>
      </c>
      <c r="AT135" s="24" t="s">
        <v>124</v>
      </c>
      <c r="AU135" s="24" t="s">
        <v>82</v>
      </c>
      <c r="AY135" s="24" t="s">
        <v>123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4" t="s">
        <v>80</v>
      </c>
      <c r="BK135" s="195">
        <f>ROUND(I135*H135,2)</f>
        <v>0</v>
      </c>
      <c r="BL135" s="24" t="s">
        <v>152</v>
      </c>
      <c r="BM135" s="24" t="s">
        <v>863</v>
      </c>
    </row>
    <row r="136" spans="2:51" s="12" customFormat="1" ht="13.5">
      <c r="B136" s="223"/>
      <c r="C136" s="224"/>
      <c r="D136" s="236" t="s">
        <v>154</v>
      </c>
      <c r="E136" s="249" t="s">
        <v>21</v>
      </c>
      <c r="F136" s="250" t="s">
        <v>864</v>
      </c>
      <c r="G136" s="224"/>
      <c r="H136" s="251">
        <v>1260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154</v>
      </c>
      <c r="AU136" s="233" t="s">
        <v>82</v>
      </c>
      <c r="AV136" s="12" t="s">
        <v>82</v>
      </c>
      <c r="AW136" s="12" t="s">
        <v>35</v>
      </c>
      <c r="AX136" s="12" t="s">
        <v>80</v>
      </c>
      <c r="AY136" s="233" t="s">
        <v>123</v>
      </c>
    </row>
    <row r="137" spans="2:65" s="1" customFormat="1" ht="22.5" customHeight="1">
      <c r="B137" s="41"/>
      <c r="C137" s="263" t="s">
        <v>376</v>
      </c>
      <c r="D137" s="263" t="s">
        <v>529</v>
      </c>
      <c r="E137" s="264" t="s">
        <v>865</v>
      </c>
      <c r="F137" s="265" t="s">
        <v>866</v>
      </c>
      <c r="G137" s="266" t="s">
        <v>867</v>
      </c>
      <c r="H137" s="267">
        <v>63</v>
      </c>
      <c r="I137" s="268"/>
      <c r="J137" s="269">
        <f>ROUND(I137*H137,2)</f>
        <v>0</v>
      </c>
      <c r="K137" s="265" t="s">
        <v>151</v>
      </c>
      <c r="L137" s="270"/>
      <c r="M137" s="271" t="s">
        <v>21</v>
      </c>
      <c r="N137" s="272" t="s">
        <v>43</v>
      </c>
      <c r="O137" s="42"/>
      <c r="P137" s="209">
        <f>O137*H137</f>
        <v>0</v>
      </c>
      <c r="Q137" s="209">
        <v>0.001</v>
      </c>
      <c r="R137" s="209">
        <f>Q137*H137</f>
        <v>0.063</v>
      </c>
      <c r="S137" s="209">
        <v>0</v>
      </c>
      <c r="T137" s="210">
        <f>S137*H137</f>
        <v>0</v>
      </c>
      <c r="AR137" s="24" t="s">
        <v>193</v>
      </c>
      <c r="AT137" s="24" t="s">
        <v>529</v>
      </c>
      <c r="AU137" s="24" t="s">
        <v>82</v>
      </c>
      <c r="AY137" s="24" t="s">
        <v>123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24" t="s">
        <v>80</v>
      </c>
      <c r="BK137" s="195">
        <f>ROUND(I137*H137,2)</f>
        <v>0</v>
      </c>
      <c r="BL137" s="24" t="s">
        <v>152</v>
      </c>
      <c r="BM137" s="24" t="s">
        <v>868</v>
      </c>
    </row>
    <row r="138" spans="2:51" s="12" customFormat="1" ht="13.5">
      <c r="B138" s="223"/>
      <c r="C138" s="224"/>
      <c r="D138" s="236" t="s">
        <v>154</v>
      </c>
      <c r="E138" s="249" t="s">
        <v>21</v>
      </c>
      <c r="F138" s="250" t="s">
        <v>869</v>
      </c>
      <c r="G138" s="224"/>
      <c r="H138" s="251">
        <v>63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154</v>
      </c>
      <c r="AU138" s="233" t="s">
        <v>82</v>
      </c>
      <c r="AV138" s="12" t="s">
        <v>82</v>
      </c>
      <c r="AW138" s="12" t="s">
        <v>35</v>
      </c>
      <c r="AX138" s="12" t="s">
        <v>80</v>
      </c>
      <c r="AY138" s="233" t="s">
        <v>123</v>
      </c>
    </row>
    <row r="139" spans="2:65" s="1" customFormat="1" ht="22.5" customHeight="1">
      <c r="B139" s="41"/>
      <c r="C139" s="183" t="s">
        <v>380</v>
      </c>
      <c r="D139" s="183" t="s">
        <v>124</v>
      </c>
      <c r="E139" s="184" t="s">
        <v>870</v>
      </c>
      <c r="F139" s="185" t="s">
        <v>871</v>
      </c>
      <c r="G139" s="186" t="s">
        <v>176</v>
      </c>
      <c r="H139" s="187">
        <v>1260</v>
      </c>
      <c r="I139" s="188"/>
      <c r="J139" s="189">
        <f>ROUND(I139*H139,2)</f>
        <v>0</v>
      </c>
      <c r="K139" s="185" t="s">
        <v>151</v>
      </c>
      <c r="L139" s="61"/>
      <c r="M139" s="190" t="s">
        <v>21</v>
      </c>
      <c r="N139" s="208" t="s">
        <v>43</v>
      </c>
      <c r="O139" s="42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AR139" s="24" t="s">
        <v>152</v>
      </c>
      <c r="AT139" s="24" t="s">
        <v>124</v>
      </c>
      <c r="AU139" s="24" t="s">
        <v>82</v>
      </c>
      <c r="AY139" s="24" t="s">
        <v>123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24" t="s">
        <v>80</v>
      </c>
      <c r="BK139" s="195">
        <f>ROUND(I139*H139,2)</f>
        <v>0</v>
      </c>
      <c r="BL139" s="24" t="s">
        <v>152</v>
      </c>
      <c r="BM139" s="24" t="s">
        <v>872</v>
      </c>
    </row>
    <row r="140" spans="2:51" s="12" customFormat="1" ht="13.5">
      <c r="B140" s="223"/>
      <c r="C140" s="224"/>
      <c r="D140" s="236" t="s">
        <v>154</v>
      </c>
      <c r="E140" s="249" t="s">
        <v>21</v>
      </c>
      <c r="F140" s="250" t="s">
        <v>873</v>
      </c>
      <c r="G140" s="224"/>
      <c r="H140" s="251">
        <v>1260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154</v>
      </c>
      <c r="AU140" s="233" t="s">
        <v>82</v>
      </c>
      <c r="AV140" s="12" t="s">
        <v>82</v>
      </c>
      <c r="AW140" s="12" t="s">
        <v>35</v>
      </c>
      <c r="AX140" s="12" t="s">
        <v>80</v>
      </c>
      <c r="AY140" s="233" t="s">
        <v>123</v>
      </c>
    </row>
    <row r="141" spans="2:65" s="1" customFormat="1" ht="22.5" customHeight="1">
      <c r="B141" s="41"/>
      <c r="C141" s="183" t="s">
        <v>385</v>
      </c>
      <c r="D141" s="183" t="s">
        <v>124</v>
      </c>
      <c r="E141" s="184" t="s">
        <v>874</v>
      </c>
      <c r="F141" s="185" t="s">
        <v>875</v>
      </c>
      <c r="G141" s="186" t="s">
        <v>176</v>
      </c>
      <c r="H141" s="187">
        <v>1260</v>
      </c>
      <c r="I141" s="188"/>
      <c r="J141" s="189">
        <f>ROUND(I141*H141,2)</f>
        <v>0</v>
      </c>
      <c r="K141" s="185" t="s">
        <v>151</v>
      </c>
      <c r="L141" s="61"/>
      <c r="M141" s="190" t="s">
        <v>21</v>
      </c>
      <c r="N141" s="208" t="s">
        <v>43</v>
      </c>
      <c r="O141" s="42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AR141" s="24" t="s">
        <v>152</v>
      </c>
      <c r="AT141" s="24" t="s">
        <v>124</v>
      </c>
      <c r="AU141" s="24" t="s">
        <v>82</v>
      </c>
      <c r="AY141" s="24" t="s">
        <v>123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4" t="s">
        <v>80</v>
      </c>
      <c r="BK141" s="195">
        <f>ROUND(I141*H141,2)</f>
        <v>0</v>
      </c>
      <c r="BL141" s="24" t="s">
        <v>152</v>
      </c>
      <c r="BM141" s="24" t="s">
        <v>876</v>
      </c>
    </row>
    <row r="142" spans="2:65" s="1" customFormat="1" ht="22.5" customHeight="1">
      <c r="B142" s="41"/>
      <c r="C142" s="183" t="s">
        <v>390</v>
      </c>
      <c r="D142" s="183" t="s">
        <v>124</v>
      </c>
      <c r="E142" s="184" t="s">
        <v>877</v>
      </c>
      <c r="F142" s="185" t="s">
        <v>878</v>
      </c>
      <c r="G142" s="186" t="s">
        <v>399</v>
      </c>
      <c r="H142" s="187">
        <v>1768</v>
      </c>
      <c r="I142" s="188"/>
      <c r="J142" s="189">
        <f>ROUND(I142*H142,2)</f>
        <v>0</v>
      </c>
      <c r="K142" s="185" t="s">
        <v>21</v>
      </c>
      <c r="L142" s="61"/>
      <c r="M142" s="190" t="s">
        <v>21</v>
      </c>
      <c r="N142" s="208" t="s">
        <v>43</v>
      </c>
      <c r="O142" s="42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AR142" s="24" t="s">
        <v>152</v>
      </c>
      <c r="AT142" s="24" t="s">
        <v>124</v>
      </c>
      <c r="AU142" s="24" t="s">
        <v>82</v>
      </c>
      <c r="AY142" s="24" t="s">
        <v>123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4" t="s">
        <v>80</v>
      </c>
      <c r="BK142" s="195">
        <f>ROUND(I142*H142,2)</f>
        <v>0</v>
      </c>
      <c r="BL142" s="24" t="s">
        <v>152</v>
      </c>
      <c r="BM142" s="24" t="s">
        <v>879</v>
      </c>
    </row>
    <row r="143" spans="2:51" s="12" customFormat="1" ht="13.5">
      <c r="B143" s="223"/>
      <c r="C143" s="224"/>
      <c r="D143" s="213" t="s">
        <v>154</v>
      </c>
      <c r="E143" s="225" t="s">
        <v>21</v>
      </c>
      <c r="F143" s="226" t="s">
        <v>880</v>
      </c>
      <c r="G143" s="224"/>
      <c r="H143" s="227">
        <v>1768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154</v>
      </c>
      <c r="AU143" s="233" t="s">
        <v>82</v>
      </c>
      <c r="AV143" s="12" t="s">
        <v>82</v>
      </c>
      <c r="AW143" s="12" t="s">
        <v>35</v>
      </c>
      <c r="AX143" s="12" t="s">
        <v>80</v>
      </c>
      <c r="AY143" s="233" t="s">
        <v>123</v>
      </c>
    </row>
    <row r="144" spans="2:63" s="9" customFormat="1" ht="29.25" customHeight="1">
      <c r="B144" s="169"/>
      <c r="C144" s="170"/>
      <c r="D144" s="171" t="s">
        <v>71</v>
      </c>
      <c r="E144" s="206" t="s">
        <v>122</v>
      </c>
      <c r="F144" s="206" t="s">
        <v>147</v>
      </c>
      <c r="G144" s="170"/>
      <c r="H144" s="170"/>
      <c r="I144" s="173"/>
      <c r="J144" s="207">
        <f>BK144</f>
        <v>0</v>
      </c>
      <c r="K144" s="170"/>
      <c r="L144" s="175"/>
      <c r="M144" s="176"/>
      <c r="N144" s="177"/>
      <c r="O144" s="177"/>
      <c r="P144" s="178">
        <f>SUM(P145:P149)</f>
        <v>0</v>
      </c>
      <c r="Q144" s="177"/>
      <c r="R144" s="178">
        <f>SUM(R145:R149)</f>
        <v>1.145275</v>
      </c>
      <c r="S144" s="177"/>
      <c r="T144" s="179">
        <f>SUM(T145:T149)</f>
        <v>0</v>
      </c>
      <c r="AR144" s="180" t="s">
        <v>80</v>
      </c>
      <c r="AT144" s="181" t="s">
        <v>71</v>
      </c>
      <c r="AU144" s="181" t="s">
        <v>80</v>
      </c>
      <c r="AY144" s="180" t="s">
        <v>123</v>
      </c>
      <c r="BK144" s="182">
        <f>SUM(BK145:BK149)</f>
        <v>0</v>
      </c>
    </row>
    <row r="145" spans="2:65" s="1" customFormat="1" ht="22.5" customHeight="1">
      <c r="B145" s="41"/>
      <c r="C145" s="183" t="s">
        <v>396</v>
      </c>
      <c r="D145" s="183" t="s">
        <v>124</v>
      </c>
      <c r="E145" s="184" t="s">
        <v>881</v>
      </c>
      <c r="F145" s="185" t="s">
        <v>882</v>
      </c>
      <c r="G145" s="186" t="s">
        <v>161</v>
      </c>
      <c r="H145" s="187">
        <v>0.61</v>
      </c>
      <c r="I145" s="188"/>
      <c r="J145" s="189">
        <f>ROUND(I145*H145,2)</f>
        <v>0</v>
      </c>
      <c r="K145" s="185" t="s">
        <v>151</v>
      </c>
      <c r="L145" s="61"/>
      <c r="M145" s="190" t="s">
        <v>21</v>
      </c>
      <c r="N145" s="208" t="s">
        <v>43</v>
      </c>
      <c r="O145" s="42"/>
      <c r="P145" s="209">
        <f>O145*H145</f>
        <v>0</v>
      </c>
      <c r="Q145" s="209">
        <v>1.8775</v>
      </c>
      <c r="R145" s="209">
        <f>Q145*H145</f>
        <v>1.145275</v>
      </c>
      <c r="S145" s="209">
        <v>0</v>
      </c>
      <c r="T145" s="210">
        <f>S145*H145</f>
        <v>0</v>
      </c>
      <c r="AR145" s="24" t="s">
        <v>152</v>
      </c>
      <c r="AT145" s="24" t="s">
        <v>124</v>
      </c>
      <c r="AU145" s="24" t="s">
        <v>82</v>
      </c>
      <c r="AY145" s="24" t="s">
        <v>123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24" t="s">
        <v>80</v>
      </c>
      <c r="BK145" s="195">
        <f>ROUND(I145*H145,2)</f>
        <v>0</v>
      </c>
      <c r="BL145" s="24" t="s">
        <v>152</v>
      </c>
      <c r="BM145" s="24" t="s">
        <v>883</v>
      </c>
    </row>
    <row r="146" spans="2:51" s="11" customFormat="1" ht="13.5">
      <c r="B146" s="211"/>
      <c r="C146" s="212"/>
      <c r="D146" s="213" t="s">
        <v>154</v>
      </c>
      <c r="E146" s="214" t="s">
        <v>21</v>
      </c>
      <c r="F146" s="215" t="s">
        <v>884</v>
      </c>
      <c r="G146" s="212"/>
      <c r="H146" s="216" t="s">
        <v>21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154</v>
      </c>
      <c r="AU146" s="222" t="s">
        <v>82</v>
      </c>
      <c r="AV146" s="11" t="s">
        <v>80</v>
      </c>
      <c r="AW146" s="11" t="s">
        <v>35</v>
      </c>
      <c r="AX146" s="11" t="s">
        <v>72</v>
      </c>
      <c r="AY146" s="222" t="s">
        <v>123</v>
      </c>
    </row>
    <row r="147" spans="2:51" s="12" customFormat="1" ht="13.5">
      <c r="B147" s="223"/>
      <c r="C147" s="224"/>
      <c r="D147" s="213" t="s">
        <v>154</v>
      </c>
      <c r="E147" s="225" t="s">
        <v>21</v>
      </c>
      <c r="F147" s="226" t="s">
        <v>885</v>
      </c>
      <c r="G147" s="224"/>
      <c r="H147" s="227">
        <v>0.29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154</v>
      </c>
      <c r="AU147" s="233" t="s">
        <v>82</v>
      </c>
      <c r="AV147" s="12" t="s">
        <v>82</v>
      </c>
      <c r="AW147" s="12" t="s">
        <v>35</v>
      </c>
      <c r="AX147" s="12" t="s">
        <v>72</v>
      </c>
      <c r="AY147" s="233" t="s">
        <v>123</v>
      </c>
    </row>
    <row r="148" spans="2:51" s="12" customFormat="1" ht="13.5">
      <c r="B148" s="223"/>
      <c r="C148" s="224"/>
      <c r="D148" s="213" t="s">
        <v>154</v>
      </c>
      <c r="E148" s="225" t="s">
        <v>21</v>
      </c>
      <c r="F148" s="226" t="s">
        <v>886</v>
      </c>
      <c r="G148" s="224"/>
      <c r="H148" s="227">
        <v>0.32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154</v>
      </c>
      <c r="AU148" s="233" t="s">
        <v>82</v>
      </c>
      <c r="AV148" s="12" t="s">
        <v>82</v>
      </c>
      <c r="AW148" s="12" t="s">
        <v>35</v>
      </c>
      <c r="AX148" s="12" t="s">
        <v>72</v>
      </c>
      <c r="AY148" s="233" t="s">
        <v>123</v>
      </c>
    </row>
    <row r="149" spans="2:51" s="13" customFormat="1" ht="13.5">
      <c r="B149" s="234"/>
      <c r="C149" s="235"/>
      <c r="D149" s="213" t="s">
        <v>154</v>
      </c>
      <c r="E149" s="246" t="s">
        <v>21</v>
      </c>
      <c r="F149" s="247" t="s">
        <v>158</v>
      </c>
      <c r="G149" s="235"/>
      <c r="H149" s="248">
        <v>0.61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154</v>
      </c>
      <c r="AU149" s="245" t="s">
        <v>82</v>
      </c>
      <c r="AV149" s="13" t="s">
        <v>152</v>
      </c>
      <c r="AW149" s="13" t="s">
        <v>35</v>
      </c>
      <c r="AX149" s="13" t="s">
        <v>80</v>
      </c>
      <c r="AY149" s="245" t="s">
        <v>123</v>
      </c>
    </row>
    <row r="150" spans="2:63" s="9" customFormat="1" ht="29.25" customHeight="1">
      <c r="B150" s="169"/>
      <c r="C150" s="170"/>
      <c r="D150" s="171" t="s">
        <v>71</v>
      </c>
      <c r="E150" s="206" t="s">
        <v>179</v>
      </c>
      <c r="F150" s="206" t="s">
        <v>887</v>
      </c>
      <c r="G150" s="170"/>
      <c r="H150" s="170"/>
      <c r="I150" s="173"/>
      <c r="J150" s="207">
        <f>BK150</f>
        <v>0</v>
      </c>
      <c r="K150" s="170"/>
      <c r="L150" s="175"/>
      <c r="M150" s="176"/>
      <c r="N150" s="177"/>
      <c r="O150" s="177"/>
      <c r="P150" s="178">
        <f>SUM(P151:P180)</f>
        <v>0</v>
      </c>
      <c r="Q150" s="177"/>
      <c r="R150" s="178">
        <f>SUM(R151:R180)</f>
        <v>279.62428800000004</v>
      </c>
      <c r="S150" s="177"/>
      <c r="T150" s="179">
        <f>SUM(T151:T180)</f>
        <v>0</v>
      </c>
      <c r="AR150" s="180" t="s">
        <v>80</v>
      </c>
      <c r="AT150" s="181" t="s">
        <v>71</v>
      </c>
      <c r="AU150" s="181" t="s">
        <v>80</v>
      </c>
      <c r="AY150" s="180" t="s">
        <v>123</v>
      </c>
      <c r="BK150" s="182">
        <f>SUM(BK151:BK180)</f>
        <v>0</v>
      </c>
    </row>
    <row r="151" spans="2:65" s="1" customFormat="1" ht="22.5" customHeight="1">
      <c r="B151" s="41"/>
      <c r="C151" s="183" t="s">
        <v>404</v>
      </c>
      <c r="D151" s="183" t="s">
        <v>124</v>
      </c>
      <c r="E151" s="184" t="s">
        <v>888</v>
      </c>
      <c r="F151" s="185" t="s">
        <v>889</v>
      </c>
      <c r="G151" s="186" t="s">
        <v>176</v>
      </c>
      <c r="H151" s="187">
        <v>55.2</v>
      </c>
      <c r="I151" s="188"/>
      <c r="J151" s="189">
        <f>ROUND(I151*H151,2)</f>
        <v>0</v>
      </c>
      <c r="K151" s="185" t="s">
        <v>151</v>
      </c>
      <c r="L151" s="61"/>
      <c r="M151" s="190" t="s">
        <v>21</v>
      </c>
      <c r="N151" s="208" t="s">
        <v>43</v>
      </c>
      <c r="O151" s="42"/>
      <c r="P151" s="209">
        <f>O151*H151</f>
        <v>0</v>
      </c>
      <c r="Q151" s="209">
        <v>0.36834</v>
      </c>
      <c r="R151" s="209">
        <f>Q151*H151</f>
        <v>20.332368000000002</v>
      </c>
      <c r="S151" s="209">
        <v>0</v>
      </c>
      <c r="T151" s="210">
        <f>S151*H151</f>
        <v>0</v>
      </c>
      <c r="AR151" s="24" t="s">
        <v>152</v>
      </c>
      <c r="AT151" s="24" t="s">
        <v>124</v>
      </c>
      <c r="AU151" s="24" t="s">
        <v>82</v>
      </c>
      <c r="AY151" s="24" t="s">
        <v>123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24" t="s">
        <v>80</v>
      </c>
      <c r="BK151" s="195">
        <f>ROUND(I151*H151,2)</f>
        <v>0</v>
      </c>
      <c r="BL151" s="24" t="s">
        <v>152</v>
      </c>
      <c r="BM151" s="24" t="s">
        <v>890</v>
      </c>
    </row>
    <row r="152" spans="2:51" s="12" customFormat="1" ht="13.5">
      <c r="B152" s="223"/>
      <c r="C152" s="224"/>
      <c r="D152" s="213" t="s">
        <v>154</v>
      </c>
      <c r="E152" s="225" t="s">
        <v>21</v>
      </c>
      <c r="F152" s="226" t="s">
        <v>891</v>
      </c>
      <c r="G152" s="224"/>
      <c r="H152" s="227">
        <v>28.8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154</v>
      </c>
      <c r="AU152" s="233" t="s">
        <v>82</v>
      </c>
      <c r="AV152" s="12" t="s">
        <v>82</v>
      </c>
      <c r="AW152" s="12" t="s">
        <v>35</v>
      </c>
      <c r="AX152" s="12" t="s">
        <v>72</v>
      </c>
      <c r="AY152" s="233" t="s">
        <v>123</v>
      </c>
    </row>
    <row r="153" spans="2:51" s="12" customFormat="1" ht="13.5">
      <c r="B153" s="223"/>
      <c r="C153" s="224"/>
      <c r="D153" s="213" t="s">
        <v>154</v>
      </c>
      <c r="E153" s="225" t="s">
        <v>21</v>
      </c>
      <c r="F153" s="226" t="s">
        <v>892</v>
      </c>
      <c r="G153" s="224"/>
      <c r="H153" s="227">
        <v>26.4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154</v>
      </c>
      <c r="AU153" s="233" t="s">
        <v>82</v>
      </c>
      <c r="AV153" s="12" t="s">
        <v>82</v>
      </c>
      <c r="AW153" s="12" t="s">
        <v>35</v>
      </c>
      <c r="AX153" s="12" t="s">
        <v>72</v>
      </c>
      <c r="AY153" s="233" t="s">
        <v>123</v>
      </c>
    </row>
    <row r="154" spans="2:51" s="13" customFormat="1" ht="13.5">
      <c r="B154" s="234"/>
      <c r="C154" s="235"/>
      <c r="D154" s="236" t="s">
        <v>154</v>
      </c>
      <c r="E154" s="237" t="s">
        <v>21</v>
      </c>
      <c r="F154" s="238" t="s">
        <v>158</v>
      </c>
      <c r="G154" s="235"/>
      <c r="H154" s="239">
        <v>55.2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154</v>
      </c>
      <c r="AU154" s="245" t="s">
        <v>82</v>
      </c>
      <c r="AV154" s="13" t="s">
        <v>152</v>
      </c>
      <c r="AW154" s="13" t="s">
        <v>35</v>
      </c>
      <c r="AX154" s="13" t="s">
        <v>80</v>
      </c>
      <c r="AY154" s="245" t="s">
        <v>123</v>
      </c>
    </row>
    <row r="155" spans="2:65" s="1" customFormat="1" ht="22.5" customHeight="1">
      <c r="B155" s="41"/>
      <c r="C155" s="183" t="s">
        <v>409</v>
      </c>
      <c r="D155" s="183" t="s">
        <v>124</v>
      </c>
      <c r="E155" s="184" t="s">
        <v>893</v>
      </c>
      <c r="F155" s="185" t="s">
        <v>894</v>
      </c>
      <c r="G155" s="186" t="s">
        <v>176</v>
      </c>
      <c r="H155" s="187">
        <v>55.2</v>
      </c>
      <c r="I155" s="188"/>
      <c r="J155" s="189">
        <f>ROUND(I155*H155,2)</f>
        <v>0</v>
      </c>
      <c r="K155" s="185" t="s">
        <v>151</v>
      </c>
      <c r="L155" s="61"/>
      <c r="M155" s="190" t="s">
        <v>21</v>
      </c>
      <c r="N155" s="208" t="s">
        <v>43</v>
      </c>
      <c r="O155" s="42"/>
      <c r="P155" s="209">
        <f>O155*H155</f>
        <v>0</v>
      </c>
      <c r="Q155" s="209">
        <v>0.06185</v>
      </c>
      <c r="R155" s="209">
        <f>Q155*H155</f>
        <v>3.4141200000000005</v>
      </c>
      <c r="S155" s="209">
        <v>0</v>
      </c>
      <c r="T155" s="210">
        <f>S155*H155</f>
        <v>0</v>
      </c>
      <c r="AR155" s="24" t="s">
        <v>152</v>
      </c>
      <c r="AT155" s="24" t="s">
        <v>124</v>
      </c>
      <c r="AU155" s="24" t="s">
        <v>82</v>
      </c>
      <c r="AY155" s="24" t="s">
        <v>123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24" t="s">
        <v>80</v>
      </c>
      <c r="BK155" s="195">
        <f>ROUND(I155*H155,2)</f>
        <v>0</v>
      </c>
      <c r="BL155" s="24" t="s">
        <v>152</v>
      </c>
      <c r="BM155" s="24" t="s">
        <v>895</v>
      </c>
    </row>
    <row r="156" spans="2:51" s="12" customFormat="1" ht="13.5">
      <c r="B156" s="223"/>
      <c r="C156" s="224"/>
      <c r="D156" s="213" t="s">
        <v>154</v>
      </c>
      <c r="E156" s="225" t="s">
        <v>21</v>
      </c>
      <c r="F156" s="226" t="s">
        <v>891</v>
      </c>
      <c r="G156" s="224"/>
      <c r="H156" s="227">
        <v>28.8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154</v>
      </c>
      <c r="AU156" s="233" t="s">
        <v>82</v>
      </c>
      <c r="AV156" s="12" t="s">
        <v>82</v>
      </c>
      <c r="AW156" s="12" t="s">
        <v>35</v>
      </c>
      <c r="AX156" s="12" t="s">
        <v>72</v>
      </c>
      <c r="AY156" s="233" t="s">
        <v>123</v>
      </c>
    </row>
    <row r="157" spans="2:51" s="12" customFormat="1" ht="13.5">
      <c r="B157" s="223"/>
      <c r="C157" s="224"/>
      <c r="D157" s="213" t="s">
        <v>154</v>
      </c>
      <c r="E157" s="225" t="s">
        <v>21</v>
      </c>
      <c r="F157" s="226" t="s">
        <v>892</v>
      </c>
      <c r="G157" s="224"/>
      <c r="H157" s="227">
        <v>26.4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154</v>
      </c>
      <c r="AU157" s="233" t="s">
        <v>82</v>
      </c>
      <c r="AV157" s="12" t="s">
        <v>82</v>
      </c>
      <c r="AW157" s="12" t="s">
        <v>35</v>
      </c>
      <c r="AX157" s="12" t="s">
        <v>72</v>
      </c>
      <c r="AY157" s="233" t="s">
        <v>123</v>
      </c>
    </row>
    <row r="158" spans="2:51" s="13" customFormat="1" ht="13.5">
      <c r="B158" s="234"/>
      <c r="C158" s="235"/>
      <c r="D158" s="236" t="s">
        <v>154</v>
      </c>
      <c r="E158" s="237" t="s">
        <v>21</v>
      </c>
      <c r="F158" s="238" t="s">
        <v>158</v>
      </c>
      <c r="G158" s="235"/>
      <c r="H158" s="239">
        <v>55.2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154</v>
      </c>
      <c r="AU158" s="245" t="s">
        <v>82</v>
      </c>
      <c r="AV158" s="13" t="s">
        <v>152</v>
      </c>
      <c r="AW158" s="13" t="s">
        <v>35</v>
      </c>
      <c r="AX158" s="13" t="s">
        <v>80</v>
      </c>
      <c r="AY158" s="245" t="s">
        <v>123</v>
      </c>
    </row>
    <row r="159" spans="2:65" s="1" customFormat="1" ht="22.5" customHeight="1">
      <c r="B159" s="41"/>
      <c r="C159" s="183" t="s">
        <v>414</v>
      </c>
      <c r="D159" s="183" t="s">
        <v>124</v>
      </c>
      <c r="E159" s="184" t="s">
        <v>896</v>
      </c>
      <c r="F159" s="185" t="s">
        <v>897</v>
      </c>
      <c r="G159" s="186" t="s">
        <v>176</v>
      </c>
      <c r="H159" s="187">
        <v>223.2</v>
      </c>
      <c r="I159" s="188"/>
      <c r="J159" s="189">
        <f>ROUND(I159*H159,2)</f>
        <v>0</v>
      </c>
      <c r="K159" s="185" t="s">
        <v>151</v>
      </c>
      <c r="L159" s="61"/>
      <c r="M159" s="190" t="s">
        <v>21</v>
      </c>
      <c r="N159" s="208" t="s">
        <v>43</v>
      </c>
      <c r="O159" s="42"/>
      <c r="P159" s="209">
        <f>O159*H159</f>
        <v>0</v>
      </c>
      <c r="Q159" s="209">
        <v>0.46166</v>
      </c>
      <c r="R159" s="209">
        <f>Q159*H159</f>
        <v>103.042512</v>
      </c>
      <c r="S159" s="209">
        <v>0</v>
      </c>
      <c r="T159" s="210">
        <f>S159*H159</f>
        <v>0</v>
      </c>
      <c r="AR159" s="24" t="s">
        <v>152</v>
      </c>
      <c r="AT159" s="24" t="s">
        <v>124</v>
      </c>
      <c r="AU159" s="24" t="s">
        <v>82</v>
      </c>
      <c r="AY159" s="24" t="s">
        <v>123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24" t="s">
        <v>80</v>
      </c>
      <c r="BK159" s="195">
        <f>ROUND(I159*H159,2)</f>
        <v>0</v>
      </c>
      <c r="BL159" s="24" t="s">
        <v>152</v>
      </c>
      <c r="BM159" s="24" t="s">
        <v>898</v>
      </c>
    </row>
    <row r="160" spans="2:51" s="12" customFormat="1" ht="13.5">
      <c r="B160" s="223"/>
      <c r="C160" s="224"/>
      <c r="D160" s="236" t="s">
        <v>154</v>
      </c>
      <c r="E160" s="249" t="s">
        <v>21</v>
      </c>
      <c r="F160" s="250" t="s">
        <v>899</v>
      </c>
      <c r="G160" s="224"/>
      <c r="H160" s="251">
        <v>223.2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154</v>
      </c>
      <c r="AU160" s="233" t="s">
        <v>82</v>
      </c>
      <c r="AV160" s="12" t="s">
        <v>82</v>
      </c>
      <c r="AW160" s="12" t="s">
        <v>35</v>
      </c>
      <c r="AX160" s="12" t="s">
        <v>80</v>
      </c>
      <c r="AY160" s="233" t="s">
        <v>123</v>
      </c>
    </row>
    <row r="161" spans="2:65" s="1" customFormat="1" ht="31.5" customHeight="1">
      <c r="B161" s="41"/>
      <c r="C161" s="183" t="s">
        <v>419</v>
      </c>
      <c r="D161" s="183" t="s">
        <v>124</v>
      </c>
      <c r="E161" s="184" t="s">
        <v>900</v>
      </c>
      <c r="F161" s="185" t="s">
        <v>901</v>
      </c>
      <c r="G161" s="186" t="s">
        <v>176</v>
      </c>
      <c r="H161" s="187">
        <v>187.2</v>
      </c>
      <c r="I161" s="188"/>
      <c r="J161" s="189">
        <f>ROUND(I161*H161,2)</f>
        <v>0</v>
      </c>
      <c r="K161" s="185" t="s">
        <v>151</v>
      </c>
      <c r="L161" s="61"/>
      <c r="M161" s="190" t="s">
        <v>21</v>
      </c>
      <c r="N161" s="208" t="s">
        <v>43</v>
      </c>
      <c r="O161" s="42"/>
      <c r="P161" s="209">
        <f>O161*H161</f>
        <v>0</v>
      </c>
      <c r="Q161" s="209">
        <v>0.39561</v>
      </c>
      <c r="R161" s="209">
        <f>Q161*H161</f>
        <v>74.058192</v>
      </c>
      <c r="S161" s="209">
        <v>0</v>
      </c>
      <c r="T161" s="210">
        <f>S161*H161</f>
        <v>0</v>
      </c>
      <c r="AR161" s="24" t="s">
        <v>152</v>
      </c>
      <c r="AT161" s="24" t="s">
        <v>124</v>
      </c>
      <c r="AU161" s="24" t="s">
        <v>82</v>
      </c>
      <c r="AY161" s="24" t="s">
        <v>123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24" t="s">
        <v>80</v>
      </c>
      <c r="BK161" s="195">
        <f>ROUND(I161*H161,2)</f>
        <v>0</v>
      </c>
      <c r="BL161" s="24" t="s">
        <v>152</v>
      </c>
      <c r="BM161" s="24" t="s">
        <v>902</v>
      </c>
    </row>
    <row r="162" spans="2:51" s="12" customFormat="1" ht="13.5">
      <c r="B162" s="223"/>
      <c r="C162" s="224"/>
      <c r="D162" s="236" t="s">
        <v>154</v>
      </c>
      <c r="E162" s="249" t="s">
        <v>21</v>
      </c>
      <c r="F162" s="250" t="s">
        <v>903</v>
      </c>
      <c r="G162" s="224"/>
      <c r="H162" s="251">
        <v>187.2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154</v>
      </c>
      <c r="AU162" s="233" t="s">
        <v>82</v>
      </c>
      <c r="AV162" s="12" t="s">
        <v>82</v>
      </c>
      <c r="AW162" s="12" t="s">
        <v>35</v>
      </c>
      <c r="AX162" s="12" t="s">
        <v>80</v>
      </c>
      <c r="AY162" s="233" t="s">
        <v>123</v>
      </c>
    </row>
    <row r="163" spans="2:65" s="1" customFormat="1" ht="31.5" customHeight="1">
      <c r="B163" s="41"/>
      <c r="C163" s="183" t="s">
        <v>423</v>
      </c>
      <c r="D163" s="183" t="s">
        <v>124</v>
      </c>
      <c r="E163" s="184" t="s">
        <v>904</v>
      </c>
      <c r="F163" s="185" t="s">
        <v>905</v>
      </c>
      <c r="G163" s="186" t="s">
        <v>176</v>
      </c>
      <c r="H163" s="187">
        <v>187.2</v>
      </c>
      <c r="I163" s="188"/>
      <c r="J163" s="189">
        <f>ROUND(I163*H163,2)</f>
        <v>0</v>
      </c>
      <c r="K163" s="185" t="s">
        <v>151</v>
      </c>
      <c r="L163" s="61"/>
      <c r="M163" s="190" t="s">
        <v>21</v>
      </c>
      <c r="N163" s="208" t="s">
        <v>43</v>
      </c>
      <c r="O163" s="42"/>
      <c r="P163" s="209">
        <f>O163*H163</f>
        <v>0</v>
      </c>
      <c r="Q163" s="209">
        <v>0.25008</v>
      </c>
      <c r="R163" s="209">
        <f>Q163*H163</f>
        <v>46.814976</v>
      </c>
      <c r="S163" s="209">
        <v>0</v>
      </c>
      <c r="T163" s="210">
        <f>S163*H163</f>
        <v>0</v>
      </c>
      <c r="AR163" s="24" t="s">
        <v>152</v>
      </c>
      <c r="AT163" s="24" t="s">
        <v>124</v>
      </c>
      <c r="AU163" s="24" t="s">
        <v>82</v>
      </c>
      <c r="AY163" s="24" t="s">
        <v>123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24" t="s">
        <v>80</v>
      </c>
      <c r="BK163" s="195">
        <f>ROUND(I163*H163,2)</f>
        <v>0</v>
      </c>
      <c r="BL163" s="24" t="s">
        <v>152</v>
      </c>
      <c r="BM163" s="24" t="s">
        <v>906</v>
      </c>
    </row>
    <row r="164" spans="2:51" s="12" customFormat="1" ht="13.5">
      <c r="B164" s="223"/>
      <c r="C164" s="224"/>
      <c r="D164" s="236" t="s">
        <v>154</v>
      </c>
      <c r="E164" s="249" t="s">
        <v>21</v>
      </c>
      <c r="F164" s="250" t="s">
        <v>907</v>
      </c>
      <c r="G164" s="224"/>
      <c r="H164" s="251">
        <v>187.2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154</v>
      </c>
      <c r="AU164" s="233" t="s">
        <v>82</v>
      </c>
      <c r="AV164" s="12" t="s">
        <v>82</v>
      </c>
      <c r="AW164" s="12" t="s">
        <v>35</v>
      </c>
      <c r="AX164" s="12" t="s">
        <v>80</v>
      </c>
      <c r="AY164" s="233" t="s">
        <v>123</v>
      </c>
    </row>
    <row r="165" spans="2:65" s="1" customFormat="1" ht="31.5" customHeight="1">
      <c r="B165" s="41"/>
      <c r="C165" s="183" t="s">
        <v>427</v>
      </c>
      <c r="D165" s="183" t="s">
        <v>124</v>
      </c>
      <c r="E165" s="184" t="s">
        <v>908</v>
      </c>
      <c r="F165" s="185" t="s">
        <v>909</v>
      </c>
      <c r="G165" s="186" t="s">
        <v>176</v>
      </c>
      <c r="H165" s="187">
        <v>36</v>
      </c>
      <c r="I165" s="188"/>
      <c r="J165" s="189">
        <f>ROUND(I165*H165,2)</f>
        <v>0</v>
      </c>
      <c r="K165" s="185" t="s">
        <v>151</v>
      </c>
      <c r="L165" s="61"/>
      <c r="M165" s="190" t="s">
        <v>21</v>
      </c>
      <c r="N165" s="208" t="s">
        <v>43</v>
      </c>
      <c r="O165" s="42"/>
      <c r="P165" s="209">
        <f>O165*H165</f>
        <v>0</v>
      </c>
      <c r="Q165" s="209">
        <v>0.49985</v>
      </c>
      <c r="R165" s="209">
        <f>Q165*H165</f>
        <v>17.994600000000002</v>
      </c>
      <c r="S165" s="209">
        <v>0</v>
      </c>
      <c r="T165" s="210">
        <f>S165*H165</f>
        <v>0</v>
      </c>
      <c r="AR165" s="24" t="s">
        <v>152</v>
      </c>
      <c r="AT165" s="24" t="s">
        <v>124</v>
      </c>
      <c r="AU165" s="24" t="s">
        <v>82</v>
      </c>
      <c r="AY165" s="24" t="s">
        <v>123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24" t="s">
        <v>80</v>
      </c>
      <c r="BK165" s="195">
        <f>ROUND(I165*H165,2)</f>
        <v>0</v>
      </c>
      <c r="BL165" s="24" t="s">
        <v>152</v>
      </c>
      <c r="BM165" s="24" t="s">
        <v>910</v>
      </c>
    </row>
    <row r="166" spans="2:51" s="12" customFormat="1" ht="13.5">
      <c r="B166" s="223"/>
      <c r="C166" s="224"/>
      <c r="D166" s="236" t="s">
        <v>154</v>
      </c>
      <c r="E166" s="249" t="s">
        <v>21</v>
      </c>
      <c r="F166" s="250" t="s">
        <v>911</v>
      </c>
      <c r="G166" s="224"/>
      <c r="H166" s="251">
        <v>36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154</v>
      </c>
      <c r="AU166" s="233" t="s">
        <v>82</v>
      </c>
      <c r="AV166" s="12" t="s">
        <v>82</v>
      </c>
      <c r="AW166" s="12" t="s">
        <v>35</v>
      </c>
      <c r="AX166" s="12" t="s">
        <v>80</v>
      </c>
      <c r="AY166" s="233" t="s">
        <v>123</v>
      </c>
    </row>
    <row r="167" spans="2:65" s="1" customFormat="1" ht="22.5" customHeight="1">
      <c r="B167" s="41"/>
      <c r="C167" s="183" t="s">
        <v>431</v>
      </c>
      <c r="D167" s="183" t="s">
        <v>124</v>
      </c>
      <c r="E167" s="184" t="s">
        <v>912</v>
      </c>
      <c r="F167" s="185" t="s">
        <v>913</v>
      </c>
      <c r="G167" s="186" t="s">
        <v>176</v>
      </c>
      <c r="H167" s="187">
        <v>187.2</v>
      </c>
      <c r="I167" s="188"/>
      <c r="J167" s="189">
        <f>ROUND(I167*H167,2)</f>
        <v>0</v>
      </c>
      <c r="K167" s="185" t="s">
        <v>151</v>
      </c>
      <c r="L167" s="61"/>
      <c r="M167" s="190" t="s">
        <v>21</v>
      </c>
      <c r="N167" s="208" t="s">
        <v>43</v>
      </c>
      <c r="O167" s="42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4" t="s">
        <v>152</v>
      </c>
      <c r="AT167" s="24" t="s">
        <v>124</v>
      </c>
      <c r="AU167" s="24" t="s">
        <v>82</v>
      </c>
      <c r="AY167" s="24" t="s">
        <v>123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24" t="s">
        <v>80</v>
      </c>
      <c r="BK167" s="195">
        <f>ROUND(I167*H167,2)</f>
        <v>0</v>
      </c>
      <c r="BL167" s="24" t="s">
        <v>152</v>
      </c>
      <c r="BM167" s="24" t="s">
        <v>914</v>
      </c>
    </row>
    <row r="168" spans="2:51" s="12" customFormat="1" ht="13.5">
      <c r="B168" s="223"/>
      <c r="C168" s="224"/>
      <c r="D168" s="236" t="s">
        <v>154</v>
      </c>
      <c r="E168" s="249" t="s">
        <v>21</v>
      </c>
      <c r="F168" s="250" t="s">
        <v>907</v>
      </c>
      <c r="G168" s="224"/>
      <c r="H168" s="251">
        <v>187.2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154</v>
      </c>
      <c r="AU168" s="233" t="s">
        <v>82</v>
      </c>
      <c r="AV168" s="12" t="s">
        <v>82</v>
      </c>
      <c r="AW168" s="12" t="s">
        <v>35</v>
      </c>
      <c r="AX168" s="12" t="s">
        <v>80</v>
      </c>
      <c r="AY168" s="233" t="s">
        <v>123</v>
      </c>
    </row>
    <row r="169" spans="2:65" s="1" customFormat="1" ht="22.5" customHeight="1">
      <c r="B169" s="41"/>
      <c r="C169" s="183" t="s">
        <v>435</v>
      </c>
      <c r="D169" s="183" t="s">
        <v>124</v>
      </c>
      <c r="E169" s="184" t="s">
        <v>915</v>
      </c>
      <c r="F169" s="185" t="s">
        <v>916</v>
      </c>
      <c r="G169" s="186" t="s">
        <v>176</v>
      </c>
      <c r="H169" s="187">
        <v>28.8</v>
      </c>
      <c r="I169" s="188"/>
      <c r="J169" s="189">
        <f>ROUND(I169*H169,2)</f>
        <v>0</v>
      </c>
      <c r="K169" s="185" t="s">
        <v>151</v>
      </c>
      <c r="L169" s="61"/>
      <c r="M169" s="190" t="s">
        <v>21</v>
      </c>
      <c r="N169" s="208" t="s">
        <v>43</v>
      </c>
      <c r="O169" s="42"/>
      <c r="P169" s="209">
        <f>O169*H169</f>
        <v>0</v>
      </c>
      <c r="Q169" s="209">
        <v>0.08565</v>
      </c>
      <c r="R169" s="209">
        <f>Q169*H169</f>
        <v>2.46672</v>
      </c>
      <c r="S169" s="209">
        <v>0</v>
      </c>
      <c r="T169" s="210">
        <f>S169*H169</f>
        <v>0</v>
      </c>
      <c r="AR169" s="24" t="s">
        <v>152</v>
      </c>
      <c r="AT169" s="24" t="s">
        <v>124</v>
      </c>
      <c r="AU169" s="24" t="s">
        <v>82</v>
      </c>
      <c r="AY169" s="24" t="s">
        <v>123</v>
      </c>
      <c r="BE169" s="195">
        <f>IF(N169="základní",J169,0)</f>
        <v>0</v>
      </c>
      <c r="BF169" s="195">
        <f>IF(N169="snížená",J169,0)</f>
        <v>0</v>
      </c>
      <c r="BG169" s="195">
        <f>IF(N169="zákl. přenesená",J169,0)</f>
        <v>0</v>
      </c>
      <c r="BH169" s="195">
        <f>IF(N169="sníž. přenesená",J169,0)</f>
        <v>0</v>
      </c>
      <c r="BI169" s="195">
        <f>IF(N169="nulová",J169,0)</f>
        <v>0</v>
      </c>
      <c r="BJ169" s="24" t="s">
        <v>80</v>
      </c>
      <c r="BK169" s="195">
        <f>ROUND(I169*H169,2)</f>
        <v>0</v>
      </c>
      <c r="BL169" s="24" t="s">
        <v>152</v>
      </c>
      <c r="BM169" s="24" t="s">
        <v>917</v>
      </c>
    </row>
    <row r="170" spans="2:51" s="12" customFormat="1" ht="13.5">
      <c r="B170" s="223"/>
      <c r="C170" s="224"/>
      <c r="D170" s="236" t="s">
        <v>154</v>
      </c>
      <c r="E170" s="249" t="s">
        <v>21</v>
      </c>
      <c r="F170" s="250" t="s">
        <v>891</v>
      </c>
      <c r="G170" s="224"/>
      <c r="H170" s="251">
        <v>28.8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154</v>
      </c>
      <c r="AU170" s="233" t="s">
        <v>82</v>
      </c>
      <c r="AV170" s="12" t="s">
        <v>82</v>
      </c>
      <c r="AW170" s="12" t="s">
        <v>35</v>
      </c>
      <c r="AX170" s="12" t="s">
        <v>80</v>
      </c>
      <c r="AY170" s="233" t="s">
        <v>123</v>
      </c>
    </row>
    <row r="171" spans="2:65" s="1" customFormat="1" ht="22.5" customHeight="1">
      <c r="B171" s="41"/>
      <c r="C171" s="263" t="s">
        <v>441</v>
      </c>
      <c r="D171" s="263" t="s">
        <v>529</v>
      </c>
      <c r="E171" s="264" t="s">
        <v>918</v>
      </c>
      <c r="F171" s="265" t="s">
        <v>919</v>
      </c>
      <c r="G171" s="266" t="s">
        <v>176</v>
      </c>
      <c r="H171" s="267">
        <v>31.68</v>
      </c>
      <c r="I171" s="268"/>
      <c r="J171" s="269">
        <f>ROUND(I171*H171,2)</f>
        <v>0</v>
      </c>
      <c r="K171" s="265" t="s">
        <v>151</v>
      </c>
      <c r="L171" s="270"/>
      <c r="M171" s="271" t="s">
        <v>21</v>
      </c>
      <c r="N171" s="272" t="s">
        <v>43</v>
      </c>
      <c r="O171" s="42"/>
      <c r="P171" s="209">
        <f>O171*H171</f>
        <v>0</v>
      </c>
      <c r="Q171" s="209">
        <v>0.18</v>
      </c>
      <c r="R171" s="209">
        <f>Q171*H171</f>
        <v>5.7024</v>
      </c>
      <c r="S171" s="209">
        <v>0</v>
      </c>
      <c r="T171" s="210">
        <f>S171*H171</f>
        <v>0</v>
      </c>
      <c r="AR171" s="24" t="s">
        <v>193</v>
      </c>
      <c r="AT171" s="24" t="s">
        <v>529</v>
      </c>
      <c r="AU171" s="24" t="s">
        <v>82</v>
      </c>
      <c r="AY171" s="24" t="s">
        <v>123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24" t="s">
        <v>80</v>
      </c>
      <c r="BK171" s="195">
        <f>ROUND(I171*H171,2)</f>
        <v>0</v>
      </c>
      <c r="BL171" s="24" t="s">
        <v>152</v>
      </c>
      <c r="BM171" s="24" t="s">
        <v>920</v>
      </c>
    </row>
    <row r="172" spans="2:47" s="1" customFormat="1" ht="27">
      <c r="B172" s="41"/>
      <c r="C172" s="63"/>
      <c r="D172" s="213" t="s">
        <v>921</v>
      </c>
      <c r="E172" s="63"/>
      <c r="F172" s="276" t="s">
        <v>922</v>
      </c>
      <c r="G172" s="63"/>
      <c r="H172" s="63"/>
      <c r="I172" s="156"/>
      <c r="J172" s="63"/>
      <c r="K172" s="63"/>
      <c r="L172" s="61"/>
      <c r="M172" s="277"/>
      <c r="N172" s="42"/>
      <c r="O172" s="42"/>
      <c r="P172" s="42"/>
      <c r="Q172" s="42"/>
      <c r="R172" s="42"/>
      <c r="S172" s="42"/>
      <c r="T172" s="78"/>
      <c r="AT172" s="24" t="s">
        <v>921</v>
      </c>
      <c r="AU172" s="24" t="s">
        <v>82</v>
      </c>
    </row>
    <row r="173" spans="2:51" s="12" customFormat="1" ht="13.5">
      <c r="B173" s="223"/>
      <c r="C173" s="224"/>
      <c r="D173" s="236" t="s">
        <v>154</v>
      </c>
      <c r="E173" s="249" t="s">
        <v>21</v>
      </c>
      <c r="F173" s="250" t="s">
        <v>923</v>
      </c>
      <c r="G173" s="224"/>
      <c r="H173" s="251">
        <v>31.68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154</v>
      </c>
      <c r="AU173" s="233" t="s">
        <v>82</v>
      </c>
      <c r="AV173" s="12" t="s">
        <v>82</v>
      </c>
      <c r="AW173" s="12" t="s">
        <v>35</v>
      </c>
      <c r="AX173" s="12" t="s">
        <v>80</v>
      </c>
      <c r="AY173" s="233" t="s">
        <v>123</v>
      </c>
    </row>
    <row r="174" spans="2:65" s="1" customFormat="1" ht="31.5" customHeight="1">
      <c r="B174" s="41"/>
      <c r="C174" s="183" t="s">
        <v>445</v>
      </c>
      <c r="D174" s="183" t="s">
        <v>124</v>
      </c>
      <c r="E174" s="184" t="s">
        <v>924</v>
      </c>
      <c r="F174" s="185" t="s">
        <v>925</v>
      </c>
      <c r="G174" s="186" t="s">
        <v>176</v>
      </c>
      <c r="H174" s="187">
        <v>26.4</v>
      </c>
      <c r="I174" s="188"/>
      <c r="J174" s="189">
        <f>ROUND(I174*H174,2)</f>
        <v>0</v>
      </c>
      <c r="K174" s="185" t="s">
        <v>151</v>
      </c>
      <c r="L174" s="61"/>
      <c r="M174" s="190" t="s">
        <v>21</v>
      </c>
      <c r="N174" s="208" t="s">
        <v>43</v>
      </c>
      <c r="O174" s="42"/>
      <c r="P174" s="209">
        <f>O174*H174</f>
        <v>0</v>
      </c>
      <c r="Q174" s="209">
        <v>0.101</v>
      </c>
      <c r="R174" s="209">
        <f>Q174*H174</f>
        <v>2.6664</v>
      </c>
      <c r="S174" s="209">
        <v>0</v>
      </c>
      <c r="T174" s="210">
        <f>S174*H174</f>
        <v>0</v>
      </c>
      <c r="AR174" s="24" t="s">
        <v>152</v>
      </c>
      <c r="AT174" s="24" t="s">
        <v>124</v>
      </c>
      <c r="AU174" s="24" t="s">
        <v>82</v>
      </c>
      <c r="AY174" s="24" t="s">
        <v>123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24" t="s">
        <v>80</v>
      </c>
      <c r="BK174" s="195">
        <f>ROUND(I174*H174,2)</f>
        <v>0</v>
      </c>
      <c r="BL174" s="24" t="s">
        <v>152</v>
      </c>
      <c r="BM174" s="24" t="s">
        <v>926</v>
      </c>
    </row>
    <row r="175" spans="2:51" s="12" customFormat="1" ht="13.5">
      <c r="B175" s="223"/>
      <c r="C175" s="224"/>
      <c r="D175" s="236" t="s">
        <v>154</v>
      </c>
      <c r="E175" s="249" t="s">
        <v>21</v>
      </c>
      <c r="F175" s="250" t="s">
        <v>892</v>
      </c>
      <c r="G175" s="224"/>
      <c r="H175" s="251">
        <v>26.4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154</v>
      </c>
      <c r="AU175" s="233" t="s">
        <v>82</v>
      </c>
      <c r="AV175" s="12" t="s">
        <v>82</v>
      </c>
      <c r="AW175" s="12" t="s">
        <v>35</v>
      </c>
      <c r="AX175" s="12" t="s">
        <v>80</v>
      </c>
      <c r="AY175" s="233" t="s">
        <v>123</v>
      </c>
    </row>
    <row r="176" spans="2:65" s="1" customFormat="1" ht="22.5" customHeight="1">
      <c r="B176" s="41"/>
      <c r="C176" s="263" t="s">
        <v>450</v>
      </c>
      <c r="D176" s="263" t="s">
        <v>529</v>
      </c>
      <c r="E176" s="264" t="s">
        <v>927</v>
      </c>
      <c r="F176" s="265" t="s">
        <v>928</v>
      </c>
      <c r="G176" s="266" t="s">
        <v>176</v>
      </c>
      <c r="H176" s="267">
        <v>29</v>
      </c>
      <c r="I176" s="268"/>
      <c r="J176" s="269">
        <f>ROUND(I176*H176,2)</f>
        <v>0</v>
      </c>
      <c r="K176" s="265" t="s">
        <v>151</v>
      </c>
      <c r="L176" s="270"/>
      <c r="M176" s="271" t="s">
        <v>21</v>
      </c>
      <c r="N176" s="272" t="s">
        <v>43</v>
      </c>
      <c r="O176" s="42"/>
      <c r="P176" s="209">
        <f>O176*H176</f>
        <v>0</v>
      </c>
      <c r="Q176" s="209">
        <v>0.108</v>
      </c>
      <c r="R176" s="209">
        <f>Q176*H176</f>
        <v>3.132</v>
      </c>
      <c r="S176" s="209">
        <v>0</v>
      </c>
      <c r="T176" s="210">
        <f>S176*H176</f>
        <v>0</v>
      </c>
      <c r="AR176" s="24" t="s">
        <v>193</v>
      </c>
      <c r="AT176" s="24" t="s">
        <v>529</v>
      </c>
      <c r="AU176" s="24" t="s">
        <v>82</v>
      </c>
      <c r="AY176" s="24" t="s">
        <v>123</v>
      </c>
      <c r="BE176" s="195">
        <f>IF(N176="základní",J176,0)</f>
        <v>0</v>
      </c>
      <c r="BF176" s="195">
        <f>IF(N176="snížená",J176,0)</f>
        <v>0</v>
      </c>
      <c r="BG176" s="195">
        <f>IF(N176="zákl. přenesená",J176,0)</f>
        <v>0</v>
      </c>
      <c r="BH176" s="195">
        <f>IF(N176="sníž. přenesená",J176,0)</f>
        <v>0</v>
      </c>
      <c r="BI176" s="195">
        <f>IF(N176="nulová",J176,0)</f>
        <v>0</v>
      </c>
      <c r="BJ176" s="24" t="s">
        <v>80</v>
      </c>
      <c r="BK176" s="195">
        <f>ROUND(I176*H176,2)</f>
        <v>0</v>
      </c>
      <c r="BL176" s="24" t="s">
        <v>152</v>
      </c>
      <c r="BM176" s="24" t="s">
        <v>929</v>
      </c>
    </row>
    <row r="177" spans="2:51" s="12" customFormat="1" ht="13.5">
      <c r="B177" s="223"/>
      <c r="C177" s="224"/>
      <c r="D177" s="213" t="s">
        <v>154</v>
      </c>
      <c r="E177" s="225" t="s">
        <v>21</v>
      </c>
      <c r="F177" s="226" t="s">
        <v>930</v>
      </c>
      <c r="G177" s="224"/>
      <c r="H177" s="227">
        <v>29.04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154</v>
      </c>
      <c r="AU177" s="233" t="s">
        <v>82</v>
      </c>
      <c r="AV177" s="12" t="s">
        <v>82</v>
      </c>
      <c r="AW177" s="12" t="s">
        <v>35</v>
      </c>
      <c r="AX177" s="12" t="s">
        <v>72</v>
      </c>
      <c r="AY177" s="233" t="s">
        <v>123</v>
      </c>
    </row>
    <row r="178" spans="2:51" s="13" customFormat="1" ht="13.5">
      <c r="B178" s="234"/>
      <c r="C178" s="235"/>
      <c r="D178" s="213" t="s">
        <v>154</v>
      </c>
      <c r="E178" s="246" t="s">
        <v>21</v>
      </c>
      <c r="F178" s="247" t="s">
        <v>158</v>
      </c>
      <c r="G178" s="235"/>
      <c r="H178" s="248">
        <v>29.04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154</v>
      </c>
      <c r="AU178" s="245" t="s">
        <v>82</v>
      </c>
      <c r="AV178" s="13" t="s">
        <v>152</v>
      </c>
      <c r="AW178" s="13" t="s">
        <v>35</v>
      </c>
      <c r="AX178" s="13" t="s">
        <v>72</v>
      </c>
      <c r="AY178" s="245" t="s">
        <v>123</v>
      </c>
    </row>
    <row r="179" spans="2:51" s="12" customFormat="1" ht="13.5">
      <c r="B179" s="223"/>
      <c r="C179" s="224"/>
      <c r="D179" s="213" t="s">
        <v>154</v>
      </c>
      <c r="E179" s="225" t="s">
        <v>21</v>
      </c>
      <c r="F179" s="226" t="s">
        <v>380</v>
      </c>
      <c r="G179" s="224"/>
      <c r="H179" s="227">
        <v>29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154</v>
      </c>
      <c r="AU179" s="233" t="s">
        <v>82</v>
      </c>
      <c r="AV179" s="12" t="s">
        <v>82</v>
      </c>
      <c r="AW179" s="12" t="s">
        <v>35</v>
      </c>
      <c r="AX179" s="12" t="s">
        <v>72</v>
      </c>
      <c r="AY179" s="233" t="s">
        <v>123</v>
      </c>
    </row>
    <row r="180" spans="2:51" s="13" customFormat="1" ht="13.5">
      <c r="B180" s="234"/>
      <c r="C180" s="235"/>
      <c r="D180" s="213" t="s">
        <v>154</v>
      </c>
      <c r="E180" s="246" t="s">
        <v>21</v>
      </c>
      <c r="F180" s="247" t="s">
        <v>158</v>
      </c>
      <c r="G180" s="235"/>
      <c r="H180" s="248">
        <v>29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82</v>
      </c>
      <c r="AV180" s="13" t="s">
        <v>152</v>
      </c>
      <c r="AW180" s="13" t="s">
        <v>35</v>
      </c>
      <c r="AX180" s="13" t="s">
        <v>80</v>
      </c>
      <c r="AY180" s="245" t="s">
        <v>123</v>
      </c>
    </row>
    <row r="181" spans="2:63" s="9" customFormat="1" ht="29.25" customHeight="1">
      <c r="B181" s="169"/>
      <c r="C181" s="170"/>
      <c r="D181" s="171" t="s">
        <v>71</v>
      </c>
      <c r="E181" s="206" t="s">
        <v>172</v>
      </c>
      <c r="F181" s="206" t="s">
        <v>173</v>
      </c>
      <c r="G181" s="170"/>
      <c r="H181" s="170"/>
      <c r="I181" s="173"/>
      <c r="J181" s="207">
        <f>BK181</f>
        <v>0</v>
      </c>
      <c r="K181" s="170"/>
      <c r="L181" s="175"/>
      <c r="M181" s="176"/>
      <c r="N181" s="177"/>
      <c r="O181" s="177"/>
      <c r="P181" s="178">
        <f>SUM(P182:P189)</f>
        <v>0</v>
      </c>
      <c r="Q181" s="177"/>
      <c r="R181" s="178">
        <f>SUM(R182:R189)</f>
        <v>0.28301000000000004</v>
      </c>
      <c r="S181" s="177"/>
      <c r="T181" s="179">
        <f>SUM(T182:T189)</f>
        <v>0</v>
      </c>
      <c r="AR181" s="180" t="s">
        <v>80</v>
      </c>
      <c r="AT181" s="181" t="s">
        <v>71</v>
      </c>
      <c r="AU181" s="181" t="s">
        <v>80</v>
      </c>
      <c r="AY181" s="180" t="s">
        <v>123</v>
      </c>
      <c r="BK181" s="182">
        <f>SUM(BK182:BK189)</f>
        <v>0</v>
      </c>
    </row>
    <row r="182" spans="2:65" s="1" customFormat="1" ht="22.5" customHeight="1">
      <c r="B182" s="41"/>
      <c r="C182" s="183" t="s">
        <v>455</v>
      </c>
      <c r="D182" s="183" t="s">
        <v>124</v>
      </c>
      <c r="E182" s="184" t="s">
        <v>931</v>
      </c>
      <c r="F182" s="185" t="s">
        <v>932</v>
      </c>
      <c r="G182" s="186" t="s">
        <v>176</v>
      </c>
      <c r="H182" s="187">
        <v>7</v>
      </c>
      <c r="I182" s="188"/>
      <c r="J182" s="189">
        <f>ROUND(I182*H182,2)</f>
        <v>0</v>
      </c>
      <c r="K182" s="185" t="s">
        <v>151</v>
      </c>
      <c r="L182" s="61"/>
      <c r="M182" s="190" t="s">
        <v>21</v>
      </c>
      <c r="N182" s="208" t="s">
        <v>43</v>
      </c>
      <c r="O182" s="42"/>
      <c r="P182" s="209">
        <f>O182*H182</f>
        <v>0</v>
      </c>
      <c r="Q182" s="209">
        <v>0.0273</v>
      </c>
      <c r="R182" s="209">
        <f>Q182*H182</f>
        <v>0.19110000000000002</v>
      </c>
      <c r="S182" s="209">
        <v>0</v>
      </c>
      <c r="T182" s="210">
        <f>S182*H182</f>
        <v>0</v>
      </c>
      <c r="AR182" s="24" t="s">
        <v>152</v>
      </c>
      <c r="AT182" s="24" t="s">
        <v>124</v>
      </c>
      <c r="AU182" s="24" t="s">
        <v>82</v>
      </c>
      <c r="AY182" s="24" t="s">
        <v>123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24" t="s">
        <v>80</v>
      </c>
      <c r="BK182" s="195">
        <f>ROUND(I182*H182,2)</f>
        <v>0</v>
      </c>
      <c r="BL182" s="24" t="s">
        <v>152</v>
      </c>
      <c r="BM182" s="24" t="s">
        <v>933</v>
      </c>
    </row>
    <row r="183" spans="2:51" s="12" customFormat="1" ht="13.5">
      <c r="B183" s="223"/>
      <c r="C183" s="224"/>
      <c r="D183" s="236" t="s">
        <v>154</v>
      </c>
      <c r="E183" s="249" t="s">
        <v>21</v>
      </c>
      <c r="F183" s="250" t="s">
        <v>934</v>
      </c>
      <c r="G183" s="224"/>
      <c r="H183" s="251">
        <v>7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154</v>
      </c>
      <c r="AU183" s="233" t="s">
        <v>82</v>
      </c>
      <c r="AV183" s="12" t="s">
        <v>82</v>
      </c>
      <c r="AW183" s="12" t="s">
        <v>35</v>
      </c>
      <c r="AX183" s="12" t="s">
        <v>80</v>
      </c>
      <c r="AY183" s="233" t="s">
        <v>123</v>
      </c>
    </row>
    <row r="184" spans="2:65" s="1" customFormat="1" ht="22.5" customHeight="1">
      <c r="B184" s="41"/>
      <c r="C184" s="183" t="s">
        <v>462</v>
      </c>
      <c r="D184" s="183" t="s">
        <v>124</v>
      </c>
      <c r="E184" s="184" t="s">
        <v>935</v>
      </c>
      <c r="F184" s="185" t="s">
        <v>936</v>
      </c>
      <c r="G184" s="186" t="s">
        <v>176</v>
      </c>
      <c r="H184" s="187">
        <v>7</v>
      </c>
      <c r="I184" s="188"/>
      <c r="J184" s="189">
        <f>ROUND(I184*H184,2)</f>
        <v>0</v>
      </c>
      <c r="K184" s="185" t="s">
        <v>151</v>
      </c>
      <c r="L184" s="61"/>
      <c r="M184" s="190" t="s">
        <v>21</v>
      </c>
      <c r="N184" s="208" t="s">
        <v>43</v>
      </c>
      <c r="O184" s="42"/>
      <c r="P184" s="209">
        <f>O184*H184</f>
        <v>0</v>
      </c>
      <c r="Q184" s="209">
        <v>0.00546</v>
      </c>
      <c r="R184" s="209">
        <f>Q184*H184</f>
        <v>0.03822</v>
      </c>
      <c r="S184" s="209">
        <v>0</v>
      </c>
      <c r="T184" s="210">
        <f>S184*H184</f>
        <v>0</v>
      </c>
      <c r="AR184" s="24" t="s">
        <v>152</v>
      </c>
      <c r="AT184" s="24" t="s">
        <v>124</v>
      </c>
      <c r="AU184" s="24" t="s">
        <v>82</v>
      </c>
      <c r="AY184" s="24" t="s">
        <v>123</v>
      </c>
      <c r="BE184" s="195">
        <f>IF(N184="základní",J184,0)</f>
        <v>0</v>
      </c>
      <c r="BF184" s="195">
        <f>IF(N184="snížená",J184,0)</f>
        <v>0</v>
      </c>
      <c r="BG184" s="195">
        <f>IF(N184="zákl. přenesená",J184,0)</f>
        <v>0</v>
      </c>
      <c r="BH184" s="195">
        <f>IF(N184="sníž. přenesená",J184,0)</f>
        <v>0</v>
      </c>
      <c r="BI184" s="195">
        <f>IF(N184="nulová",J184,0)</f>
        <v>0</v>
      </c>
      <c r="BJ184" s="24" t="s">
        <v>80</v>
      </c>
      <c r="BK184" s="195">
        <f>ROUND(I184*H184,2)</f>
        <v>0</v>
      </c>
      <c r="BL184" s="24" t="s">
        <v>152</v>
      </c>
      <c r="BM184" s="24" t="s">
        <v>937</v>
      </c>
    </row>
    <row r="185" spans="2:51" s="12" customFormat="1" ht="13.5">
      <c r="B185" s="223"/>
      <c r="C185" s="224"/>
      <c r="D185" s="236" t="s">
        <v>154</v>
      </c>
      <c r="E185" s="249" t="s">
        <v>21</v>
      </c>
      <c r="F185" s="250" t="s">
        <v>934</v>
      </c>
      <c r="G185" s="224"/>
      <c r="H185" s="251">
        <v>7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154</v>
      </c>
      <c r="AU185" s="233" t="s">
        <v>82</v>
      </c>
      <c r="AV185" s="12" t="s">
        <v>82</v>
      </c>
      <c r="AW185" s="12" t="s">
        <v>35</v>
      </c>
      <c r="AX185" s="12" t="s">
        <v>80</v>
      </c>
      <c r="AY185" s="233" t="s">
        <v>123</v>
      </c>
    </row>
    <row r="186" spans="2:65" s="1" customFormat="1" ht="31.5" customHeight="1">
      <c r="B186" s="41"/>
      <c r="C186" s="183" t="s">
        <v>467</v>
      </c>
      <c r="D186" s="183" t="s">
        <v>124</v>
      </c>
      <c r="E186" s="184" t="s">
        <v>938</v>
      </c>
      <c r="F186" s="185" t="s">
        <v>939</v>
      </c>
      <c r="G186" s="186" t="s">
        <v>150</v>
      </c>
      <c r="H186" s="187">
        <v>2</v>
      </c>
      <c r="I186" s="188"/>
      <c r="J186" s="189">
        <f>ROUND(I186*H186,2)</f>
        <v>0</v>
      </c>
      <c r="K186" s="185" t="s">
        <v>151</v>
      </c>
      <c r="L186" s="61"/>
      <c r="M186" s="190" t="s">
        <v>21</v>
      </c>
      <c r="N186" s="208" t="s">
        <v>43</v>
      </c>
      <c r="O186" s="42"/>
      <c r="P186" s="209">
        <f>O186*H186</f>
        <v>0</v>
      </c>
      <c r="Q186" s="209">
        <v>0.01211</v>
      </c>
      <c r="R186" s="209">
        <f>Q186*H186</f>
        <v>0.02422</v>
      </c>
      <c r="S186" s="209">
        <v>0</v>
      </c>
      <c r="T186" s="210">
        <f>S186*H186</f>
        <v>0</v>
      </c>
      <c r="AR186" s="24" t="s">
        <v>152</v>
      </c>
      <c r="AT186" s="24" t="s">
        <v>124</v>
      </c>
      <c r="AU186" s="24" t="s">
        <v>82</v>
      </c>
      <c r="AY186" s="24" t="s">
        <v>123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24" t="s">
        <v>80</v>
      </c>
      <c r="BK186" s="195">
        <f>ROUND(I186*H186,2)</f>
        <v>0</v>
      </c>
      <c r="BL186" s="24" t="s">
        <v>152</v>
      </c>
      <c r="BM186" s="24" t="s">
        <v>940</v>
      </c>
    </row>
    <row r="187" spans="2:51" s="12" customFormat="1" ht="13.5">
      <c r="B187" s="223"/>
      <c r="C187" s="224"/>
      <c r="D187" s="236" t="s">
        <v>154</v>
      </c>
      <c r="E187" s="249" t="s">
        <v>21</v>
      </c>
      <c r="F187" s="250" t="s">
        <v>941</v>
      </c>
      <c r="G187" s="224"/>
      <c r="H187" s="251">
        <v>2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154</v>
      </c>
      <c r="AU187" s="233" t="s">
        <v>82</v>
      </c>
      <c r="AV187" s="12" t="s">
        <v>82</v>
      </c>
      <c r="AW187" s="12" t="s">
        <v>35</v>
      </c>
      <c r="AX187" s="12" t="s">
        <v>80</v>
      </c>
      <c r="AY187" s="233" t="s">
        <v>123</v>
      </c>
    </row>
    <row r="188" spans="2:65" s="1" customFormat="1" ht="22.5" customHeight="1">
      <c r="B188" s="41"/>
      <c r="C188" s="183" t="s">
        <v>471</v>
      </c>
      <c r="D188" s="183" t="s">
        <v>124</v>
      </c>
      <c r="E188" s="184" t="s">
        <v>942</v>
      </c>
      <c r="F188" s="185" t="s">
        <v>943</v>
      </c>
      <c r="G188" s="186" t="s">
        <v>150</v>
      </c>
      <c r="H188" s="187">
        <v>7</v>
      </c>
      <c r="I188" s="188"/>
      <c r="J188" s="189">
        <f>ROUND(I188*H188,2)</f>
        <v>0</v>
      </c>
      <c r="K188" s="185" t="s">
        <v>151</v>
      </c>
      <c r="L188" s="61"/>
      <c r="M188" s="190" t="s">
        <v>21</v>
      </c>
      <c r="N188" s="208" t="s">
        <v>43</v>
      </c>
      <c r="O188" s="42"/>
      <c r="P188" s="209">
        <f>O188*H188</f>
        <v>0</v>
      </c>
      <c r="Q188" s="209">
        <v>0.00421</v>
      </c>
      <c r="R188" s="209">
        <f>Q188*H188</f>
        <v>0.029470000000000003</v>
      </c>
      <c r="S188" s="209">
        <v>0</v>
      </c>
      <c r="T188" s="210">
        <f>S188*H188</f>
        <v>0</v>
      </c>
      <c r="AR188" s="24" t="s">
        <v>152</v>
      </c>
      <c r="AT188" s="24" t="s">
        <v>124</v>
      </c>
      <c r="AU188" s="24" t="s">
        <v>82</v>
      </c>
      <c r="AY188" s="24" t="s">
        <v>123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24" t="s">
        <v>80</v>
      </c>
      <c r="BK188" s="195">
        <f>ROUND(I188*H188,2)</f>
        <v>0</v>
      </c>
      <c r="BL188" s="24" t="s">
        <v>152</v>
      </c>
      <c r="BM188" s="24" t="s">
        <v>944</v>
      </c>
    </row>
    <row r="189" spans="2:51" s="12" customFormat="1" ht="13.5">
      <c r="B189" s="223"/>
      <c r="C189" s="224"/>
      <c r="D189" s="213" t="s">
        <v>154</v>
      </c>
      <c r="E189" s="225" t="s">
        <v>21</v>
      </c>
      <c r="F189" s="226" t="s">
        <v>934</v>
      </c>
      <c r="G189" s="224"/>
      <c r="H189" s="227">
        <v>7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154</v>
      </c>
      <c r="AU189" s="233" t="s">
        <v>82</v>
      </c>
      <c r="AV189" s="12" t="s">
        <v>82</v>
      </c>
      <c r="AW189" s="12" t="s">
        <v>35</v>
      </c>
      <c r="AX189" s="12" t="s">
        <v>80</v>
      </c>
      <c r="AY189" s="233" t="s">
        <v>123</v>
      </c>
    </row>
    <row r="190" spans="2:63" s="9" customFormat="1" ht="29.25" customHeight="1">
      <c r="B190" s="169"/>
      <c r="C190" s="170"/>
      <c r="D190" s="171" t="s">
        <v>71</v>
      </c>
      <c r="E190" s="206" t="s">
        <v>198</v>
      </c>
      <c r="F190" s="206" t="s">
        <v>945</v>
      </c>
      <c r="G190" s="170"/>
      <c r="H190" s="170"/>
      <c r="I190" s="173"/>
      <c r="J190" s="207">
        <f>BK190</f>
        <v>0</v>
      </c>
      <c r="K190" s="170"/>
      <c r="L190" s="175"/>
      <c r="M190" s="176"/>
      <c r="N190" s="177"/>
      <c r="O190" s="177"/>
      <c r="P190" s="178">
        <f>SUM(P191:P207)</f>
        <v>0</v>
      </c>
      <c r="Q190" s="177"/>
      <c r="R190" s="178">
        <f>SUM(R191:R207)</f>
        <v>8.8352732</v>
      </c>
      <c r="S190" s="177"/>
      <c r="T190" s="179">
        <f>SUM(T191:T207)</f>
        <v>1.7814</v>
      </c>
      <c r="AR190" s="180" t="s">
        <v>80</v>
      </c>
      <c r="AT190" s="181" t="s">
        <v>71</v>
      </c>
      <c r="AU190" s="181" t="s">
        <v>80</v>
      </c>
      <c r="AY190" s="180" t="s">
        <v>123</v>
      </c>
      <c r="BK190" s="182">
        <f>SUM(BK191:BK207)</f>
        <v>0</v>
      </c>
    </row>
    <row r="191" spans="2:65" s="1" customFormat="1" ht="31.5" customHeight="1">
      <c r="B191" s="41"/>
      <c r="C191" s="183" t="s">
        <v>475</v>
      </c>
      <c r="D191" s="183" t="s">
        <v>124</v>
      </c>
      <c r="E191" s="184" t="s">
        <v>946</v>
      </c>
      <c r="F191" s="185" t="s">
        <v>947</v>
      </c>
      <c r="G191" s="186" t="s">
        <v>399</v>
      </c>
      <c r="H191" s="187">
        <v>22</v>
      </c>
      <c r="I191" s="188"/>
      <c r="J191" s="189">
        <f>ROUND(I191*H191,2)</f>
        <v>0</v>
      </c>
      <c r="K191" s="185" t="s">
        <v>151</v>
      </c>
      <c r="L191" s="61"/>
      <c r="M191" s="190" t="s">
        <v>21</v>
      </c>
      <c r="N191" s="208" t="s">
        <v>43</v>
      </c>
      <c r="O191" s="42"/>
      <c r="P191" s="209">
        <f>O191*H191</f>
        <v>0</v>
      </c>
      <c r="Q191" s="209">
        <v>0.1295</v>
      </c>
      <c r="R191" s="209">
        <f>Q191*H191</f>
        <v>2.849</v>
      </c>
      <c r="S191" s="209">
        <v>0</v>
      </c>
      <c r="T191" s="210">
        <f>S191*H191</f>
        <v>0</v>
      </c>
      <c r="AR191" s="24" t="s">
        <v>152</v>
      </c>
      <c r="AT191" s="24" t="s">
        <v>124</v>
      </c>
      <c r="AU191" s="24" t="s">
        <v>82</v>
      </c>
      <c r="AY191" s="24" t="s">
        <v>123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24" t="s">
        <v>80</v>
      </c>
      <c r="BK191" s="195">
        <f>ROUND(I191*H191,2)</f>
        <v>0</v>
      </c>
      <c r="BL191" s="24" t="s">
        <v>152</v>
      </c>
      <c r="BM191" s="24" t="s">
        <v>948</v>
      </c>
    </row>
    <row r="192" spans="2:65" s="1" customFormat="1" ht="22.5" customHeight="1">
      <c r="B192" s="41"/>
      <c r="C192" s="263" t="s">
        <v>480</v>
      </c>
      <c r="D192" s="263" t="s">
        <v>529</v>
      </c>
      <c r="E192" s="264" t="s">
        <v>949</v>
      </c>
      <c r="F192" s="265" t="s">
        <v>950</v>
      </c>
      <c r="G192" s="266" t="s">
        <v>150</v>
      </c>
      <c r="H192" s="267">
        <v>24</v>
      </c>
      <c r="I192" s="268"/>
      <c r="J192" s="269">
        <f>ROUND(I192*H192,2)</f>
        <v>0</v>
      </c>
      <c r="K192" s="265" t="s">
        <v>151</v>
      </c>
      <c r="L192" s="270"/>
      <c r="M192" s="271" t="s">
        <v>21</v>
      </c>
      <c r="N192" s="272" t="s">
        <v>43</v>
      </c>
      <c r="O192" s="42"/>
      <c r="P192" s="209">
        <f>O192*H192</f>
        <v>0</v>
      </c>
      <c r="Q192" s="209">
        <v>0.055</v>
      </c>
      <c r="R192" s="209">
        <f>Q192*H192</f>
        <v>1.32</v>
      </c>
      <c r="S192" s="209">
        <v>0</v>
      </c>
      <c r="T192" s="210">
        <f>S192*H192</f>
        <v>0</v>
      </c>
      <c r="AR192" s="24" t="s">
        <v>193</v>
      </c>
      <c r="AT192" s="24" t="s">
        <v>529</v>
      </c>
      <c r="AU192" s="24" t="s">
        <v>82</v>
      </c>
      <c r="AY192" s="24" t="s">
        <v>123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24" t="s">
        <v>80</v>
      </c>
      <c r="BK192" s="195">
        <f>ROUND(I192*H192,2)</f>
        <v>0</v>
      </c>
      <c r="BL192" s="24" t="s">
        <v>152</v>
      </c>
      <c r="BM192" s="24" t="s">
        <v>951</v>
      </c>
    </row>
    <row r="193" spans="2:65" s="1" customFormat="1" ht="22.5" customHeight="1">
      <c r="B193" s="41"/>
      <c r="C193" s="183" t="s">
        <v>485</v>
      </c>
      <c r="D193" s="183" t="s">
        <v>124</v>
      </c>
      <c r="E193" s="184" t="s">
        <v>952</v>
      </c>
      <c r="F193" s="185" t="s">
        <v>953</v>
      </c>
      <c r="G193" s="186" t="s">
        <v>161</v>
      </c>
      <c r="H193" s="187">
        <v>1.98</v>
      </c>
      <c r="I193" s="188"/>
      <c r="J193" s="189">
        <f>ROUND(I193*H193,2)</f>
        <v>0</v>
      </c>
      <c r="K193" s="185" t="s">
        <v>151</v>
      </c>
      <c r="L193" s="61"/>
      <c r="M193" s="190" t="s">
        <v>21</v>
      </c>
      <c r="N193" s="208" t="s">
        <v>43</v>
      </c>
      <c r="O193" s="42"/>
      <c r="P193" s="209">
        <f>O193*H193</f>
        <v>0</v>
      </c>
      <c r="Q193" s="209">
        <v>2.25634</v>
      </c>
      <c r="R193" s="209">
        <f>Q193*H193</f>
        <v>4.467553199999999</v>
      </c>
      <c r="S193" s="209">
        <v>0</v>
      </c>
      <c r="T193" s="210">
        <f>S193*H193</f>
        <v>0</v>
      </c>
      <c r="AR193" s="24" t="s">
        <v>152</v>
      </c>
      <c r="AT193" s="24" t="s">
        <v>124</v>
      </c>
      <c r="AU193" s="24" t="s">
        <v>82</v>
      </c>
      <c r="AY193" s="24" t="s">
        <v>123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24" t="s">
        <v>80</v>
      </c>
      <c r="BK193" s="195">
        <f>ROUND(I193*H193,2)</f>
        <v>0</v>
      </c>
      <c r="BL193" s="24" t="s">
        <v>152</v>
      </c>
      <c r="BM193" s="24" t="s">
        <v>954</v>
      </c>
    </row>
    <row r="194" spans="2:51" s="12" customFormat="1" ht="13.5">
      <c r="B194" s="223"/>
      <c r="C194" s="224"/>
      <c r="D194" s="236" t="s">
        <v>154</v>
      </c>
      <c r="E194" s="249" t="s">
        <v>21</v>
      </c>
      <c r="F194" s="250" t="s">
        <v>955</v>
      </c>
      <c r="G194" s="224"/>
      <c r="H194" s="251">
        <v>1.98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154</v>
      </c>
      <c r="AU194" s="233" t="s">
        <v>82</v>
      </c>
      <c r="AV194" s="12" t="s">
        <v>82</v>
      </c>
      <c r="AW194" s="12" t="s">
        <v>35</v>
      </c>
      <c r="AX194" s="12" t="s">
        <v>80</v>
      </c>
      <c r="AY194" s="233" t="s">
        <v>123</v>
      </c>
    </row>
    <row r="195" spans="2:65" s="1" customFormat="1" ht="31.5" customHeight="1">
      <c r="B195" s="41"/>
      <c r="C195" s="183" t="s">
        <v>492</v>
      </c>
      <c r="D195" s="183" t="s">
        <v>124</v>
      </c>
      <c r="E195" s="184" t="s">
        <v>956</v>
      </c>
      <c r="F195" s="185" t="s">
        <v>957</v>
      </c>
      <c r="G195" s="186" t="s">
        <v>399</v>
      </c>
      <c r="H195" s="187">
        <v>312</v>
      </c>
      <c r="I195" s="188"/>
      <c r="J195" s="189">
        <f>ROUND(I195*H195,2)</f>
        <v>0</v>
      </c>
      <c r="K195" s="185" t="s">
        <v>151</v>
      </c>
      <c r="L195" s="61"/>
      <c r="M195" s="190" t="s">
        <v>21</v>
      </c>
      <c r="N195" s="208" t="s">
        <v>43</v>
      </c>
      <c r="O195" s="42"/>
      <c r="P195" s="209">
        <f>O195*H195</f>
        <v>0</v>
      </c>
      <c r="Q195" s="209">
        <v>0.00061</v>
      </c>
      <c r="R195" s="209">
        <f>Q195*H195</f>
        <v>0.19032</v>
      </c>
      <c r="S195" s="209">
        <v>0</v>
      </c>
      <c r="T195" s="210">
        <f>S195*H195</f>
        <v>0</v>
      </c>
      <c r="AR195" s="24" t="s">
        <v>152</v>
      </c>
      <c r="AT195" s="24" t="s">
        <v>124</v>
      </c>
      <c r="AU195" s="24" t="s">
        <v>82</v>
      </c>
      <c r="AY195" s="24" t="s">
        <v>123</v>
      </c>
      <c r="BE195" s="195">
        <f>IF(N195="základní",J195,0)</f>
        <v>0</v>
      </c>
      <c r="BF195" s="195">
        <f>IF(N195="snížená",J195,0)</f>
        <v>0</v>
      </c>
      <c r="BG195" s="195">
        <f>IF(N195="zákl. přenesená",J195,0)</f>
        <v>0</v>
      </c>
      <c r="BH195" s="195">
        <f>IF(N195="sníž. přenesená",J195,0)</f>
        <v>0</v>
      </c>
      <c r="BI195" s="195">
        <f>IF(N195="nulová",J195,0)</f>
        <v>0</v>
      </c>
      <c r="BJ195" s="24" t="s">
        <v>80</v>
      </c>
      <c r="BK195" s="195">
        <f>ROUND(I195*H195,2)</f>
        <v>0</v>
      </c>
      <c r="BL195" s="24" t="s">
        <v>152</v>
      </c>
      <c r="BM195" s="24" t="s">
        <v>958</v>
      </c>
    </row>
    <row r="196" spans="2:51" s="12" customFormat="1" ht="13.5">
      <c r="B196" s="223"/>
      <c r="C196" s="224"/>
      <c r="D196" s="236" t="s">
        <v>154</v>
      </c>
      <c r="E196" s="249" t="s">
        <v>21</v>
      </c>
      <c r="F196" s="250" t="s">
        <v>959</v>
      </c>
      <c r="G196" s="224"/>
      <c r="H196" s="251">
        <v>312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154</v>
      </c>
      <c r="AU196" s="233" t="s">
        <v>82</v>
      </c>
      <c r="AV196" s="12" t="s">
        <v>82</v>
      </c>
      <c r="AW196" s="12" t="s">
        <v>35</v>
      </c>
      <c r="AX196" s="12" t="s">
        <v>80</v>
      </c>
      <c r="AY196" s="233" t="s">
        <v>123</v>
      </c>
    </row>
    <row r="197" spans="2:65" s="1" customFormat="1" ht="22.5" customHeight="1">
      <c r="B197" s="41"/>
      <c r="C197" s="183" t="s">
        <v>496</v>
      </c>
      <c r="D197" s="183" t="s">
        <v>124</v>
      </c>
      <c r="E197" s="184" t="s">
        <v>960</v>
      </c>
      <c r="F197" s="185" t="s">
        <v>961</v>
      </c>
      <c r="G197" s="186" t="s">
        <v>399</v>
      </c>
      <c r="H197" s="187">
        <v>312</v>
      </c>
      <c r="I197" s="188"/>
      <c r="J197" s="189">
        <f>ROUND(I197*H197,2)</f>
        <v>0</v>
      </c>
      <c r="K197" s="185" t="s">
        <v>151</v>
      </c>
      <c r="L197" s="61"/>
      <c r="M197" s="190" t="s">
        <v>21</v>
      </c>
      <c r="N197" s="208" t="s">
        <v>43</v>
      </c>
      <c r="O197" s="42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AR197" s="24" t="s">
        <v>152</v>
      </c>
      <c r="AT197" s="24" t="s">
        <v>124</v>
      </c>
      <c r="AU197" s="24" t="s">
        <v>82</v>
      </c>
      <c r="AY197" s="24" t="s">
        <v>123</v>
      </c>
      <c r="BE197" s="195">
        <f>IF(N197="základní",J197,0)</f>
        <v>0</v>
      </c>
      <c r="BF197" s="195">
        <f>IF(N197="snížená",J197,0)</f>
        <v>0</v>
      </c>
      <c r="BG197" s="195">
        <f>IF(N197="zákl. přenesená",J197,0)</f>
        <v>0</v>
      </c>
      <c r="BH197" s="195">
        <f>IF(N197="sníž. přenesená",J197,0)</f>
        <v>0</v>
      </c>
      <c r="BI197" s="195">
        <f>IF(N197="nulová",J197,0)</f>
        <v>0</v>
      </c>
      <c r="BJ197" s="24" t="s">
        <v>80</v>
      </c>
      <c r="BK197" s="195">
        <f>ROUND(I197*H197,2)</f>
        <v>0</v>
      </c>
      <c r="BL197" s="24" t="s">
        <v>152</v>
      </c>
      <c r="BM197" s="24" t="s">
        <v>962</v>
      </c>
    </row>
    <row r="198" spans="2:51" s="12" customFormat="1" ht="13.5">
      <c r="B198" s="223"/>
      <c r="C198" s="224"/>
      <c r="D198" s="236" t="s">
        <v>154</v>
      </c>
      <c r="E198" s="249" t="s">
        <v>21</v>
      </c>
      <c r="F198" s="250" t="s">
        <v>963</v>
      </c>
      <c r="G198" s="224"/>
      <c r="H198" s="251">
        <v>312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154</v>
      </c>
      <c r="AU198" s="233" t="s">
        <v>82</v>
      </c>
      <c r="AV198" s="12" t="s">
        <v>82</v>
      </c>
      <c r="AW198" s="12" t="s">
        <v>35</v>
      </c>
      <c r="AX198" s="12" t="s">
        <v>80</v>
      </c>
      <c r="AY198" s="233" t="s">
        <v>123</v>
      </c>
    </row>
    <row r="199" spans="2:65" s="1" customFormat="1" ht="22.5" customHeight="1">
      <c r="B199" s="41"/>
      <c r="C199" s="183" t="s">
        <v>504</v>
      </c>
      <c r="D199" s="183" t="s">
        <v>124</v>
      </c>
      <c r="E199" s="184" t="s">
        <v>964</v>
      </c>
      <c r="F199" s="185" t="s">
        <v>965</v>
      </c>
      <c r="G199" s="186" t="s">
        <v>399</v>
      </c>
      <c r="H199" s="187">
        <v>60</v>
      </c>
      <c r="I199" s="188"/>
      <c r="J199" s="189">
        <f>ROUND(I199*H199,2)</f>
        <v>0</v>
      </c>
      <c r="K199" s="185" t="s">
        <v>151</v>
      </c>
      <c r="L199" s="61"/>
      <c r="M199" s="190" t="s">
        <v>21</v>
      </c>
      <c r="N199" s="208" t="s">
        <v>43</v>
      </c>
      <c r="O199" s="42"/>
      <c r="P199" s="209">
        <f>O199*H199</f>
        <v>0</v>
      </c>
      <c r="Q199" s="209">
        <v>0.00014</v>
      </c>
      <c r="R199" s="209">
        <f>Q199*H199</f>
        <v>0.0084</v>
      </c>
      <c r="S199" s="209">
        <v>0</v>
      </c>
      <c r="T199" s="210">
        <f>S199*H199</f>
        <v>0</v>
      </c>
      <c r="AR199" s="24" t="s">
        <v>152</v>
      </c>
      <c r="AT199" s="24" t="s">
        <v>124</v>
      </c>
      <c r="AU199" s="24" t="s">
        <v>82</v>
      </c>
      <c r="AY199" s="24" t="s">
        <v>123</v>
      </c>
      <c r="BE199" s="195">
        <f>IF(N199="základní",J199,0)</f>
        <v>0</v>
      </c>
      <c r="BF199" s="195">
        <f>IF(N199="snížená",J199,0)</f>
        <v>0</v>
      </c>
      <c r="BG199" s="195">
        <f>IF(N199="zákl. přenesená",J199,0)</f>
        <v>0</v>
      </c>
      <c r="BH199" s="195">
        <f>IF(N199="sníž. přenesená",J199,0)</f>
        <v>0</v>
      </c>
      <c r="BI199" s="195">
        <f>IF(N199="nulová",J199,0)</f>
        <v>0</v>
      </c>
      <c r="BJ199" s="24" t="s">
        <v>80</v>
      </c>
      <c r="BK199" s="195">
        <f>ROUND(I199*H199,2)</f>
        <v>0</v>
      </c>
      <c r="BL199" s="24" t="s">
        <v>152</v>
      </c>
      <c r="BM199" s="24" t="s">
        <v>966</v>
      </c>
    </row>
    <row r="200" spans="2:51" s="12" customFormat="1" ht="13.5">
      <c r="B200" s="223"/>
      <c r="C200" s="224"/>
      <c r="D200" s="236" t="s">
        <v>154</v>
      </c>
      <c r="E200" s="249" t="s">
        <v>21</v>
      </c>
      <c r="F200" s="250" t="s">
        <v>967</v>
      </c>
      <c r="G200" s="224"/>
      <c r="H200" s="251">
        <v>60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154</v>
      </c>
      <c r="AU200" s="233" t="s">
        <v>82</v>
      </c>
      <c r="AV200" s="12" t="s">
        <v>82</v>
      </c>
      <c r="AW200" s="12" t="s">
        <v>35</v>
      </c>
      <c r="AX200" s="12" t="s">
        <v>80</v>
      </c>
      <c r="AY200" s="233" t="s">
        <v>123</v>
      </c>
    </row>
    <row r="201" spans="2:65" s="1" customFormat="1" ht="22.5" customHeight="1">
      <c r="B201" s="41"/>
      <c r="C201" s="183" t="s">
        <v>509</v>
      </c>
      <c r="D201" s="183" t="s">
        <v>124</v>
      </c>
      <c r="E201" s="184" t="s">
        <v>968</v>
      </c>
      <c r="F201" s="185" t="s">
        <v>969</v>
      </c>
      <c r="G201" s="186" t="s">
        <v>161</v>
      </c>
      <c r="H201" s="187">
        <v>0.717</v>
      </c>
      <c r="I201" s="188"/>
      <c r="J201" s="189">
        <f>ROUND(I201*H201,2)</f>
        <v>0</v>
      </c>
      <c r="K201" s="185" t="s">
        <v>151</v>
      </c>
      <c r="L201" s="61"/>
      <c r="M201" s="190" t="s">
        <v>21</v>
      </c>
      <c r="N201" s="208" t="s">
        <v>43</v>
      </c>
      <c r="O201" s="42"/>
      <c r="P201" s="209">
        <f>O201*H201</f>
        <v>0</v>
      </c>
      <c r="Q201" s="209">
        <v>0</v>
      </c>
      <c r="R201" s="209">
        <f>Q201*H201</f>
        <v>0</v>
      </c>
      <c r="S201" s="209">
        <v>2.2</v>
      </c>
      <c r="T201" s="210">
        <f>S201*H201</f>
        <v>1.5774000000000001</v>
      </c>
      <c r="AR201" s="24" t="s">
        <v>152</v>
      </c>
      <c r="AT201" s="24" t="s">
        <v>124</v>
      </c>
      <c r="AU201" s="24" t="s">
        <v>82</v>
      </c>
      <c r="AY201" s="24" t="s">
        <v>123</v>
      </c>
      <c r="BE201" s="195">
        <f>IF(N201="základní",J201,0)</f>
        <v>0</v>
      </c>
      <c r="BF201" s="195">
        <f>IF(N201="snížená",J201,0)</f>
        <v>0</v>
      </c>
      <c r="BG201" s="195">
        <f>IF(N201="zákl. přenesená",J201,0)</f>
        <v>0</v>
      </c>
      <c r="BH201" s="195">
        <f>IF(N201="sníž. přenesená",J201,0)</f>
        <v>0</v>
      </c>
      <c r="BI201" s="195">
        <f>IF(N201="nulová",J201,0)</f>
        <v>0</v>
      </c>
      <c r="BJ201" s="24" t="s">
        <v>80</v>
      </c>
      <c r="BK201" s="195">
        <f>ROUND(I201*H201,2)</f>
        <v>0</v>
      </c>
      <c r="BL201" s="24" t="s">
        <v>152</v>
      </c>
      <c r="BM201" s="24" t="s">
        <v>970</v>
      </c>
    </row>
    <row r="202" spans="2:51" s="11" customFormat="1" ht="13.5">
      <c r="B202" s="211"/>
      <c r="C202" s="212"/>
      <c r="D202" s="213" t="s">
        <v>154</v>
      </c>
      <c r="E202" s="214" t="s">
        <v>21</v>
      </c>
      <c r="F202" s="215" t="s">
        <v>971</v>
      </c>
      <c r="G202" s="212"/>
      <c r="H202" s="216" t="s">
        <v>21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154</v>
      </c>
      <c r="AU202" s="222" t="s">
        <v>82</v>
      </c>
      <c r="AV202" s="11" t="s">
        <v>80</v>
      </c>
      <c r="AW202" s="11" t="s">
        <v>35</v>
      </c>
      <c r="AX202" s="11" t="s">
        <v>72</v>
      </c>
      <c r="AY202" s="222" t="s">
        <v>123</v>
      </c>
    </row>
    <row r="203" spans="2:51" s="12" customFormat="1" ht="13.5">
      <c r="B203" s="223"/>
      <c r="C203" s="224"/>
      <c r="D203" s="213" t="s">
        <v>154</v>
      </c>
      <c r="E203" s="225" t="s">
        <v>21</v>
      </c>
      <c r="F203" s="226" t="s">
        <v>972</v>
      </c>
      <c r="G203" s="224"/>
      <c r="H203" s="227">
        <v>0.325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154</v>
      </c>
      <c r="AU203" s="233" t="s">
        <v>82</v>
      </c>
      <c r="AV203" s="12" t="s">
        <v>82</v>
      </c>
      <c r="AW203" s="12" t="s">
        <v>35</v>
      </c>
      <c r="AX203" s="12" t="s">
        <v>72</v>
      </c>
      <c r="AY203" s="233" t="s">
        <v>123</v>
      </c>
    </row>
    <row r="204" spans="2:51" s="12" customFormat="1" ht="13.5">
      <c r="B204" s="223"/>
      <c r="C204" s="224"/>
      <c r="D204" s="213" t="s">
        <v>154</v>
      </c>
      <c r="E204" s="225" t="s">
        <v>21</v>
      </c>
      <c r="F204" s="226" t="s">
        <v>973</v>
      </c>
      <c r="G204" s="224"/>
      <c r="H204" s="227">
        <v>0.392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154</v>
      </c>
      <c r="AU204" s="233" t="s">
        <v>82</v>
      </c>
      <c r="AV204" s="12" t="s">
        <v>82</v>
      </c>
      <c r="AW204" s="12" t="s">
        <v>35</v>
      </c>
      <c r="AX204" s="12" t="s">
        <v>72</v>
      </c>
      <c r="AY204" s="233" t="s">
        <v>123</v>
      </c>
    </row>
    <row r="205" spans="2:51" s="13" customFormat="1" ht="13.5">
      <c r="B205" s="234"/>
      <c r="C205" s="235"/>
      <c r="D205" s="236" t="s">
        <v>154</v>
      </c>
      <c r="E205" s="237" t="s">
        <v>21</v>
      </c>
      <c r="F205" s="238" t="s">
        <v>158</v>
      </c>
      <c r="G205" s="235"/>
      <c r="H205" s="239">
        <v>0.717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154</v>
      </c>
      <c r="AU205" s="245" t="s">
        <v>82</v>
      </c>
      <c r="AV205" s="13" t="s">
        <v>152</v>
      </c>
      <c r="AW205" s="13" t="s">
        <v>35</v>
      </c>
      <c r="AX205" s="13" t="s">
        <v>80</v>
      </c>
      <c r="AY205" s="245" t="s">
        <v>123</v>
      </c>
    </row>
    <row r="206" spans="2:65" s="1" customFormat="1" ht="31.5" customHeight="1">
      <c r="B206" s="41"/>
      <c r="C206" s="183" t="s">
        <v>514</v>
      </c>
      <c r="D206" s="183" t="s">
        <v>124</v>
      </c>
      <c r="E206" s="184" t="s">
        <v>974</v>
      </c>
      <c r="F206" s="185" t="s">
        <v>975</v>
      </c>
      <c r="G206" s="186" t="s">
        <v>176</v>
      </c>
      <c r="H206" s="187">
        <v>2</v>
      </c>
      <c r="I206" s="188"/>
      <c r="J206" s="189">
        <f>ROUND(I206*H206,2)</f>
        <v>0</v>
      </c>
      <c r="K206" s="185" t="s">
        <v>151</v>
      </c>
      <c r="L206" s="61"/>
      <c r="M206" s="190" t="s">
        <v>21</v>
      </c>
      <c r="N206" s="208" t="s">
        <v>43</v>
      </c>
      <c r="O206" s="42"/>
      <c r="P206" s="209">
        <f>O206*H206</f>
        <v>0</v>
      </c>
      <c r="Q206" s="209">
        <v>0</v>
      </c>
      <c r="R206" s="209">
        <f>Q206*H206</f>
        <v>0</v>
      </c>
      <c r="S206" s="209">
        <v>0.102</v>
      </c>
      <c r="T206" s="210">
        <f>S206*H206</f>
        <v>0.204</v>
      </c>
      <c r="AR206" s="24" t="s">
        <v>152</v>
      </c>
      <c r="AT206" s="24" t="s">
        <v>124</v>
      </c>
      <c r="AU206" s="24" t="s">
        <v>82</v>
      </c>
      <c r="AY206" s="24" t="s">
        <v>123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24" t="s">
        <v>80</v>
      </c>
      <c r="BK206" s="195">
        <f>ROUND(I206*H206,2)</f>
        <v>0</v>
      </c>
      <c r="BL206" s="24" t="s">
        <v>152</v>
      </c>
      <c r="BM206" s="24" t="s">
        <v>976</v>
      </c>
    </row>
    <row r="207" spans="2:51" s="12" customFormat="1" ht="13.5">
      <c r="B207" s="223"/>
      <c r="C207" s="224"/>
      <c r="D207" s="213" t="s">
        <v>154</v>
      </c>
      <c r="E207" s="225" t="s">
        <v>21</v>
      </c>
      <c r="F207" s="226" t="s">
        <v>977</v>
      </c>
      <c r="G207" s="224"/>
      <c r="H207" s="227">
        <v>2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154</v>
      </c>
      <c r="AU207" s="233" t="s">
        <v>82</v>
      </c>
      <c r="AV207" s="12" t="s">
        <v>82</v>
      </c>
      <c r="AW207" s="12" t="s">
        <v>35</v>
      </c>
      <c r="AX207" s="12" t="s">
        <v>80</v>
      </c>
      <c r="AY207" s="233" t="s">
        <v>123</v>
      </c>
    </row>
    <row r="208" spans="2:63" s="9" customFormat="1" ht="29.25" customHeight="1">
      <c r="B208" s="169"/>
      <c r="C208" s="170"/>
      <c r="D208" s="171" t="s">
        <v>71</v>
      </c>
      <c r="E208" s="206" t="s">
        <v>460</v>
      </c>
      <c r="F208" s="206" t="s">
        <v>461</v>
      </c>
      <c r="G208" s="170"/>
      <c r="H208" s="170"/>
      <c r="I208" s="173"/>
      <c r="J208" s="207">
        <f>BK208</f>
        <v>0</v>
      </c>
      <c r="K208" s="170"/>
      <c r="L208" s="175"/>
      <c r="M208" s="176"/>
      <c r="N208" s="177"/>
      <c r="O208" s="177"/>
      <c r="P208" s="178">
        <f>SUM(P209:P218)</f>
        <v>0</v>
      </c>
      <c r="Q208" s="177"/>
      <c r="R208" s="178">
        <f>SUM(R209:R218)</f>
        <v>0</v>
      </c>
      <c r="S208" s="177"/>
      <c r="T208" s="179">
        <f>SUM(T209:T218)</f>
        <v>0</v>
      </c>
      <c r="AR208" s="180" t="s">
        <v>80</v>
      </c>
      <c r="AT208" s="181" t="s">
        <v>71</v>
      </c>
      <c r="AU208" s="181" t="s">
        <v>80</v>
      </c>
      <c r="AY208" s="180" t="s">
        <v>123</v>
      </c>
      <c r="BK208" s="182">
        <f>SUM(BK209:BK218)</f>
        <v>0</v>
      </c>
    </row>
    <row r="209" spans="2:65" s="1" customFormat="1" ht="22.5" customHeight="1">
      <c r="B209" s="41"/>
      <c r="C209" s="183" t="s">
        <v>528</v>
      </c>
      <c r="D209" s="183" t="s">
        <v>124</v>
      </c>
      <c r="E209" s="184" t="s">
        <v>978</v>
      </c>
      <c r="F209" s="185" t="s">
        <v>979</v>
      </c>
      <c r="G209" s="186" t="s">
        <v>465</v>
      </c>
      <c r="H209" s="187">
        <v>218.673</v>
      </c>
      <c r="I209" s="188"/>
      <c r="J209" s="189">
        <f>ROUND(I209*H209,2)</f>
        <v>0</v>
      </c>
      <c r="K209" s="185" t="s">
        <v>151</v>
      </c>
      <c r="L209" s="61"/>
      <c r="M209" s="190" t="s">
        <v>21</v>
      </c>
      <c r="N209" s="208" t="s">
        <v>43</v>
      </c>
      <c r="O209" s="42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24" t="s">
        <v>152</v>
      </c>
      <c r="AT209" s="24" t="s">
        <v>124</v>
      </c>
      <c r="AU209" s="24" t="s">
        <v>82</v>
      </c>
      <c r="AY209" s="24" t="s">
        <v>123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24" t="s">
        <v>80</v>
      </c>
      <c r="BK209" s="195">
        <f>ROUND(I209*H209,2)</f>
        <v>0</v>
      </c>
      <c r="BL209" s="24" t="s">
        <v>152</v>
      </c>
      <c r="BM209" s="24" t="s">
        <v>980</v>
      </c>
    </row>
    <row r="210" spans="2:65" s="1" customFormat="1" ht="22.5" customHeight="1">
      <c r="B210" s="41"/>
      <c r="C210" s="183" t="s">
        <v>534</v>
      </c>
      <c r="D210" s="183" t="s">
        <v>124</v>
      </c>
      <c r="E210" s="184" t="s">
        <v>981</v>
      </c>
      <c r="F210" s="185" t="s">
        <v>982</v>
      </c>
      <c r="G210" s="186" t="s">
        <v>465</v>
      </c>
      <c r="H210" s="187">
        <v>4154.787</v>
      </c>
      <c r="I210" s="188"/>
      <c r="J210" s="189">
        <f>ROUND(I210*H210,2)</f>
        <v>0</v>
      </c>
      <c r="K210" s="185" t="s">
        <v>151</v>
      </c>
      <c r="L210" s="61"/>
      <c r="M210" s="190" t="s">
        <v>21</v>
      </c>
      <c r="N210" s="208" t="s">
        <v>43</v>
      </c>
      <c r="O210" s="42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AR210" s="24" t="s">
        <v>152</v>
      </c>
      <c r="AT210" s="24" t="s">
        <v>124</v>
      </c>
      <c r="AU210" s="24" t="s">
        <v>82</v>
      </c>
      <c r="AY210" s="24" t="s">
        <v>123</v>
      </c>
      <c r="BE210" s="195">
        <f>IF(N210="základní",J210,0)</f>
        <v>0</v>
      </c>
      <c r="BF210" s="195">
        <f>IF(N210="snížená",J210,0)</f>
        <v>0</v>
      </c>
      <c r="BG210" s="195">
        <f>IF(N210="zákl. přenesená",J210,0)</f>
        <v>0</v>
      </c>
      <c r="BH210" s="195">
        <f>IF(N210="sníž. přenesená",J210,0)</f>
        <v>0</v>
      </c>
      <c r="BI210" s="195">
        <f>IF(N210="nulová",J210,0)</f>
        <v>0</v>
      </c>
      <c r="BJ210" s="24" t="s">
        <v>80</v>
      </c>
      <c r="BK210" s="195">
        <f>ROUND(I210*H210,2)</f>
        <v>0</v>
      </c>
      <c r="BL210" s="24" t="s">
        <v>152</v>
      </c>
      <c r="BM210" s="24" t="s">
        <v>983</v>
      </c>
    </row>
    <row r="211" spans="2:51" s="12" customFormat="1" ht="13.5">
      <c r="B211" s="223"/>
      <c r="C211" s="224"/>
      <c r="D211" s="236" t="s">
        <v>154</v>
      </c>
      <c r="E211" s="224"/>
      <c r="F211" s="250" t="s">
        <v>984</v>
      </c>
      <c r="G211" s="224"/>
      <c r="H211" s="251">
        <v>4154.787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154</v>
      </c>
      <c r="AU211" s="233" t="s">
        <v>82</v>
      </c>
      <c r="AV211" s="12" t="s">
        <v>82</v>
      </c>
      <c r="AW211" s="12" t="s">
        <v>6</v>
      </c>
      <c r="AX211" s="12" t="s">
        <v>80</v>
      </c>
      <c r="AY211" s="233" t="s">
        <v>123</v>
      </c>
    </row>
    <row r="212" spans="2:65" s="1" customFormat="1" ht="22.5" customHeight="1">
      <c r="B212" s="41"/>
      <c r="C212" s="183" t="s">
        <v>538</v>
      </c>
      <c r="D212" s="183" t="s">
        <v>124</v>
      </c>
      <c r="E212" s="184" t="s">
        <v>985</v>
      </c>
      <c r="F212" s="185" t="s">
        <v>986</v>
      </c>
      <c r="G212" s="186" t="s">
        <v>465</v>
      </c>
      <c r="H212" s="187">
        <v>218.673</v>
      </c>
      <c r="I212" s="188"/>
      <c r="J212" s="189">
        <f>ROUND(I212*H212,2)</f>
        <v>0</v>
      </c>
      <c r="K212" s="185" t="s">
        <v>151</v>
      </c>
      <c r="L212" s="61"/>
      <c r="M212" s="190" t="s">
        <v>21</v>
      </c>
      <c r="N212" s="208" t="s">
        <v>43</v>
      </c>
      <c r="O212" s="42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AR212" s="24" t="s">
        <v>152</v>
      </c>
      <c r="AT212" s="24" t="s">
        <v>124</v>
      </c>
      <c r="AU212" s="24" t="s">
        <v>82</v>
      </c>
      <c r="AY212" s="24" t="s">
        <v>123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24" t="s">
        <v>80</v>
      </c>
      <c r="BK212" s="195">
        <f>ROUND(I212*H212,2)</f>
        <v>0</v>
      </c>
      <c r="BL212" s="24" t="s">
        <v>152</v>
      </c>
      <c r="BM212" s="24" t="s">
        <v>987</v>
      </c>
    </row>
    <row r="213" spans="2:65" s="1" customFormat="1" ht="22.5" customHeight="1">
      <c r="B213" s="41"/>
      <c r="C213" s="183" t="s">
        <v>542</v>
      </c>
      <c r="D213" s="183" t="s">
        <v>124</v>
      </c>
      <c r="E213" s="184" t="s">
        <v>988</v>
      </c>
      <c r="F213" s="185" t="s">
        <v>989</v>
      </c>
      <c r="G213" s="186" t="s">
        <v>465</v>
      </c>
      <c r="H213" s="187">
        <v>32.801</v>
      </c>
      <c r="I213" s="188"/>
      <c r="J213" s="189">
        <f>ROUND(I213*H213,2)</f>
        <v>0</v>
      </c>
      <c r="K213" s="185" t="s">
        <v>151</v>
      </c>
      <c r="L213" s="61"/>
      <c r="M213" s="190" t="s">
        <v>21</v>
      </c>
      <c r="N213" s="208" t="s">
        <v>43</v>
      </c>
      <c r="O213" s="42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AR213" s="24" t="s">
        <v>152</v>
      </c>
      <c r="AT213" s="24" t="s">
        <v>124</v>
      </c>
      <c r="AU213" s="24" t="s">
        <v>82</v>
      </c>
      <c r="AY213" s="24" t="s">
        <v>123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24" t="s">
        <v>80</v>
      </c>
      <c r="BK213" s="195">
        <f>ROUND(I213*H213,2)</f>
        <v>0</v>
      </c>
      <c r="BL213" s="24" t="s">
        <v>152</v>
      </c>
      <c r="BM213" s="24" t="s">
        <v>990</v>
      </c>
    </row>
    <row r="214" spans="2:51" s="12" customFormat="1" ht="13.5">
      <c r="B214" s="223"/>
      <c r="C214" s="224"/>
      <c r="D214" s="236" t="s">
        <v>154</v>
      </c>
      <c r="E214" s="224"/>
      <c r="F214" s="250" t="s">
        <v>991</v>
      </c>
      <c r="G214" s="224"/>
      <c r="H214" s="251">
        <v>32.801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154</v>
      </c>
      <c r="AU214" s="233" t="s">
        <v>82</v>
      </c>
      <c r="AV214" s="12" t="s">
        <v>82</v>
      </c>
      <c r="AW214" s="12" t="s">
        <v>6</v>
      </c>
      <c r="AX214" s="12" t="s">
        <v>80</v>
      </c>
      <c r="AY214" s="233" t="s">
        <v>123</v>
      </c>
    </row>
    <row r="215" spans="2:65" s="1" customFormat="1" ht="22.5" customHeight="1">
      <c r="B215" s="41"/>
      <c r="C215" s="183" t="s">
        <v>546</v>
      </c>
      <c r="D215" s="183" t="s">
        <v>124</v>
      </c>
      <c r="E215" s="184" t="s">
        <v>992</v>
      </c>
      <c r="F215" s="185" t="s">
        <v>993</v>
      </c>
      <c r="G215" s="186" t="s">
        <v>465</v>
      </c>
      <c r="H215" s="187">
        <v>65.602</v>
      </c>
      <c r="I215" s="188"/>
      <c r="J215" s="189">
        <f>ROUND(I215*H215,2)</f>
        <v>0</v>
      </c>
      <c r="K215" s="185" t="s">
        <v>151</v>
      </c>
      <c r="L215" s="61"/>
      <c r="M215" s="190" t="s">
        <v>21</v>
      </c>
      <c r="N215" s="208" t="s">
        <v>43</v>
      </c>
      <c r="O215" s="42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AR215" s="24" t="s">
        <v>152</v>
      </c>
      <c r="AT215" s="24" t="s">
        <v>124</v>
      </c>
      <c r="AU215" s="24" t="s">
        <v>82</v>
      </c>
      <c r="AY215" s="24" t="s">
        <v>123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24" t="s">
        <v>80</v>
      </c>
      <c r="BK215" s="195">
        <f>ROUND(I215*H215,2)</f>
        <v>0</v>
      </c>
      <c r="BL215" s="24" t="s">
        <v>152</v>
      </c>
      <c r="BM215" s="24" t="s">
        <v>994</v>
      </c>
    </row>
    <row r="216" spans="2:51" s="12" customFormat="1" ht="13.5">
      <c r="B216" s="223"/>
      <c r="C216" s="224"/>
      <c r="D216" s="236" t="s">
        <v>154</v>
      </c>
      <c r="E216" s="224"/>
      <c r="F216" s="250" t="s">
        <v>995</v>
      </c>
      <c r="G216" s="224"/>
      <c r="H216" s="251">
        <v>65.602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154</v>
      </c>
      <c r="AU216" s="233" t="s">
        <v>82</v>
      </c>
      <c r="AV216" s="12" t="s">
        <v>82</v>
      </c>
      <c r="AW216" s="12" t="s">
        <v>6</v>
      </c>
      <c r="AX216" s="12" t="s">
        <v>80</v>
      </c>
      <c r="AY216" s="233" t="s">
        <v>123</v>
      </c>
    </row>
    <row r="217" spans="2:65" s="1" customFormat="1" ht="22.5" customHeight="1">
      <c r="B217" s="41"/>
      <c r="C217" s="183" t="s">
        <v>552</v>
      </c>
      <c r="D217" s="183" t="s">
        <v>124</v>
      </c>
      <c r="E217" s="184" t="s">
        <v>996</v>
      </c>
      <c r="F217" s="185" t="s">
        <v>997</v>
      </c>
      <c r="G217" s="186" t="s">
        <v>465</v>
      </c>
      <c r="H217" s="187">
        <v>120.27</v>
      </c>
      <c r="I217" s="188"/>
      <c r="J217" s="189">
        <f>ROUND(I217*H217,2)</f>
        <v>0</v>
      </c>
      <c r="K217" s="185" t="s">
        <v>151</v>
      </c>
      <c r="L217" s="61"/>
      <c r="M217" s="190" t="s">
        <v>21</v>
      </c>
      <c r="N217" s="208" t="s">
        <v>43</v>
      </c>
      <c r="O217" s="42"/>
      <c r="P217" s="209">
        <f>O217*H217</f>
        <v>0</v>
      </c>
      <c r="Q217" s="209">
        <v>0</v>
      </c>
      <c r="R217" s="209">
        <f>Q217*H217</f>
        <v>0</v>
      </c>
      <c r="S217" s="209">
        <v>0</v>
      </c>
      <c r="T217" s="210">
        <f>S217*H217</f>
        <v>0</v>
      </c>
      <c r="AR217" s="24" t="s">
        <v>152</v>
      </c>
      <c r="AT217" s="24" t="s">
        <v>124</v>
      </c>
      <c r="AU217" s="24" t="s">
        <v>82</v>
      </c>
      <c r="AY217" s="24" t="s">
        <v>123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24" t="s">
        <v>80</v>
      </c>
      <c r="BK217" s="195">
        <f>ROUND(I217*H217,2)</f>
        <v>0</v>
      </c>
      <c r="BL217" s="24" t="s">
        <v>152</v>
      </c>
      <c r="BM217" s="24" t="s">
        <v>998</v>
      </c>
    </row>
    <row r="218" spans="2:51" s="12" customFormat="1" ht="13.5">
      <c r="B218" s="223"/>
      <c r="C218" s="224"/>
      <c r="D218" s="213" t="s">
        <v>154</v>
      </c>
      <c r="E218" s="224"/>
      <c r="F218" s="226" t="s">
        <v>999</v>
      </c>
      <c r="G218" s="224"/>
      <c r="H218" s="227">
        <v>120.27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154</v>
      </c>
      <c r="AU218" s="233" t="s">
        <v>82</v>
      </c>
      <c r="AV218" s="12" t="s">
        <v>82</v>
      </c>
      <c r="AW218" s="12" t="s">
        <v>6</v>
      </c>
      <c r="AX218" s="12" t="s">
        <v>80</v>
      </c>
      <c r="AY218" s="233" t="s">
        <v>123</v>
      </c>
    </row>
    <row r="219" spans="2:63" s="9" customFormat="1" ht="29.25" customHeight="1">
      <c r="B219" s="169"/>
      <c r="C219" s="170"/>
      <c r="D219" s="171" t="s">
        <v>71</v>
      </c>
      <c r="E219" s="206" t="s">
        <v>490</v>
      </c>
      <c r="F219" s="206" t="s">
        <v>491</v>
      </c>
      <c r="G219" s="170"/>
      <c r="H219" s="170"/>
      <c r="I219" s="173"/>
      <c r="J219" s="207">
        <f>BK219</f>
        <v>0</v>
      </c>
      <c r="K219" s="170"/>
      <c r="L219" s="175"/>
      <c r="M219" s="176"/>
      <c r="N219" s="177"/>
      <c r="O219" s="177"/>
      <c r="P219" s="178">
        <f>SUM(P220:P223)</f>
        <v>0</v>
      </c>
      <c r="Q219" s="177"/>
      <c r="R219" s="178">
        <f>SUM(R220:R223)</f>
        <v>0</v>
      </c>
      <c r="S219" s="177"/>
      <c r="T219" s="179">
        <f>SUM(T220:T223)</f>
        <v>0</v>
      </c>
      <c r="AR219" s="180" t="s">
        <v>80</v>
      </c>
      <c r="AT219" s="181" t="s">
        <v>71</v>
      </c>
      <c r="AU219" s="181" t="s">
        <v>80</v>
      </c>
      <c r="AY219" s="180" t="s">
        <v>123</v>
      </c>
      <c r="BK219" s="182">
        <f>SUM(BK220:BK223)</f>
        <v>0</v>
      </c>
    </row>
    <row r="220" spans="2:65" s="1" customFormat="1" ht="31.5" customHeight="1">
      <c r="B220" s="41"/>
      <c r="C220" s="183" t="s">
        <v>559</v>
      </c>
      <c r="D220" s="183" t="s">
        <v>124</v>
      </c>
      <c r="E220" s="184" t="s">
        <v>1000</v>
      </c>
      <c r="F220" s="185" t="s">
        <v>1001</v>
      </c>
      <c r="G220" s="186" t="s">
        <v>465</v>
      </c>
      <c r="H220" s="187">
        <v>605.422</v>
      </c>
      <c r="I220" s="188"/>
      <c r="J220" s="189">
        <f>ROUND(I220*H220,2)</f>
        <v>0</v>
      </c>
      <c r="K220" s="185" t="s">
        <v>151</v>
      </c>
      <c r="L220" s="61"/>
      <c r="M220" s="190" t="s">
        <v>21</v>
      </c>
      <c r="N220" s="208" t="s">
        <v>43</v>
      </c>
      <c r="O220" s="42"/>
      <c r="P220" s="209">
        <f>O220*H220</f>
        <v>0</v>
      </c>
      <c r="Q220" s="209">
        <v>0</v>
      </c>
      <c r="R220" s="209">
        <f>Q220*H220</f>
        <v>0</v>
      </c>
      <c r="S220" s="209">
        <v>0</v>
      </c>
      <c r="T220" s="210">
        <f>S220*H220</f>
        <v>0</v>
      </c>
      <c r="AR220" s="24" t="s">
        <v>152</v>
      </c>
      <c r="AT220" s="24" t="s">
        <v>124</v>
      </c>
      <c r="AU220" s="24" t="s">
        <v>82</v>
      </c>
      <c r="AY220" s="24" t="s">
        <v>123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24" t="s">
        <v>80</v>
      </c>
      <c r="BK220" s="195">
        <f>ROUND(I220*H220,2)</f>
        <v>0</v>
      </c>
      <c r="BL220" s="24" t="s">
        <v>152</v>
      </c>
      <c r="BM220" s="24" t="s">
        <v>1002</v>
      </c>
    </row>
    <row r="221" spans="2:65" s="1" customFormat="1" ht="31.5" customHeight="1">
      <c r="B221" s="41"/>
      <c r="C221" s="183" t="s">
        <v>564</v>
      </c>
      <c r="D221" s="183" t="s">
        <v>124</v>
      </c>
      <c r="E221" s="184" t="s">
        <v>1003</v>
      </c>
      <c r="F221" s="185" t="s">
        <v>1004</v>
      </c>
      <c r="G221" s="186" t="s">
        <v>465</v>
      </c>
      <c r="H221" s="187">
        <v>605.422</v>
      </c>
      <c r="I221" s="188"/>
      <c r="J221" s="189">
        <f>ROUND(I221*H221,2)</f>
        <v>0</v>
      </c>
      <c r="K221" s="185" t="s">
        <v>151</v>
      </c>
      <c r="L221" s="61"/>
      <c r="M221" s="190" t="s">
        <v>21</v>
      </c>
      <c r="N221" s="208" t="s">
        <v>43</v>
      </c>
      <c r="O221" s="42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AR221" s="24" t="s">
        <v>152</v>
      </c>
      <c r="AT221" s="24" t="s">
        <v>124</v>
      </c>
      <c r="AU221" s="24" t="s">
        <v>82</v>
      </c>
      <c r="AY221" s="24" t="s">
        <v>123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24" t="s">
        <v>80</v>
      </c>
      <c r="BK221" s="195">
        <f>ROUND(I221*H221,2)</f>
        <v>0</v>
      </c>
      <c r="BL221" s="24" t="s">
        <v>152</v>
      </c>
      <c r="BM221" s="24" t="s">
        <v>1005</v>
      </c>
    </row>
    <row r="222" spans="2:65" s="1" customFormat="1" ht="31.5" customHeight="1">
      <c r="B222" s="41"/>
      <c r="C222" s="183" t="s">
        <v>128</v>
      </c>
      <c r="D222" s="183" t="s">
        <v>124</v>
      </c>
      <c r="E222" s="184" t="s">
        <v>1006</v>
      </c>
      <c r="F222" s="185" t="s">
        <v>1007</v>
      </c>
      <c r="G222" s="186" t="s">
        <v>465</v>
      </c>
      <c r="H222" s="187">
        <v>1816.266</v>
      </c>
      <c r="I222" s="188"/>
      <c r="J222" s="189">
        <f>ROUND(I222*H222,2)</f>
        <v>0</v>
      </c>
      <c r="K222" s="185" t="s">
        <v>151</v>
      </c>
      <c r="L222" s="61"/>
      <c r="M222" s="190" t="s">
        <v>21</v>
      </c>
      <c r="N222" s="208" t="s">
        <v>43</v>
      </c>
      <c r="O222" s="42"/>
      <c r="P222" s="209">
        <f>O222*H222</f>
        <v>0</v>
      </c>
      <c r="Q222" s="209">
        <v>0</v>
      </c>
      <c r="R222" s="209">
        <f>Q222*H222</f>
        <v>0</v>
      </c>
      <c r="S222" s="209">
        <v>0</v>
      </c>
      <c r="T222" s="210">
        <f>S222*H222</f>
        <v>0</v>
      </c>
      <c r="AR222" s="24" t="s">
        <v>152</v>
      </c>
      <c r="AT222" s="24" t="s">
        <v>124</v>
      </c>
      <c r="AU222" s="24" t="s">
        <v>82</v>
      </c>
      <c r="AY222" s="24" t="s">
        <v>123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24" t="s">
        <v>80</v>
      </c>
      <c r="BK222" s="195">
        <f>ROUND(I222*H222,2)</f>
        <v>0</v>
      </c>
      <c r="BL222" s="24" t="s">
        <v>152</v>
      </c>
      <c r="BM222" s="24" t="s">
        <v>1008</v>
      </c>
    </row>
    <row r="223" spans="2:51" s="12" customFormat="1" ht="13.5">
      <c r="B223" s="223"/>
      <c r="C223" s="224"/>
      <c r="D223" s="213" t="s">
        <v>154</v>
      </c>
      <c r="E223" s="224"/>
      <c r="F223" s="226" t="s">
        <v>1009</v>
      </c>
      <c r="G223" s="224"/>
      <c r="H223" s="227">
        <v>1816.266</v>
      </c>
      <c r="I223" s="228"/>
      <c r="J223" s="224"/>
      <c r="K223" s="224"/>
      <c r="L223" s="229"/>
      <c r="M223" s="278"/>
      <c r="N223" s="279"/>
      <c r="O223" s="279"/>
      <c r="P223" s="279"/>
      <c r="Q223" s="279"/>
      <c r="R223" s="279"/>
      <c r="S223" s="279"/>
      <c r="T223" s="280"/>
      <c r="AT223" s="233" t="s">
        <v>154</v>
      </c>
      <c r="AU223" s="233" t="s">
        <v>82</v>
      </c>
      <c r="AV223" s="12" t="s">
        <v>82</v>
      </c>
      <c r="AW223" s="12" t="s">
        <v>6</v>
      </c>
      <c r="AX223" s="12" t="s">
        <v>80</v>
      </c>
      <c r="AY223" s="233" t="s">
        <v>123</v>
      </c>
    </row>
    <row r="224" spans="2:12" s="1" customFormat="1" ht="6.75" customHeight="1">
      <c r="B224" s="56"/>
      <c r="C224" s="57"/>
      <c r="D224" s="57"/>
      <c r="E224" s="57"/>
      <c r="F224" s="57"/>
      <c r="G224" s="57"/>
      <c r="H224" s="57"/>
      <c r="I224" s="139"/>
      <c r="J224" s="57"/>
      <c r="K224" s="57"/>
      <c r="L224" s="61"/>
    </row>
  </sheetData>
  <sheetProtection sheet="1" objects="1" scenarios="1" formatCells="0" formatColumns="0" formatRows="0" sort="0" autoFilter="0"/>
  <autoFilter ref="C83:K223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403" t="s">
        <v>93</v>
      </c>
      <c r="H1" s="403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4" t="s">
        <v>91</v>
      </c>
    </row>
    <row r="3" spans="2:46" ht="6.7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75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04" t="str">
        <f>'Rekapitulace stavby'!K6</f>
        <v>SOU Opravárenské - rekonstrukce havarijního stavu elektroinstalace v dílnách II.etapa</v>
      </c>
      <c r="F7" s="405"/>
      <c r="G7" s="405"/>
      <c r="H7" s="405"/>
      <c r="I7" s="117"/>
      <c r="J7" s="29"/>
      <c r="K7" s="31"/>
    </row>
    <row r="8" spans="2:11" s="1" customFormat="1" ht="15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2:11" s="1" customFormat="1" ht="36.75" customHeight="1">
      <c r="B9" s="41"/>
      <c r="C9" s="42"/>
      <c r="D9" s="42"/>
      <c r="E9" s="406" t="s">
        <v>1010</v>
      </c>
      <c r="F9" s="407"/>
      <c r="G9" s="407"/>
      <c r="H9" s="40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2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2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26. 9. 2017</v>
      </c>
      <c r="K12" s="45"/>
    </row>
    <row r="13" spans="2:11" s="1" customFormat="1" ht="10.5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2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7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2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>
        <f>IF('Rekapitulace stavby'!AN13="Vyplň údaj","",IF('Rekapitulace stavby'!AN13="","",'Rekapitulace stavby'!AN13))</f>
      </c>
      <c r="K17" s="45"/>
    </row>
    <row r="18" spans="2:11" s="1" customFormat="1" ht="18" customHeight="1">
      <c r="B18" s="41"/>
      <c r="C18" s="42"/>
      <c r="D18" s="42"/>
      <c r="E18" s="35">
        <f>IF('Rekapitulace stavby'!E14="Vyplň údaj","",IF('Rekapitulace stavby'!E14="","",'Rekapitulace stavby'!E14))</f>
      </c>
      <c r="F18" s="42"/>
      <c r="G18" s="42"/>
      <c r="H18" s="42"/>
      <c r="I18" s="119" t="s">
        <v>30</v>
      </c>
      <c r="J18" s="35">
        <f>IF('Rekapitulace stavby'!AN14="Vyplň údaj","",IF('Rekapitulace stavby'!AN14="","",'Rekapitulace stavby'!AN14))</f>
      </c>
      <c r="K18" s="45"/>
    </row>
    <row r="19" spans="2:11" s="1" customFormat="1" ht="6.7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2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>
        <f>IF('Rekapitulace stavby'!AN16="","",'Rekapitulace stavby'!AN16)</f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 </v>
      </c>
      <c r="F21" s="42"/>
      <c r="G21" s="42"/>
      <c r="H21" s="42"/>
      <c r="I21" s="119" t="s">
        <v>30</v>
      </c>
      <c r="J21" s="35">
        <f>IF('Rekapitulace stavby'!AN17="","",'Rekapitulace stavby'!AN17)</f>
      </c>
      <c r="K21" s="45"/>
    </row>
    <row r="22" spans="2:11" s="1" customFormat="1" ht="6.7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2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96" t="s">
        <v>21</v>
      </c>
      <c r="F24" s="396"/>
      <c r="G24" s="396"/>
      <c r="H24" s="396"/>
      <c r="I24" s="123"/>
      <c r="J24" s="122"/>
      <c r="K24" s="124"/>
    </row>
    <row r="25" spans="2:11" s="1" customFormat="1" ht="6.7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7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4.7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7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2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25" customHeight="1">
      <c r="B30" s="41"/>
      <c r="C30" s="42"/>
      <c r="D30" s="49" t="s">
        <v>42</v>
      </c>
      <c r="E30" s="49" t="s">
        <v>43</v>
      </c>
      <c r="F30" s="130">
        <f>ROUND(SUM(BE77:BE99),2)</f>
        <v>0</v>
      </c>
      <c r="G30" s="42"/>
      <c r="H30" s="42"/>
      <c r="I30" s="131">
        <v>0.21</v>
      </c>
      <c r="J30" s="130">
        <f>ROUND(ROUND((SUM(BE77:BE99)),2)*I30,2)</f>
        <v>0</v>
      </c>
      <c r="K30" s="45"/>
    </row>
    <row r="31" spans="2:11" s="1" customFormat="1" ht="14.25" customHeight="1">
      <c r="B31" s="41"/>
      <c r="C31" s="42"/>
      <c r="D31" s="42"/>
      <c r="E31" s="49" t="s">
        <v>44</v>
      </c>
      <c r="F31" s="130">
        <f>ROUND(SUM(BF77:BF99),2)</f>
        <v>0</v>
      </c>
      <c r="G31" s="42"/>
      <c r="H31" s="42"/>
      <c r="I31" s="131">
        <v>0.15</v>
      </c>
      <c r="J31" s="130">
        <f>ROUND(ROUND((SUM(BF77:BF99)),2)*I31,2)</f>
        <v>0</v>
      </c>
      <c r="K31" s="45"/>
    </row>
    <row r="32" spans="2:11" s="1" customFormat="1" ht="14.25" customHeight="1" hidden="1">
      <c r="B32" s="41"/>
      <c r="C32" s="42"/>
      <c r="D32" s="42"/>
      <c r="E32" s="49" t="s">
        <v>45</v>
      </c>
      <c r="F32" s="130">
        <f>ROUND(SUM(BG77:BG99),2)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25" customHeight="1" hidden="1">
      <c r="B33" s="41"/>
      <c r="C33" s="42"/>
      <c r="D33" s="42"/>
      <c r="E33" s="49" t="s">
        <v>46</v>
      </c>
      <c r="F33" s="130">
        <f>ROUND(SUM(BH77:BH99),2)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25" customHeight="1" hidden="1">
      <c r="B34" s="41"/>
      <c r="C34" s="42"/>
      <c r="D34" s="42"/>
      <c r="E34" s="49" t="s">
        <v>47</v>
      </c>
      <c r="F34" s="130">
        <f>ROUND(SUM(BI77:BI99),2)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7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4.7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2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7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75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7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2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04" t="str">
        <f>E7</f>
        <v>SOU Opravárenské - rekonstrukce havarijního stavu elektroinstalace v dílnách II.etapa</v>
      </c>
      <c r="F45" s="405"/>
      <c r="G45" s="405"/>
      <c r="H45" s="405"/>
      <c r="I45" s="118"/>
      <c r="J45" s="42"/>
      <c r="K45" s="45"/>
    </row>
    <row r="46" spans="2:11" s="1" customFormat="1" ht="14.2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6" t="str">
        <f>E9</f>
        <v>VRN - VEDLEJŠÍ ROZPOČTOVÉ NÁKLADY</v>
      </c>
      <c r="F47" s="407"/>
      <c r="G47" s="407"/>
      <c r="H47" s="407"/>
      <c r="I47" s="118"/>
      <c r="J47" s="42"/>
      <c r="K47" s="45"/>
    </row>
    <row r="48" spans="2:11" s="1" customFormat="1" ht="6.7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Králíky </v>
      </c>
      <c r="G49" s="42"/>
      <c r="H49" s="42"/>
      <c r="I49" s="119" t="s">
        <v>25</v>
      </c>
      <c r="J49" s="120" t="str">
        <f>IF(J12="","",J12)</f>
        <v>26. 9. 2017</v>
      </c>
      <c r="K49" s="45"/>
    </row>
    <row r="50" spans="2:11" s="1" customFormat="1" ht="6.7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Pardubický kraj, Komenského nám. 125,  Pardubice </v>
      </c>
      <c r="G51" s="42"/>
      <c r="H51" s="42"/>
      <c r="I51" s="119" t="s">
        <v>33</v>
      </c>
      <c r="J51" s="35" t="str">
        <f>E21</f>
        <v> </v>
      </c>
      <c r="K51" s="45"/>
    </row>
    <row r="52" spans="2:11" s="1" customFormat="1" ht="14.25" customHeight="1">
      <c r="B52" s="41"/>
      <c r="C52" s="37" t="s">
        <v>31</v>
      </c>
      <c r="D52" s="42"/>
      <c r="E52" s="42"/>
      <c r="F52" s="35">
        <f>IF(E18="","",E18)</f>
      </c>
      <c r="G52" s="42"/>
      <c r="H52" s="42"/>
      <c r="I52" s="118"/>
      <c r="J52" s="42"/>
      <c r="K52" s="45"/>
    </row>
    <row r="53" spans="2:11" s="1" customFormat="1" ht="9.7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11" s="1" customFormat="1" ht="9.7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104</v>
      </c>
    </row>
    <row r="57" spans="2:11" s="7" customFormat="1" ht="24.75" customHeight="1">
      <c r="B57" s="149"/>
      <c r="C57" s="150"/>
      <c r="D57" s="151" t="s">
        <v>1011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7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7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75" customHeight="1">
      <c r="B64" s="41"/>
      <c r="C64" s="62" t="s">
        <v>106</v>
      </c>
      <c r="D64" s="63"/>
      <c r="E64" s="63"/>
      <c r="F64" s="63"/>
      <c r="G64" s="63"/>
      <c r="H64" s="63"/>
      <c r="I64" s="156"/>
      <c r="J64" s="63"/>
      <c r="K64" s="63"/>
      <c r="L64" s="61"/>
    </row>
    <row r="65" spans="2:12" s="1" customFormat="1" ht="6.75" customHeight="1">
      <c r="B65" s="41"/>
      <c r="C65" s="63"/>
      <c r="D65" s="63"/>
      <c r="E65" s="63"/>
      <c r="F65" s="63"/>
      <c r="G65" s="63"/>
      <c r="H65" s="63"/>
      <c r="I65" s="156"/>
      <c r="J65" s="63"/>
      <c r="K65" s="63"/>
      <c r="L65" s="61"/>
    </row>
    <row r="66" spans="2:12" s="1" customFormat="1" ht="14.25" customHeight="1">
      <c r="B66" s="41"/>
      <c r="C66" s="65" t="s">
        <v>18</v>
      </c>
      <c r="D66" s="63"/>
      <c r="E66" s="63"/>
      <c r="F66" s="63"/>
      <c r="G66" s="63"/>
      <c r="H66" s="63"/>
      <c r="I66" s="156"/>
      <c r="J66" s="63"/>
      <c r="K66" s="63"/>
      <c r="L66" s="61"/>
    </row>
    <row r="67" spans="2:12" s="1" customFormat="1" ht="22.5" customHeight="1">
      <c r="B67" s="41"/>
      <c r="C67" s="63"/>
      <c r="D67" s="63"/>
      <c r="E67" s="400" t="str">
        <f>E7</f>
        <v>SOU Opravárenské - rekonstrukce havarijního stavu elektroinstalace v dílnách II.etapa</v>
      </c>
      <c r="F67" s="401"/>
      <c r="G67" s="401"/>
      <c r="H67" s="401"/>
      <c r="I67" s="156"/>
      <c r="J67" s="63"/>
      <c r="K67" s="63"/>
      <c r="L67" s="61"/>
    </row>
    <row r="68" spans="2:12" s="1" customFormat="1" ht="14.25" customHeight="1">
      <c r="B68" s="41"/>
      <c r="C68" s="65" t="s">
        <v>98</v>
      </c>
      <c r="D68" s="63"/>
      <c r="E68" s="63"/>
      <c r="F68" s="63"/>
      <c r="G68" s="63"/>
      <c r="H68" s="63"/>
      <c r="I68" s="156"/>
      <c r="J68" s="63"/>
      <c r="K68" s="63"/>
      <c r="L68" s="61"/>
    </row>
    <row r="69" spans="2:12" s="1" customFormat="1" ht="23.25" customHeight="1">
      <c r="B69" s="41"/>
      <c r="C69" s="63"/>
      <c r="D69" s="63"/>
      <c r="E69" s="368" t="str">
        <f>E9</f>
        <v>VRN - VEDLEJŠÍ ROZPOČTOVÉ NÁKLADY</v>
      </c>
      <c r="F69" s="402"/>
      <c r="G69" s="402"/>
      <c r="H69" s="402"/>
      <c r="I69" s="156"/>
      <c r="J69" s="63"/>
      <c r="K69" s="63"/>
      <c r="L69" s="61"/>
    </row>
    <row r="70" spans="2:12" s="1" customFormat="1" ht="6.75" customHeight="1">
      <c r="B70" s="41"/>
      <c r="C70" s="63"/>
      <c r="D70" s="63"/>
      <c r="E70" s="63"/>
      <c r="F70" s="63"/>
      <c r="G70" s="63"/>
      <c r="H70" s="63"/>
      <c r="I70" s="156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57" t="str">
        <f>F12</f>
        <v>Králíky </v>
      </c>
      <c r="G71" s="63"/>
      <c r="H71" s="63"/>
      <c r="I71" s="158" t="s">
        <v>25</v>
      </c>
      <c r="J71" s="73" t="str">
        <f>IF(J12="","",J12)</f>
        <v>26. 9. 2017</v>
      </c>
      <c r="K71" s="63"/>
      <c r="L71" s="61"/>
    </row>
    <row r="72" spans="2:12" s="1" customFormat="1" ht="6.75" customHeight="1">
      <c r="B72" s="41"/>
      <c r="C72" s="63"/>
      <c r="D72" s="63"/>
      <c r="E72" s="63"/>
      <c r="F72" s="63"/>
      <c r="G72" s="63"/>
      <c r="H72" s="63"/>
      <c r="I72" s="156"/>
      <c r="J72" s="63"/>
      <c r="K72" s="63"/>
      <c r="L72" s="61"/>
    </row>
    <row r="73" spans="2:12" s="1" customFormat="1" ht="15">
      <c r="B73" s="41"/>
      <c r="C73" s="65" t="s">
        <v>27</v>
      </c>
      <c r="D73" s="63"/>
      <c r="E73" s="63"/>
      <c r="F73" s="157" t="str">
        <f>E15</f>
        <v>Pardubický kraj, Komenského nám. 125,  Pardubice </v>
      </c>
      <c r="G73" s="63"/>
      <c r="H73" s="63"/>
      <c r="I73" s="158" t="s">
        <v>33</v>
      </c>
      <c r="J73" s="157" t="str">
        <f>E21</f>
        <v> </v>
      </c>
      <c r="K73" s="63"/>
      <c r="L73" s="61"/>
    </row>
    <row r="74" spans="2:12" s="1" customFormat="1" ht="14.25" customHeight="1">
      <c r="B74" s="41"/>
      <c r="C74" s="65" t="s">
        <v>31</v>
      </c>
      <c r="D74" s="63"/>
      <c r="E74" s="63"/>
      <c r="F74" s="157">
        <f>IF(E18="","",E18)</f>
      </c>
      <c r="G74" s="63"/>
      <c r="H74" s="63"/>
      <c r="I74" s="156"/>
      <c r="J74" s="63"/>
      <c r="K74" s="63"/>
      <c r="L74" s="61"/>
    </row>
    <row r="75" spans="2:12" s="1" customFormat="1" ht="9.75" customHeight="1">
      <c r="B75" s="41"/>
      <c r="C75" s="63"/>
      <c r="D75" s="63"/>
      <c r="E75" s="63"/>
      <c r="F75" s="63"/>
      <c r="G75" s="63"/>
      <c r="H75" s="63"/>
      <c r="I75" s="156"/>
      <c r="J75" s="63"/>
      <c r="K75" s="63"/>
      <c r="L75" s="61"/>
    </row>
    <row r="76" spans="2:20" s="8" customFormat="1" ht="29.25" customHeight="1">
      <c r="B76" s="159"/>
      <c r="C76" s="160" t="s">
        <v>107</v>
      </c>
      <c r="D76" s="161" t="s">
        <v>57</v>
      </c>
      <c r="E76" s="161" t="s">
        <v>53</v>
      </c>
      <c r="F76" s="161" t="s">
        <v>108</v>
      </c>
      <c r="G76" s="161" t="s">
        <v>109</v>
      </c>
      <c r="H76" s="161" t="s">
        <v>110</v>
      </c>
      <c r="I76" s="162" t="s">
        <v>111</v>
      </c>
      <c r="J76" s="161" t="s">
        <v>102</v>
      </c>
      <c r="K76" s="163" t="s">
        <v>112</v>
      </c>
      <c r="L76" s="164"/>
      <c r="M76" s="81" t="s">
        <v>113</v>
      </c>
      <c r="N76" s="82" t="s">
        <v>42</v>
      </c>
      <c r="O76" s="82" t="s">
        <v>114</v>
      </c>
      <c r="P76" s="82" t="s">
        <v>115</v>
      </c>
      <c r="Q76" s="82" t="s">
        <v>116</v>
      </c>
      <c r="R76" s="82" t="s">
        <v>117</v>
      </c>
      <c r="S76" s="82" t="s">
        <v>118</v>
      </c>
      <c r="T76" s="83" t="s">
        <v>119</v>
      </c>
    </row>
    <row r="77" spans="2:63" s="1" customFormat="1" ht="29.25" customHeight="1">
      <c r="B77" s="41"/>
      <c r="C77" s="87" t="s">
        <v>103</v>
      </c>
      <c r="D77" s="63"/>
      <c r="E77" s="63"/>
      <c r="F77" s="63"/>
      <c r="G77" s="63"/>
      <c r="H77" s="63"/>
      <c r="I77" s="156"/>
      <c r="J77" s="165">
        <f>BK77</f>
        <v>0</v>
      </c>
      <c r="K77" s="63"/>
      <c r="L77" s="61"/>
      <c r="M77" s="84"/>
      <c r="N77" s="85"/>
      <c r="O77" s="85"/>
      <c r="P77" s="166">
        <f>P78</f>
        <v>0</v>
      </c>
      <c r="Q77" s="85"/>
      <c r="R77" s="166">
        <f>R78</f>
        <v>0</v>
      </c>
      <c r="S77" s="85"/>
      <c r="T77" s="167">
        <f>T78</f>
        <v>0</v>
      </c>
      <c r="AT77" s="24" t="s">
        <v>71</v>
      </c>
      <c r="AU77" s="24" t="s">
        <v>104</v>
      </c>
      <c r="BK77" s="168">
        <f>BK78</f>
        <v>0</v>
      </c>
    </row>
    <row r="78" spans="2:63" s="9" customFormat="1" ht="36.75" customHeight="1">
      <c r="B78" s="169"/>
      <c r="C78" s="170"/>
      <c r="D78" s="171" t="s">
        <v>71</v>
      </c>
      <c r="E78" s="172" t="s">
        <v>89</v>
      </c>
      <c r="F78" s="172" t="s">
        <v>1012</v>
      </c>
      <c r="G78" s="170"/>
      <c r="H78" s="170"/>
      <c r="I78" s="173"/>
      <c r="J78" s="174">
        <f>BK78</f>
        <v>0</v>
      </c>
      <c r="K78" s="170"/>
      <c r="L78" s="175"/>
      <c r="M78" s="176"/>
      <c r="N78" s="177"/>
      <c r="O78" s="177"/>
      <c r="P78" s="178">
        <f>SUM(P79:P99)</f>
        <v>0</v>
      </c>
      <c r="Q78" s="177"/>
      <c r="R78" s="178">
        <f>SUM(R79:R99)</f>
        <v>0</v>
      </c>
      <c r="S78" s="177"/>
      <c r="T78" s="179">
        <f>SUM(T79:T99)</f>
        <v>0</v>
      </c>
      <c r="AR78" s="180" t="s">
        <v>179</v>
      </c>
      <c r="AT78" s="181" t="s">
        <v>71</v>
      </c>
      <c r="AU78" s="181" t="s">
        <v>72</v>
      </c>
      <c r="AY78" s="180" t="s">
        <v>123</v>
      </c>
      <c r="BK78" s="182">
        <f>SUM(BK79:BK99)</f>
        <v>0</v>
      </c>
    </row>
    <row r="79" spans="2:65" s="1" customFormat="1" ht="31.5" customHeight="1">
      <c r="B79" s="41"/>
      <c r="C79" s="183" t="s">
        <v>80</v>
      </c>
      <c r="D79" s="183" t="s">
        <v>124</v>
      </c>
      <c r="E79" s="184" t="s">
        <v>1013</v>
      </c>
      <c r="F79" s="185" t="s">
        <v>1014</v>
      </c>
      <c r="G79" s="186" t="s">
        <v>1015</v>
      </c>
      <c r="H79" s="187">
        <v>1</v>
      </c>
      <c r="I79" s="188"/>
      <c r="J79" s="189">
        <f>ROUND(I79*H79,2)</f>
        <v>0</v>
      </c>
      <c r="K79" s="185" t="s">
        <v>151</v>
      </c>
      <c r="L79" s="61"/>
      <c r="M79" s="190" t="s">
        <v>21</v>
      </c>
      <c r="N79" s="208" t="s">
        <v>43</v>
      </c>
      <c r="O79" s="42"/>
      <c r="P79" s="209">
        <f>O79*H79</f>
        <v>0</v>
      </c>
      <c r="Q79" s="209">
        <v>0</v>
      </c>
      <c r="R79" s="209">
        <f>Q79*H79</f>
        <v>0</v>
      </c>
      <c r="S79" s="209">
        <v>0</v>
      </c>
      <c r="T79" s="210">
        <f>S79*H79</f>
        <v>0</v>
      </c>
      <c r="AR79" s="24" t="s">
        <v>1016</v>
      </c>
      <c r="AT79" s="24" t="s">
        <v>124</v>
      </c>
      <c r="AU79" s="24" t="s">
        <v>80</v>
      </c>
      <c r="AY79" s="24" t="s">
        <v>123</v>
      </c>
      <c r="BE79" s="195">
        <f>IF(N79="základní",J79,0)</f>
        <v>0</v>
      </c>
      <c r="BF79" s="195">
        <f>IF(N79="snížená",J79,0)</f>
        <v>0</v>
      </c>
      <c r="BG79" s="195">
        <f>IF(N79="zákl. přenesená",J79,0)</f>
        <v>0</v>
      </c>
      <c r="BH79" s="195">
        <f>IF(N79="sníž. přenesená",J79,0)</f>
        <v>0</v>
      </c>
      <c r="BI79" s="195">
        <f>IF(N79="nulová",J79,0)</f>
        <v>0</v>
      </c>
      <c r="BJ79" s="24" t="s">
        <v>80</v>
      </c>
      <c r="BK79" s="195">
        <f>ROUND(I79*H79,2)</f>
        <v>0</v>
      </c>
      <c r="BL79" s="24" t="s">
        <v>1016</v>
      </c>
      <c r="BM79" s="24" t="s">
        <v>1017</v>
      </c>
    </row>
    <row r="80" spans="2:65" s="1" customFormat="1" ht="22.5" customHeight="1">
      <c r="B80" s="41"/>
      <c r="C80" s="183" t="s">
        <v>82</v>
      </c>
      <c r="D80" s="183" t="s">
        <v>124</v>
      </c>
      <c r="E80" s="184" t="s">
        <v>1018</v>
      </c>
      <c r="F80" s="185" t="s">
        <v>1019</v>
      </c>
      <c r="G80" s="186" t="s">
        <v>1015</v>
      </c>
      <c r="H80" s="187">
        <v>1</v>
      </c>
      <c r="I80" s="188"/>
      <c r="J80" s="189">
        <f>ROUND(I80*H80,2)</f>
        <v>0</v>
      </c>
      <c r="K80" s="185" t="s">
        <v>151</v>
      </c>
      <c r="L80" s="61"/>
      <c r="M80" s="190" t="s">
        <v>21</v>
      </c>
      <c r="N80" s="208" t="s">
        <v>43</v>
      </c>
      <c r="O80" s="42"/>
      <c r="P80" s="209">
        <f>O80*H80</f>
        <v>0</v>
      </c>
      <c r="Q80" s="209">
        <v>0</v>
      </c>
      <c r="R80" s="209">
        <f>Q80*H80</f>
        <v>0</v>
      </c>
      <c r="S80" s="209">
        <v>0</v>
      </c>
      <c r="T80" s="210">
        <f>S80*H80</f>
        <v>0</v>
      </c>
      <c r="AR80" s="24" t="s">
        <v>1016</v>
      </c>
      <c r="AT80" s="24" t="s">
        <v>124</v>
      </c>
      <c r="AU80" s="24" t="s">
        <v>80</v>
      </c>
      <c r="AY80" s="24" t="s">
        <v>123</v>
      </c>
      <c r="BE80" s="195">
        <f>IF(N80="základní",J80,0)</f>
        <v>0</v>
      </c>
      <c r="BF80" s="195">
        <f>IF(N80="snížená",J80,0)</f>
        <v>0</v>
      </c>
      <c r="BG80" s="195">
        <f>IF(N80="zákl. přenesená",J80,0)</f>
        <v>0</v>
      </c>
      <c r="BH80" s="195">
        <f>IF(N80="sníž. přenesená",J80,0)</f>
        <v>0</v>
      </c>
      <c r="BI80" s="195">
        <f>IF(N80="nulová",J80,0)</f>
        <v>0</v>
      </c>
      <c r="BJ80" s="24" t="s">
        <v>80</v>
      </c>
      <c r="BK80" s="195">
        <f>ROUND(I80*H80,2)</f>
        <v>0</v>
      </c>
      <c r="BL80" s="24" t="s">
        <v>1016</v>
      </c>
      <c r="BM80" s="24" t="s">
        <v>1020</v>
      </c>
    </row>
    <row r="81" spans="2:47" s="1" customFormat="1" ht="40.5">
      <c r="B81" s="41"/>
      <c r="C81" s="63"/>
      <c r="D81" s="236" t="s">
        <v>921</v>
      </c>
      <c r="E81" s="63"/>
      <c r="F81" s="281" t="s">
        <v>1021</v>
      </c>
      <c r="G81" s="63"/>
      <c r="H81" s="63"/>
      <c r="I81" s="156"/>
      <c r="J81" s="63"/>
      <c r="K81" s="63"/>
      <c r="L81" s="61"/>
      <c r="M81" s="277"/>
      <c r="N81" s="42"/>
      <c r="O81" s="42"/>
      <c r="P81" s="42"/>
      <c r="Q81" s="42"/>
      <c r="R81" s="42"/>
      <c r="S81" s="42"/>
      <c r="T81" s="78"/>
      <c r="AT81" s="24" t="s">
        <v>921</v>
      </c>
      <c r="AU81" s="24" t="s">
        <v>80</v>
      </c>
    </row>
    <row r="82" spans="2:65" s="1" customFormat="1" ht="22.5" customHeight="1">
      <c r="B82" s="41"/>
      <c r="C82" s="183" t="s">
        <v>122</v>
      </c>
      <c r="D82" s="183" t="s">
        <v>124</v>
      </c>
      <c r="E82" s="184" t="s">
        <v>1022</v>
      </c>
      <c r="F82" s="185" t="s">
        <v>1023</v>
      </c>
      <c r="G82" s="186" t="s">
        <v>1015</v>
      </c>
      <c r="H82" s="187">
        <v>1</v>
      </c>
      <c r="I82" s="188"/>
      <c r="J82" s="189">
        <f>ROUND(I82*H82,2)</f>
        <v>0</v>
      </c>
      <c r="K82" s="185" t="s">
        <v>151</v>
      </c>
      <c r="L82" s="61"/>
      <c r="M82" s="190" t="s">
        <v>21</v>
      </c>
      <c r="N82" s="208" t="s">
        <v>43</v>
      </c>
      <c r="O82" s="42"/>
      <c r="P82" s="209">
        <f>O82*H82</f>
        <v>0</v>
      </c>
      <c r="Q82" s="209">
        <v>0</v>
      </c>
      <c r="R82" s="209">
        <f>Q82*H82</f>
        <v>0</v>
      </c>
      <c r="S82" s="209">
        <v>0</v>
      </c>
      <c r="T82" s="210">
        <f>S82*H82</f>
        <v>0</v>
      </c>
      <c r="AR82" s="24" t="s">
        <v>1016</v>
      </c>
      <c r="AT82" s="24" t="s">
        <v>124</v>
      </c>
      <c r="AU82" s="24" t="s">
        <v>80</v>
      </c>
      <c r="AY82" s="24" t="s">
        <v>123</v>
      </c>
      <c r="BE82" s="195">
        <f>IF(N82="základní",J82,0)</f>
        <v>0</v>
      </c>
      <c r="BF82" s="195">
        <f>IF(N82="snížená",J82,0)</f>
        <v>0</v>
      </c>
      <c r="BG82" s="195">
        <f>IF(N82="zákl. přenesená",J82,0)</f>
        <v>0</v>
      </c>
      <c r="BH82" s="195">
        <f>IF(N82="sníž. přenesená",J82,0)</f>
        <v>0</v>
      </c>
      <c r="BI82" s="195">
        <f>IF(N82="nulová",J82,0)</f>
        <v>0</v>
      </c>
      <c r="BJ82" s="24" t="s">
        <v>80</v>
      </c>
      <c r="BK82" s="195">
        <f>ROUND(I82*H82,2)</f>
        <v>0</v>
      </c>
      <c r="BL82" s="24" t="s">
        <v>1016</v>
      </c>
      <c r="BM82" s="24" t="s">
        <v>1024</v>
      </c>
    </row>
    <row r="83" spans="2:47" s="1" customFormat="1" ht="27">
      <c r="B83" s="41"/>
      <c r="C83" s="63"/>
      <c r="D83" s="236" t="s">
        <v>921</v>
      </c>
      <c r="E83" s="63"/>
      <c r="F83" s="281" t="s">
        <v>1025</v>
      </c>
      <c r="G83" s="63"/>
      <c r="H83" s="63"/>
      <c r="I83" s="156"/>
      <c r="J83" s="63"/>
      <c r="K83" s="63"/>
      <c r="L83" s="61"/>
      <c r="M83" s="277"/>
      <c r="N83" s="42"/>
      <c r="O83" s="42"/>
      <c r="P83" s="42"/>
      <c r="Q83" s="42"/>
      <c r="R83" s="42"/>
      <c r="S83" s="42"/>
      <c r="T83" s="78"/>
      <c r="AT83" s="24" t="s">
        <v>921</v>
      </c>
      <c r="AU83" s="24" t="s">
        <v>80</v>
      </c>
    </row>
    <row r="84" spans="2:65" s="1" customFormat="1" ht="22.5" customHeight="1">
      <c r="B84" s="41"/>
      <c r="C84" s="183" t="s">
        <v>152</v>
      </c>
      <c r="D84" s="183" t="s">
        <v>124</v>
      </c>
      <c r="E84" s="184" t="s">
        <v>1026</v>
      </c>
      <c r="F84" s="185" t="s">
        <v>1027</v>
      </c>
      <c r="G84" s="186" t="s">
        <v>1015</v>
      </c>
      <c r="H84" s="187">
        <v>1</v>
      </c>
      <c r="I84" s="188"/>
      <c r="J84" s="189">
        <f>ROUND(I84*H84,2)</f>
        <v>0</v>
      </c>
      <c r="K84" s="185" t="s">
        <v>151</v>
      </c>
      <c r="L84" s="61"/>
      <c r="M84" s="190" t="s">
        <v>21</v>
      </c>
      <c r="N84" s="208" t="s">
        <v>43</v>
      </c>
      <c r="O84" s="42"/>
      <c r="P84" s="209">
        <f>O84*H84</f>
        <v>0</v>
      </c>
      <c r="Q84" s="209">
        <v>0</v>
      </c>
      <c r="R84" s="209">
        <f>Q84*H84</f>
        <v>0</v>
      </c>
      <c r="S84" s="209">
        <v>0</v>
      </c>
      <c r="T84" s="210">
        <f>S84*H84</f>
        <v>0</v>
      </c>
      <c r="AR84" s="24" t="s">
        <v>1016</v>
      </c>
      <c r="AT84" s="24" t="s">
        <v>124</v>
      </c>
      <c r="AU84" s="24" t="s">
        <v>80</v>
      </c>
      <c r="AY84" s="24" t="s">
        <v>123</v>
      </c>
      <c r="BE84" s="195">
        <f>IF(N84="základní",J84,0)</f>
        <v>0</v>
      </c>
      <c r="BF84" s="195">
        <f>IF(N84="snížená",J84,0)</f>
        <v>0</v>
      </c>
      <c r="BG84" s="195">
        <f>IF(N84="zákl. přenesená",J84,0)</f>
        <v>0</v>
      </c>
      <c r="BH84" s="195">
        <f>IF(N84="sníž. přenesená",J84,0)</f>
        <v>0</v>
      </c>
      <c r="BI84" s="195">
        <f>IF(N84="nulová",J84,0)</f>
        <v>0</v>
      </c>
      <c r="BJ84" s="24" t="s">
        <v>80</v>
      </c>
      <c r="BK84" s="195">
        <f>ROUND(I84*H84,2)</f>
        <v>0</v>
      </c>
      <c r="BL84" s="24" t="s">
        <v>1016</v>
      </c>
      <c r="BM84" s="24" t="s">
        <v>1028</v>
      </c>
    </row>
    <row r="85" spans="2:47" s="1" customFormat="1" ht="67.5">
      <c r="B85" s="41"/>
      <c r="C85" s="63"/>
      <c r="D85" s="236" t="s">
        <v>921</v>
      </c>
      <c r="E85" s="63"/>
      <c r="F85" s="281" t="s">
        <v>1029</v>
      </c>
      <c r="G85" s="63"/>
      <c r="H85" s="63"/>
      <c r="I85" s="156"/>
      <c r="J85" s="63"/>
      <c r="K85" s="63"/>
      <c r="L85" s="61"/>
      <c r="M85" s="277"/>
      <c r="N85" s="42"/>
      <c r="O85" s="42"/>
      <c r="P85" s="42"/>
      <c r="Q85" s="42"/>
      <c r="R85" s="42"/>
      <c r="S85" s="42"/>
      <c r="T85" s="78"/>
      <c r="AT85" s="24" t="s">
        <v>921</v>
      </c>
      <c r="AU85" s="24" t="s">
        <v>80</v>
      </c>
    </row>
    <row r="86" spans="2:65" s="1" customFormat="1" ht="22.5" customHeight="1">
      <c r="B86" s="41"/>
      <c r="C86" s="183" t="s">
        <v>179</v>
      </c>
      <c r="D86" s="183" t="s">
        <v>124</v>
      </c>
      <c r="E86" s="184" t="s">
        <v>1030</v>
      </c>
      <c r="F86" s="185" t="s">
        <v>1031</v>
      </c>
      <c r="G86" s="186" t="s">
        <v>1015</v>
      </c>
      <c r="H86" s="187">
        <v>1</v>
      </c>
      <c r="I86" s="188"/>
      <c r="J86" s="189">
        <f>ROUND(I86*H86,2)</f>
        <v>0</v>
      </c>
      <c r="K86" s="185" t="s">
        <v>151</v>
      </c>
      <c r="L86" s="61"/>
      <c r="M86" s="190" t="s">
        <v>21</v>
      </c>
      <c r="N86" s="208" t="s">
        <v>43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1016</v>
      </c>
      <c r="AT86" s="24" t="s">
        <v>124</v>
      </c>
      <c r="AU86" s="24" t="s">
        <v>80</v>
      </c>
      <c r="AY86" s="24" t="s">
        <v>123</v>
      </c>
      <c r="BE86" s="195">
        <f>IF(N86="základní",J86,0)</f>
        <v>0</v>
      </c>
      <c r="BF86" s="195">
        <f>IF(N86="snížená",J86,0)</f>
        <v>0</v>
      </c>
      <c r="BG86" s="195">
        <f>IF(N86="zákl. přenesená",J86,0)</f>
        <v>0</v>
      </c>
      <c r="BH86" s="195">
        <f>IF(N86="sníž. přenesená",J86,0)</f>
        <v>0</v>
      </c>
      <c r="BI86" s="195">
        <f>IF(N86="nulová",J86,0)</f>
        <v>0</v>
      </c>
      <c r="BJ86" s="24" t="s">
        <v>80</v>
      </c>
      <c r="BK86" s="195">
        <f>ROUND(I86*H86,2)</f>
        <v>0</v>
      </c>
      <c r="BL86" s="24" t="s">
        <v>1016</v>
      </c>
      <c r="BM86" s="24" t="s">
        <v>1032</v>
      </c>
    </row>
    <row r="87" spans="2:47" s="1" customFormat="1" ht="54">
      <c r="B87" s="41"/>
      <c r="C87" s="63"/>
      <c r="D87" s="236" t="s">
        <v>921</v>
      </c>
      <c r="E87" s="63"/>
      <c r="F87" s="281" t="s">
        <v>1033</v>
      </c>
      <c r="G87" s="63"/>
      <c r="H87" s="63"/>
      <c r="I87" s="156"/>
      <c r="J87" s="63"/>
      <c r="K87" s="63"/>
      <c r="L87" s="61"/>
      <c r="M87" s="277"/>
      <c r="N87" s="42"/>
      <c r="O87" s="42"/>
      <c r="P87" s="42"/>
      <c r="Q87" s="42"/>
      <c r="R87" s="42"/>
      <c r="S87" s="42"/>
      <c r="T87" s="78"/>
      <c r="AT87" s="24" t="s">
        <v>921</v>
      </c>
      <c r="AU87" s="24" t="s">
        <v>80</v>
      </c>
    </row>
    <row r="88" spans="2:65" s="1" customFormat="1" ht="22.5" customHeight="1">
      <c r="B88" s="41"/>
      <c r="C88" s="183" t="s">
        <v>172</v>
      </c>
      <c r="D88" s="183" t="s">
        <v>124</v>
      </c>
      <c r="E88" s="184" t="s">
        <v>1034</v>
      </c>
      <c r="F88" s="185" t="s">
        <v>1035</v>
      </c>
      <c r="G88" s="186" t="s">
        <v>1015</v>
      </c>
      <c r="H88" s="187">
        <v>1</v>
      </c>
      <c r="I88" s="188"/>
      <c r="J88" s="189">
        <f>ROUND(I88*H88,2)</f>
        <v>0</v>
      </c>
      <c r="K88" s="185" t="s">
        <v>151</v>
      </c>
      <c r="L88" s="61"/>
      <c r="M88" s="190" t="s">
        <v>21</v>
      </c>
      <c r="N88" s="208" t="s">
        <v>43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1016</v>
      </c>
      <c r="AT88" s="24" t="s">
        <v>124</v>
      </c>
      <c r="AU88" s="24" t="s">
        <v>80</v>
      </c>
      <c r="AY88" s="24" t="s">
        <v>123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4" t="s">
        <v>80</v>
      </c>
      <c r="BK88" s="195">
        <f>ROUND(I88*H88,2)</f>
        <v>0</v>
      </c>
      <c r="BL88" s="24" t="s">
        <v>1016</v>
      </c>
      <c r="BM88" s="24" t="s">
        <v>1036</v>
      </c>
    </row>
    <row r="89" spans="2:47" s="1" customFormat="1" ht="27">
      <c r="B89" s="41"/>
      <c r="C89" s="63"/>
      <c r="D89" s="236" t="s">
        <v>921</v>
      </c>
      <c r="E89" s="63"/>
      <c r="F89" s="281" t="s">
        <v>1037</v>
      </c>
      <c r="G89" s="63"/>
      <c r="H89" s="63"/>
      <c r="I89" s="156"/>
      <c r="J89" s="63"/>
      <c r="K89" s="63"/>
      <c r="L89" s="61"/>
      <c r="M89" s="277"/>
      <c r="N89" s="42"/>
      <c r="O89" s="42"/>
      <c r="P89" s="42"/>
      <c r="Q89" s="42"/>
      <c r="R89" s="42"/>
      <c r="S89" s="42"/>
      <c r="T89" s="78"/>
      <c r="AT89" s="24" t="s">
        <v>921</v>
      </c>
      <c r="AU89" s="24" t="s">
        <v>80</v>
      </c>
    </row>
    <row r="90" spans="2:65" s="1" customFormat="1" ht="22.5" customHeight="1">
      <c r="B90" s="41"/>
      <c r="C90" s="183" t="s">
        <v>188</v>
      </c>
      <c r="D90" s="183" t="s">
        <v>124</v>
      </c>
      <c r="E90" s="184" t="s">
        <v>1038</v>
      </c>
      <c r="F90" s="185" t="s">
        <v>1039</v>
      </c>
      <c r="G90" s="186" t="s">
        <v>1015</v>
      </c>
      <c r="H90" s="187">
        <v>1</v>
      </c>
      <c r="I90" s="188"/>
      <c r="J90" s="189">
        <f>ROUND(I90*H90,2)</f>
        <v>0</v>
      </c>
      <c r="K90" s="185" t="s">
        <v>151</v>
      </c>
      <c r="L90" s="61"/>
      <c r="M90" s="190" t="s">
        <v>21</v>
      </c>
      <c r="N90" s="208" t="s">
        <v>43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1016</v>
      </c>
      <c r="AT90" s="24" t="s">
        <v>124</v>
      </c>
      <c r="AU90" s="24" t="s">
        <v>80</v>
      </c>
      <c r="AY90" s="24" t="s">
        <v>123</v>
      </c>
      <c r="BE90" s="195">
        <f>IF(N90="základní",J90,0)</f>
        <v>0</v>
      </c>
      <c r="BF90" s="195">
        <f>IF(N90="snížená",J90,0)</f>
        <v>0</v>
      </c>
      <c r="BG90" s="195">
        <f>IF(N90="zákl. přenesená",J90,0)</f>
        <v>0</v>
      </c>
      <c r="BH90" s="195">
        <f>IF(N90="sníž. přenesená",J90,0)</f>
        <v>0</v>
      </c>
      <c r="BI90" s="195">
        <f>IF(N90="nulová",J90,0)</f>
        <v>0</v>
      </c>
      <c r="BJ90" s="24" t="s">
        <v>80</v>
      </c>
      <c r="BK90" s="195">
        <f>ROUND(I90*H90,2)</f>
        <v>0</v>
      </c>
      <c r="BL90" s="24" t="s">
        <v>1016</v>
      </c>
      <c r="BM90" s="24" t="s">
        <v>1040</v>
      </c>
    </row>
    <row r="91" spans="2:65" s="1" customFormat="1" ht="22.5" customHeight="1">
      <c r="B91" s="41"/>
      <c r="C91" s="183" t="s">
        <v>193</v>
      </c>
      <c r="D91" s="183" t="s">
        <v>124</v>
      </c>
      <c r="E91" s="184" t="s">
        <v>1041</v>
      </c>
      <c r="F91" s="185" t="s">
        <v>1042</v>
      </c>
      <c r="G91" s="186" t="s">
        <v>1015</v>
      </c>
      <c r="H91" s="187">
        <v>1</v>
      </c>
      <c r="I91" s="188"/>
      <c r="J91" s="189">
        <f>ROUND(I91*H91,2)</f>
        <v>0</v>
      </c>
      <c r="K91" s="185" t="s">
        <v>151</v>
      </c>
      <c r="L91" s="61"/>
      <c r="M91" s="190" t="s">
        <v>21</v>
      </c>
      <c r="N91" s="208" t="s">
        <v>43</v>
      </c>
      <c r="O91" s="42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24" t="s">
        <v>1016</v>
      </c>
      <c r="AT91" s="24" t="s">
        <v>124</v>
      </c>
      <c r="AU91" s="24" t="s">
        <v>80</v>
      </c>
      <c r="AY91" s="24" t="s">
        <v>123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24" t="s">
        <v>80</v>
      </c>
      <c r="BK91" s="195">
        <f>ROUND(I91*H91,2)</f>
        <v>0</v>
      </c>
      <c r="BL91" s="24" t="s">
        <v>1016</v>
      </c>
      <c r="BM91" s="24" t="s">
        <v>1043</v>
      </c>
    </row>
    <row r="92" spans="2:65" s="1" customFormat="1" ht="22.5" customHeight="1">
      <c r="B92" s="41"/>
      <c r="C92" s="183" t="s">
        <v>198</v>
      </c>
      <c r="D92" s="183" t="s">
        <v>124</v>
      </c>
      <c r="E92" s="184" t="s">
        <v>1044</v>
      </c>
      <c r="F92" s="185" t="s">
        <v>1045</v>
      </c>
      <c r="G92" s="186" t="s">
        <v>1015</v>
      </c>
      <c r="H92" s="187">
        <v>1</v>
      </c>
      <c r="I92" s="188"/>
      <c r="J92" s="189">
        <f>ROUND(I92*H92,2)</f>
        <v>0</v>
      </c>
      <c r="K92" s="185" t="s">
        <v>151</v>
      </c>
      <c r="L92" s="61"/>
      <c r="M92" s="190" t="s">
        <v>21</v>
      </c>
      <c r="N92" s="208" t="s">
        <v>43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1016</v>
      </c>
      <c r="AT92" s="24" t="s">
        <v>124</v>
      </c>
      <c r="AU92" s="24" t="s">
        <v>80</v>
      </c>
      <c r="AY92" s="24" t="s">
        <v>123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4" t="s">
        <v>80</v>
      </c>
      <c r="BK92" s="195">
        <f>ROUND(I92*H92,2)</f>
        <v>0</v>
      </c>
      <c r="BL92" s="24" t="s">
        <v>1016</v>
      </c>
      <c r="BM92" s="24" t="s">
        <v>1046</v>
      </c>
    </row>
    <row r="93" spans="2:47" s="1" customFormat="1" ht="27">
      <c r="B93" s="41"/>
      <c r="C93" s="63"/>
      <c r="D93" s="236" t="s">
        <v>921</v>
      </c>
      <c r="E93" s="63"/>
      <c r="F93" s="281" t="s">
        <v>1047</v>
      </c>
      <c r="G93" s="63"/>
      <c r="H93" s="63"/>
      <c r="I93" s="156"/>
      <c r="J93" s="63"/>
      <c r="K93" s="63"/>
      <c r="L93" s="61"/>
      <c r="M93" s="277"/>
      <c r="N93" s="42"/>
      <c r="O93" s="42"/>
      <c r="P93" s="42"/>
      <c r="Q93" s="42"/>
      <c r="R93" s="42"/>
      <c r="S93" s="42"/>
      <c r="T93" s="78"/>
      <c r="AT93" s="24" t="s">
        <v>921</v>
      </c>
      <c r="AU93" s="24" t="s">
        <v>80</v>
      </c>
    </row>
    <row r="94" spans="2:65" s="1" customFormat="1" ht="22.5" customHeight="1">
      <c r="B94" s="41"/>
      <c r="C94" s="183" t="s">
        <v>204</v>
      </c>
      <c r="D94" s="183" t="s">
        <v>124</v>
      </c>
      <c r="E94" s="184" t="s">
        <v>1048</v>
      </c>
      <c r="F94" s="185" t="s">
        <v>1049</v>
      </c>
      <c r="G94" s="186" t="s">
        <v>1015</v>
      </c>
      <c r="H94" s="187">
        <v>1</v>
      </c>
      <c r="I94" s="188"/>
      <c r="J94" s="189">
        <f>ROUND(I94*H94,2)</f>
        <v>0</v>
      </c>
      <c r="K94" s="185" t="s">
        <v>151</v>
      </c>
      <c r="L94" s="61"/>
      <c r="M94" s="190" t="s">
        <v>21</v>
      </c>
      <c r="N94" s="208" t="s">
        <v>43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1016</v>
      </c>
      <c r="AT94" s="24" t="s">
        <v>124</v>
      </c>
      <c r="AU94" s="24" t="s">
        <v>80</v>
      </c>
      <c r="AY94" s="24" t="s">
        <v>123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4" t="s">
        <v>80</v>
      </c>
      <c r="BK94" s="195">
        <f>ROUND(I94*H94,2)</f>
        <v>0</v>
      </c>
      <c r="BL94" s="24" t="s">
        <v>1016</v>
      </c>
      <c r="BM94" s="24" t="s">
        <v>1050</v>
      </c>
    </row>
    <row r="95" spans="2:47" s="1" customFormat="1" ht="40.5">
      <c r="B95" s="41"/>
      <c r="C95" s="63"/>
      <c r="D95" s="236" t="s">
        <v>921</v>
      </c>
      <c r="E95" s="63"/>
      <c r="F95" s="281" t="s">
        <v>1051</v>
      </c>
      <c r="G95" s="63"/>
      <c r="H95" s="63"/>
      <c r="I95" s="156"/>
      <c r="J95" s="63"/>
      <c r="K95" s="63"/>
      <c r="L95" s="61"/>
      <c r="M95" s="277"/>
      <c r="N95" s="42"/>
      <c r="O95" s="42"/>
      <c r="P95" s="42"/>
      <c r="Q95" s="42"/>
      <c r="R95" s="42"/>
      <c r="S95" s="42"/>
      <c r="T95" s="78"/>
      <c r="AT95" s="24" t="s">
        <v>921</v>
      </c>
      <c r="AU95" s="24" t="s">
        <v>80</v>
      </c>
    </row>
    <row r="96" spans="2:65" s="1" customFormat="1" ht="22.5" customHeight="1">
      <c r="B96" s="41"/>
      <c r="C96" s="183" t="s">
        <v>276</v>
      </c>
      <c r="D96" s="183" t="s">
        <v>124</v>
      </c>
      <c r="E96" s="184" t="s">
        <v>1052</v>
      </c>
      <c r="F96" s="185" t="s">
        <v>1053</v>
      </c>
      <c r="G96" s="186" t="s">
        <v>1015</v>
      </c>
      <c r="H96" s="187">
        <v>1</v>
      </c>
      <c r="I96" s="188"/>
      <c r="J96" s="189">
        <f>ROUND(I96*H96,2)</f>
        <v>0</v>
      </c>
      <c r="K96" s="185" t="s">
        <v>151</v>
      </c>
      <c r="L96" s="61"/>
      <c r="M96" s="190" t="s">
        <v>21</v>
      </c>
      <c r="N96" s="208" t="s">
        <v>43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1016</v>
      </c>
      <c r="AT96" s="24" t="s">
        <v>124</v>
      </c>
      <c r="AU96" s="24" t="s">
        <v>80</v>
      </c>
      <c r="AY96" s="24" t="s">
        <v>123</v>
      </c>
      <c r="BE96" s="195">
        <f>IF(N96="základní",J96,0)</f>
        <v>0</v>
      </c>
      <c r="BF96" s="195">
        <f>IF(N96="snížená",J96,0)</f>
        <v>0</v>
      </c>
      <c r="BG96" s="195">
        <f>IF(N96="zákl. přenesená",J96,0)</f>
        <v>0</v>
      </c>
      <c r="BH96" s="195">
        <f>IF(N96="sníž. přenesená",J96,0)</f>
        <v>0</v>
      </c>
      <c r="BI96" s="195">
        <f>IF(N96="nulová",J96,0)</f>
        <v>0</v>
      </c>
      <c r="BJ96" s="24" t="s">
        <v>80</v>
      </c>
      <c r="BK96" s="195">
        <f>ROUND(I96*H96,2)</f>
        <v>0</v>
      </c>
      <c r="BL96" s="24" t="s">
        <v>1016</v>
      </c>
      <c r="BM96" s="24" t="s">
        <v>1054</v>
      </c>
    </row>
    <row r="97" spans="2:65" s="1" customFormat="1" ht="22.5" customHeight="1">
      <c r="B97" s="41"/>
      <c r="C97" s="183" t="s">
        <v>281</v>
      </c>
      <c r="D97" s="183" t="s">
        <v>124</v>
      </c>
      <c r="E97" s="184" t="s">
        <v>1055</v>
      </c>
      <c r="F97" s="185" t="s">
        <v>1056</v>
      </c>
      <c r="G97" s="186" t="s">
        <v>1015</v>
      </c>
      <c r="H97" s="187">
        <v>1</v>
      </c>
      <c r="I97" s="188"/>
      <c r="J97" s="189">
        <f>ROUND(I97*H97,2)</f>
        <v>0</v>
      </c>
      <c r="K97" s="185" t="s">
        <v>151</v>
      </c>
      <c r="L97" s="61"/>
      <c r="M97" s="190" t="s">
        <v>21</v>
      </c>
      <c r="N97" s="208" t="s">
        <v>43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1016</v>
      </c>
      <c r="AT97" s="24" t="s">
        <v>124</v>
      </c>
      <c r="AU97" s="24" t="s">
        <v>80</v>
      </c>
      <c r="AY97" s="24" t="s">
        <v>123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4" t="s">
        <v>80</v>
      </c>
      <c r="BK97" s="195">
        <f>ROUND(I97*H97,2)</f>
        <v>0</v>
      </c>
      <c r="BL97" s="24" t="s">
        <v>1016</v>
      </c>
      <c r="BM97" s="24" t="s">
        <v>1057</v>
      </c>
    </row>
    <row r="98" spans="2:65" s="1" customFormat="1" ht="22.5" customHeight="1">
      <c r="B98" s="41"/>
      <c r="C98" s="183" t="s">
        <v>285</v>
      </c>
      <c r="D98" s="183" t="s">
        <v>124</v>
      </c>
      <c r="E98" s="184" t="s">
        <v>1058</v>
      </c>
      <c r="F98" s="185" t="s">
        <v>1059</v>
      </c>
      <c r="G98" s="186" t="s">
        <v>1015</v>
      </c>
      <c r="H98" s="187">
        <v>1</v>
      </c>
      <c r="I98" s="188"/>
      <c r="J98" s="189">
        <f>ROUND(I98*H98,2)</f>
        <v>0</v>
      </c>
      <c r="K98" s="185" t="s">
        <v>151</v>
      </c>
      <c r="L98" s="61"/>
      <c r="M98" s="190" t="s">
        <v>21</v>
      </c>
      <c r="N98" s="208" t="s">
        <v>43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1016</v>
      </c>
      <c r="AT98" s="24" t="s">
        <v>124</v>
      </c>
      <c r="AU98" s="24" t="s">
        <v>80</v>
      </c>
      <c r="AY98" s="24" t="s">
        <v>123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24" t="s">
        <v>80</v>
      </c>
      <c r="BK98" s="195">
        <f>ROUND(I98*H98,2)</f>
        <v>0</v>
      </c>
      <c r="BL98" s="24" t="s">
        <v>1016</v>
      </c>
      <c r="BM98" s="24" t="s">
        <v>1060</v>
      </c>
    </row>
    <row r="99" spans="2:47" s="1" customFormat="1" ht="27">
      <c r="B99" s="41"/>
      <c r="C99" s="63"/>
      <c r="D99" s="213" t="s">
        <v>921</v>
      </c>
      <c r="E99" s="63"/>
      <c r="F99" s="276" t="s">
        <v>1061</v>
      </c>
      <c r="G99" s="63"/>
      <c r="H99" s="63"/>
      <c r="I99" s="156"/>
      <c r="J99" s="63"/>
      <c r="K99" s="63"/>
      <c r="L99" s="61"/>
      <c r="M99" s="282"/>
      <c r="N99" s="192"/>
      <c r="O99" s="192"/>
      <c r="P99" s="192"/>
      <c r="Q99" s="192"/>
      <c r="R99" s="192"/>
      <c r="S99" s="192"/>
      <c r="T99" s="283"/>
      <c r="AT99" s="24" t="s">
        <v>921</v>
      </c>
      <c r="AU99" s="24" t="s">
        <v>80</v>
      </c>
    </row>
    <row r="100" spans="2:12" s="1" customFormat="1" ht="6.75" customHeight="1">
      <c r="B100" s="56"/>
      <c r="C100" s="57"/>
      <c r="D100" s="57"/>
      <c r="E100" s="57"/>
      <c r="F100" s="57"/>
      <c r="G100" s="57"/>
      <c r="H100" s="57"/>
      <c r="I100" s="139"/>
      <c r="J100" s="57"/>
      <c r="K100" s="57"/>
      <c r="L100" s="61"/>
    </row>
  </sheetData>
  <sheetProtection sheet="1" objects="1" scenarios="1" formatCells="0" formatColumns="0" formatRows="0" sort="0" autoFilter="0"/>
  <autoFilter ref="C76:K9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5" customFormat="1" ht="45" customHeight="1">
      <c r="B3" s="288"/>
      <c r="C3" s="409" t="s">
        <v>1062</v>
      </c>
      <c r="D3" s="409"/>
      <c r="E3" s="409"/>
      <c r="F3" s="409"/>
      <c r="G3" s="409"/>
      <c r="H3" s="409"/>
      <c r="I3" s="409"/>
      <c r="J3" s="409"/>
      <c r="K3" s="289"/>
    </row>
    <row r="4" spans="2:11" ht="25.5" customHeight="1">
      <c r="B4" s="290"/>
      <c r="C4" s="410" t="s">
        <v>1063</v>
      </c>
      <c r="D4" s="410"/>
      <c r="E4" s="410"/>
      <c r="F4" s="410"/>
      <c r="G4" s="410"/>
      <c r="H4" s="410"/>
      <c r="I4" s="410"/>
      <c r="J4" s="410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08" t="s">
        <v>1064</v>
      </c>
      <c r="D6" s="408"/>
      <c r="E6" s="408"/>
      <c r="F6" s="408"/>
      <c r="G6" s="408"/>
      <c r="H6" s="408"/>
      <c r="I6" s="408"/>
      <c r="J6" s="408"/>
      <c r="K6" s="291"/>
    </row>
    <row r="7" spans="2:11" ht="15" customHeight="1">
      <c r="B7" s="294"/>
      <c r="C7" s="408" t="s">
        <v>1065</v>
      </c>
      <c r="D7" s="408"/>
      <c r="E7" s="408"/>
      <c r="F7" s="408"/>
      <c r="G7" s="408"/>
      <c r="H7" s="408"/>
      <c r="I7" s="408"/>
      <c r="J7" s="408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408" t="s">
        <v>1066</v>
      </c>
      <c r="D9" s="408"/>
      <c r="E9" s="408"/>
      <c r="F9" s="408"/>
      <c r="G9" s="408"/>
      <c r="H9" s="408"/>
      <c r="I9" s="408"/>
      <c r="J9" s="408"/>
      <c r="K9" s="291"/>
    </row>
    <row r="10" spans="2:11" ht="15" customHeight="1">
      <c r="B10" s="294"/>
      <c r="C10" s="293"/>
      <c r="D10" s="408" t="s">
        <v>1067</v>
      </c>
      <c r="E10" s="408"/>
      <c r="F10" s="408"/>
      <c r="G10" s="408"/>
      <c r="H10" s="408"/>
      <c r="I10" s="408"/>
      <c r="J10" s="408"/>
      <c r="K10" s="291"/>
    </row>
    <row r="11" spans="2:11" ht="15" customHeight="1">
      <c r="B11" s="294"/>
      <c r="C11" s="295"/>
      <c r="D11" s="408" t="s">
        <v>1068</v>
      </c>
      <c r="E11" s="408"/>
      <c r="F11" s="408"/>
      <c r="G11" s="408"/>
      <c r="H11" s="408"/>
      <c r="I11" s="408"/>
      <c r="J11" s="408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408" t="s">
        <v>1069</v>
      </c>
      <c r="E13" s="408"/>
      <c r="F13" s="408"/>
      <c r="G13" s="408"/>
      <c r="H13" s="408"/>
      <c r="I13" s="408"/>
      <c r="J13" s="408"/>
      <c r="K13" s="291"/>
    </row>
    <row r="14" spans="2:11" ht="15" customHeight="1">
      <c r="B14" s="294"/>
      <c r="C14" s="295"/>
      <c r="D14" s="408" t="s">
        <v>1070</v>
      </c>
      <c r="E14" s="408"/>
      <c r="F14" s="408"/>
      <c r="G14" s="408"/>
      <c r="H14" s="408"/>
      <c r="I14" s="408"/>
      <c r="J14" s="408"/>
      <c r="K14" s="291"/>
    </row>
    <row r="15" spans="2:11" ht="15" customHeight="1">
      <c r="B15" s="294"/>
      <c r="C15" s="295"/>
      <c r="D15" s="408" t="s">
        <v>1071</v>
      </c>
      <c r="E15" s="408"/>
      <c r="F15" s="408"/>
      <c r="G15" s="408"/>
      <c r="H15" s="408"/>
      <c r="I15" s="408"/>
      <c r="J15" s="408"/>
      <c r="K15" s="291"/>
    </row>
    <row r="16" spans="2:11" ht="15" customHeight="1">
      <c r="B16" s="294"/>
      <c r="C16" s="295"/>
      <c r="D16" s="295"/>
      <c r="E16" s="296" t="s">
        <v>79</v>
      </c>
      <c r="F16" s="408" t="s">
        <v>1072</v>
      </c>
      <c r="G16" s="408"/>
      <c r="H16" s="408"/>
      <c r="I16" s="408"/>
      <c r="J16" s="408"/>
      <c r="K16" s="291"/>
    </row>
    <row r="17" spans="2:11" ht="15" customHeight="1">
      <c r="B17" s="294"/>
      <c r="C17" s="295"/>
      <c r="D17" s="295"/>
      <c r="E17" s="296" t="s">
        <v>1073</v>
      </c>
      <c r="F17" s="408" t="s">
        <v>1074</v>
      </c>
      <c r="G17" s="408"/>
      <c r="H17" s="408"/>
      <c r="I17" s="408"/>
      <c r="J17" s="408"/>
      <c r="K17" s="291"/>
    </row>
    <row r="18" spans="2:11" ht="15" customHeight="1">
      <c r="B18" s="294"/>
      <c r="C18" s="295"/>
      <c r="D18" s="295"/>
      <c r="E18" s="296" t="s">
        <v>1075</v>
      </c>
      <c r="F18" s="408" t="s">
        <v>1076</v>
      </c>
      <c r="G18" s="408"/>
      <c r="H18" s="408"/>
      <c r="I18" s="408"/>
      <c r="J18" s="408"/>
      <c r="K18" s="291"/>
    </row>
    <row r="19" spans="2:11" ht="15" customHeight="1">
      <c r="B19" s="294"/>
      <c r="C19" s="295"/>
      <c r="D19" s="295"/>
      <c r="E19" s="296" t="s">
        <v>1077</v>
      </c>
      <c r="F19" s="408" t="s">
        <v>1078</v>
      </c>
      <c r="G19" s="408"/>
      <c r="H19" s="408"/>
      <c r="I19" s="408"/>
      <c r="J19" s="408"/>
      <c r="K19" s="291"/>
    </row>
    <row r="20" spans="2:11" ht="15" customHeight="1">
      <c r="B20" s="294"/>
      <c r="C20" s="295"/>
      <c r="D20" s="295"/>
      <c r="E20" s="296" t="s">
        <v>1079</v>
      </c>
      <c r="F20" s="408" t="s">
        <v>1080</v>
      </c>
      <c r="G20" s="408"/>
      <c r="H20" s="408"/>
      <c r="I20" s="408"/>
      <c r="J20" s="408"/>
      <c r="K20" s="291"/>
    </row>
    <row r="21" spans="2:11" ht="15" customHeight="1">
      <c r="B21" s="294"/>
      <c r="C21" s="295"/>
      <c r="D21" s="295"/>
      <c r="E21" s="296" t="s">
        <v>1081</v>
      </c>
      <c r="F21" s="408" t="s">
        <v>1082</v>
      </c>
      <c r="G21" s="408"/>
      <c r="H21" s="408"/>
      <c r="I21" s="408"/>
      <c r="J21" s="408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408" t="s">
        <v>1083</v>
      </c>
      <c r="D23" s="408"/>
      <c r="E23" s="408"/>
      <c r="F23" s="408"/>
      <c r="G23" s="408"/>
      <c r="H23" s="408"/>
      <c r="I23" s="408"/>
      <c r="J23" s="408"/>
      <c r="K23" s="291"/>
    </row>
    <row r="24" spans="2:11" ht="15" customHeight="1">
      <c r="B24" s="294"/>
      <c r="C24" s="408" t="s">
        <v>1084</v>
      </c>
      <c r="D24" s="408"/>
      <c r="E24" s="408"/>
      <c r="F24" s="408"/>
      <c r="G24" s="408"/>
      <c r="H24" s="408"/>
      <c r="I24" s="408"/>
      <c r="J24" s="408"/>
      <c r="K24" s="291"/>
    </row>
    <row r="25" spans="2:11" ht="15" customHeight="1">
      <c r="B25" s="294"/>
      <c r="C25" s="293"/>
      <c r="D25" s="408" t="s">
        <v>1085</v>
      </c>
      <c r="E25" s="408"/>
      <c r="F25" s="408"/>
      <c r="G25" s="408"/>
      <c r="H25" s="408"/>
      <c r="I25" s="408"/>
      <c r="J25" s="408"/>
      <c r="K25" s="291"/>
    </row>
    <row r="26" spans="2:11" ht="15" customHeight="1">
      <c r="B26" s="294"/>
      <c r="C26" s="295"/>
      <c r="D26" s="408" t="s">
        <v>1086</v>
      </c>
      <c r="E26" s="408"/>
      <c r="F26" s="408"/>
      <c r="G26" s="408"/>
      <c r="H26" s="408"/>
      <c r="I26" s="408"/>
      <c r="J26" s="408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408" t="s">
        <v>1087</v>
      </c>
      <c r="E28" s="408"/>
      <c r="F28" s="408"/>
      <c r="G28" s="408"/>
      <c r="H28" s="408"/>
      <c r="I28" s="408"/>
      <c r="J28" s="408"/>
      <c r="K28" s="291"/>
    </row>
    <row r="29" spans="2:11" ht="15" customHeight="1">
      <c r="B29" s="294"/>
      <c r="C29" s="295"/>
      <c r="D29" s="408" t="s">
        <v>1088</v>
      </c>
      <c r="E29" s="408"/>
      <c r="F29" s="408"/>
      <c r="G29" s="408"/>
      <c r="H29" s="408"/>
      <c r="I29" s="408"/>
      <c r="J29" s="408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408" t="s">
        <v>1089</v>
      </c>
      <c r="E31" s="408"/>
      <c r="F31" s="408"/>
      <c r="G31" s="408"/>
      <c r="H31" s="408"/>
      <c r="I31" s="408"/>
      <c r="J31" s="408"/>
      <c r="K31" s="291"/>
    </row>
    <row r="32" spans="2:11" ht="15" customHeight="1">
      <c r="B32" s="294"/>
      <c r="C32" s="295"/>
      <c r="D32" s="408" t="s">
        <v>1090</v>
      </c>
      <c r="E32" s="408"/>
      <c r="F32" s="408"/>
      <c r="G32" s="408"/>
      <c r="H32" s="408"/>
      <c r="I32" s="408"/>
      <c r="J32" s="408"/>
      <c r="K32" s="291"/>
    </row>
    <row r="33" spans="2:11" ht="15" customHeight="1">
      <c r="B33" s="294"/>
      <c r="C33" s="295"/>
      <c r="D33" s="408" t="s">
        <v>1091</v>
      </c>
      <c r="E33" s="408"/>
      <c r="F33" s="408"/>
      <c r="G33" s="408"/>
      <c r="H33" s="408"/>
      <c r="I33" s="408"/>
      <c r="J33" s="408"/>
      <c r="K33" s="291"/>
    </row>
    <row r="34" spans="2:11" ht="15" customHeight="1">
      <c r="B34" s="294"/>
      <c r="C34" s="295"/>
      <c r="D34" s="293"/>
      <c r="E34" s="297" t="s">
        <v>107</v>
      </c>
      <c r="F34" s="293"/>
      <c r="G34" s="408" t="s">
        <v>1092</v>
      </c>
      <c r="H34" s="408"/>
      <c r="I34" s="408"/>
      <c r="J34" s="408"/>
      <c r="K34" s="291"/>
    </row>
    <row r="35" spans="2:11" ht="30.75" customHeight="1">
      <c r="B35" s="294"/>
      <c r="C35" s="295"/>
      <c r="D35" s="293"/>
      <c r="E35" s="297" t="s">
        <v>1093</v>
      </c>
      <c r="F35" s="293"/>
      <c r="G35" s="408" t="s">
        <v>1094</v>
      </c>
      <c r="H35" s="408"/>
      <c r="I35" s="408"/>
      <c r="J35" s="408"/>
      <c r="K35" s="291"/>
    </row>
    <row r="36" spans="2:11" ht="15" customHeight="1">
      <c r="B36" s="294"/>
      <c r="C36" s="295"/>
      <c r="D36" s="293"/>
      <c r="E36" s="297" t="s">
        <v>53</v>
      </c>
      <c r="F36" s="293"/>
      <c r="G36" s="408" t="s">
        <v>1095</v>
      </c>
      <c r="H36" s="408"/>
      <c r="I36" s="408"/>
      <c r="J36" s="408"/>
      <c r="K36" s="291"/>
    </row>
    <row r="37" spans="2:11" ht="15" customHeight="1">
      <c r="B37" s="294"/>
      <c r="C37" s="295"/>
      <c r="D37" s="293"/>
      <c r="E37" s="297" t="s">
        <v>108</v>
      </c>
      <c r="F37" s="293"/>
      <c r="G37" s="408" t="s">
        <v>1096</v>
      </c>
      <c r="H37" s="408"/>
      <c r="I37" s="408"/>
      <c r="J37" s="408"/>
      <c r="K37" s="291"/>
    </row>
    <row r="38" spans="2:11" ht="15" customHeight="1">
      <c r="B38" s="294"/>
      <c r="C38" s="295"/>
      <c r="D38" s="293"/>
      <c r="E38" s="297" t="s">
        <v>109</v>
      </c>
      <c r="F38" s="293"/>
      <c r="G38" s="408" t="s">
        <v>1097</v>
      </c>
      <c r="H38" s="408"/>
      <c r="I38" s="408"/>
      <c r="J38" s="408"/>
      <c r="K38" s="291"/>
    </row>
    <row r="39" spans="2:11" ht="15" customHeight="1">
      <c r="B39" s="294"/>
      <c r="C39" s="295"/>
      <c r="D39" s="293"/>
      <c r="E39" s="297" t="s">
        <v>110</v>
      </c>
      <c r="F39" s="293"/>
      <c r="G39" s="408" t="s">
        <v>1098</v>
      </c>
      <c r="H39" s="408"/>
      <c r="I39" s="408"/>
      <c r="J39" s="408"/>
      <c r="K39" s="291"/>
    </row>
    <row r="40" spans="2:11" ht="15" customHeight="1">
      <c r="B40" s="294"/>
      <c r="C40" s="295"/>
      <c r="D40" s="293"/>
      <c r="E40" s="297" t="s">
        <v>1099</v>
      </c>
      <c r="F40" s="293"/>
      <c r="G40" s="408" t="s">
        <v>1100</v>
      </c>
      <c r="H40" s="408"/>
      <c r="I40" s="408"/>
      <c r="J40" s="408"/>
      <c r="K40" s="291"/>
    </row>
    <row r="41" spans="2:11" ht="15" customHeight="1">
      <c r="B41" s="294"/>
      <c r="C41" s="295"/>
      <c r="D41" s="293"/>
      <c r="E41" s="297"/>
      <c r="F41" s="293"/>
      <c r="G41" s="408" t="s">
        <v>1101</v>
      </c>
      <c r="H41" s="408"/>
      <c r="I41" s="408"/>
      <c r="J41" s="408"/>
      <c r="K41" s="291"/>
    </row>
    <row r="42" spans="2:11" ht="15" customHeight="1">
      <c r="B42" s="294"/>
      <c r="C42" s="295"/>
      <c r="D42" s="293"/>
      <c r="E42" s="297" t="s">
        <v>1102</v>
      </c>
      <c r="F42" s="293"/>
      <c r="G42" s="408" t="s">
        <v>1103</v>
      </c>
      <c r="H42" s="408"/>
      <c r="I42" s="408"/>
      <c r="J42" s="408"/>
      <c r="K42" s="291"/>
    </row>
    <row r="43" spans="2:11" ht="15" customHeight="1">
      <c r="B43" s="294"/>
      <c r="C43" s="295"/>
      <c r="D43" s="293"/>
      <c r="E43" s="297" t="s">
        <v>112</v>
      </c>
      <c r="F43" s="293"/>
      <c r="G43" s="408" t="s">
        <v>1104</v>
      </c>
      <c r="H43" s="408"/>
      <c r="I43" s="408"/>
      <c r="J43" s="408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408" t="s">
        <v>1105</v>
      </c>
      <c r="E45" s="408"/>
      <c r="F45" s="408"/>
      <c r="G45" s="408"/>
      <c r="H45" s="408"/>
      <c r="I45" s="408"/>
      <c r="J45" s="408"/>
      <c r="K45" s="291"/>
    </row>
    <row r="46" spans="2:11" ht="15" customHeight="1">
      <c r="B46" s="294"/>
      <c r="C46" s="295"/>
      <c r="D46" s="295"/>
      <c r="E46" s="408" t="s">
        <v>1106</v>
      </c>
      <c r="F46" s="408"/>
      <c r="G46" s="408"/>
      <c r="H46" s="408"/>
      <c r="I46" s="408"/>
      <c r="J46" s="408"/>
      <c r="K46" s="291"/>
    </row>
    <row r="47" spans="2:11" ht="15" customHeight="1">
      <c r="B47" s="294"/>
      <c r="C47" s="295"/>
      <c r="D47" s="295"/>
      <c r="E47" s="408" t="s">
        <v>1107</v>
      </c>
      <c r="F47" s="408"/>
      <c r="G47" s="408"/>
      <c r="H47" s="408"/>
      <c r="I47" s="408"/>
      <c r="J47" s="408"/>
      <c r="K47" s="291"/>
    </row>
    <row r="48" spans="2:11" ht="15" customHeight="1">
      <c r="B48" s="294"/>
      <c r="C48" s="295"/>
      <c r="D48" s="295"/>
      <c r="E48" s="408" t="s">
        <v>1108</v>
      </c>
      <c r="F48" s="408"/>
      <c r="G48" s="408"/>
      <c r="H48" s="408"/>
      <c r="I48" s="408"/>
      <c r="J48" s="408"/>
      <c r="K48" s="291"/>
    </row>
    <row r="49" spans="2:11" ht="15" customHeight="1">
      <c r="B49" s="294"/>
      <c r="C49" s="295"/>
      <c r="D49" s="408" t="s">
        <v>1109</v>
      </c>
      <c r="E49" s="408"/>
      <c r="F49" s="408"/>
      <c r="G49" s="408"/>
      <c r="H49" s="408"/>
      <c r="I49" s="408"/>
      <c r="J49" s="408"/>
      <c r="K49" s="291"/>
    </row>
    <row r="50" spans="2:11" ht="25.5" customHeight="1">
      <c r="B50" s="290"/>
      <c r="C50" s="410" t="s">
        <v>1110</v>
      </c>
      <c r="D50" s="410"/>
      <c r="E50" s="410"/>
      <c r="F50" s="410"/>
      <c r="G50" s="410"/>
      <c r="H50" s="410"/>
      <c r="I50" s="410"/>
      <c r="J50" s="410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08" t="s">
        <v>1111</v>
      </c>
      <c r="D52" s="408"/>
      <c r="E52" s="408"/>
      <c r="F52" s="408"/>
      <c r="G52" s="408"/>
      <c r="H52" s="408"/>
      <c r="I52" s="408"/>
      <c r="J52" s="408"/>
      <c r="K52" s="291"/>
    </row>
    <row r="53" spans="2:11" ht="15" customHeight="1">
      <c r="B53" s="290"/>
      <c r="C53" s="408" t="s">
        <v>1112</v>
      </c>
      <c r="D53" s="408"/>
      <c r="E53" s="408"/>
      <c r="F53" s="408"/>
      <c r="G53" s="408"/>
      <c r="H53" s="408"/>
      <c r="I53" s="408"/>
      <c r="J53" s="408"/>
      <c r="K53" s="291"/>
    </row>
    <row r="54" spans="2:11" ht="12.75" customHeight="1">
      <c r="B54" s="290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90"/>
      <c r="C55" s="408" t="s">
        <v>1113</v>
      </c>
      <c r="D55" s="408"/>
      <c r="E55" s="408"/>
      <c r="F55" s="408"/>
      <c r="G55" s="408"/>
      <c r="H55" s="408"/>
      <c r="I55" s="408"/>
      <c r="J55" s="408"/>
      <c r="K55" s="291"/>
    </row>
    <row r="56" spans="2:11" ht="15" customHeight="1">
      <c r="B56" s="290"/>
      <c r="C56" s="295"/>
      <c r="D56" s="408" t="s">
        <v>1114</v>
      </c>
      <c r="E56" s="408"/>
      <c r="F56" s="408"/>
      <c r="G56" s="408"/>
      <c r="H56" s="408"/>
      <c r="I56" s="408"/>
      <c r="J56" s="408"/>
      <c r="K56" s="291"/>
    </row>
    <row r="57" spans="2:11" ht="15" customHeight="1">
      <c r="B57" s="290"/>
      <c r="C57" s="295"/>
      <c r="D57" s="408" t="s">
        <v>1115</v>
      </c>
      <c r="E57" s="408"/>
      <c r="F57" s="408"/>
      <c r="G57" s="408"/>
      <c r="H57" s="408"/>
      <c r="I57" s="408"/>
      <c r="J57" s="408"/>
      <c r="K57" s="291"/>
    </row>
    <row r="58" spans="2:11" ht="15" customHeight="1">
      <c r="B58" s="290"/>
      <c r="C58" s="295"/>
      <c r="D58" s="408" t="s">
        <v>1116</v>
      </c>
      <c r="E58" s="408"/>
      <c r="F58" s="408"/>
      <c r="G58" s="408"/>
      <c r="H58" s="408"/>
      <c r="I58" s="408"/>
      <c r="J58" s="408"/>
      <c r="K58" s="291"/>
    </row>
    <row r="59" spans="2:11" ht="15" customHeight="1">
      <c r="B59" s="290"/>
      <c r="C59" s="295"/>
      <c r="D59" s="408" t="s">
        <v>1117</v>
      </c>
      <c r="E59" s="408"/>
      <c r="F59" s="408"/>
      <c r="G59" s="408"/>
      <c r="H59" s="408"/>
      <c r="I59" s="408"/>
      <c r="J59" s="408"/>
      <c r="K59" s="291"/>
    </row>
    <row r="60" spans="2:11" ht="15" customHeight="1">
      <c r="B60" s="290"/>
      <c r="C60" s="295"/>
      <c r="D60" s="412" t="s">
        <v>1118</v>
      </c>
      <c r="E60" s="412"/>
      <c r="F60" s="412"/>
      <c r="G60" s="412"/>
      <c r="H60" s="412"/>
      <c r="I60" s="412"/>
      <c r="J60" s="412"/>
      <c r="K60" s="291"/>
    </row>
    <row r="61" spans="2:11" ht="15" customHeight="1">
      <c r="B61" s="290"/>
      <c r="C61" s="295"/>
      <c r="D61" s="408" t="s">
        <v>1119</v>
      </c>
      <c r="E61" s="408"/>
      <c r="F61" s="408"/>
      <c r="G61" s="408"/>
      <c r="H61" s="408"/>
      <c r="I61" s="408"/>
      <c r="J61" s="408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08" t="s">
        <v>1120</v>
      </c>
      <c r="E63" s="408"/>
      <c r="F63" s="408"/>
      <c r="G63" s="408"/>
      <c r="H63" s="408"/>
      <c r="I63" s="408"/>
      <c r="J63" s="408"/>
      <c r="K63" s="291"/>
    </row>
    <row r="64" spans="2:11" ht="15" customHeight="1">
      <c r="B64" s="290"/>
      <c r="C64" s="295"/>
      <c r="D64" s="412" t="s">
        <v>1121</v>
      </c>
      <c r="E64" s="412"/>
      <c r="F64" s="412"/>
      <c r="G64" s="412"/>
      <c r="H64" s="412"/>
      <c r="I64" s="412"/>
      <c r="J64" s="412"/>
      <c r="K64" s="291"/>
    </row>
    <row r="65" spans="2:11" ht="15" customHeight="1">
      <c r="B65" s="290"/>
      <c r="C65" s="295"/>
      <c r="D65" s="408" t="s">
        <v>1122</v>
      </c>
      <c r="E65" s="408"/>
      <c r="F65" s="408"/>
      <c r="G65" s="408"/>
      <c r="H65" s="408"/>
      <c r="I65" s="408"/>
      <c r="J65" s="408"/>
      <c r="K65" s="291"/>
    </row>
    <row r="66" spans="2:11" ht="15" customHeight="1">
      <c r="B66" s="290"/>
      <c r="C66" s="295"/>
      <c r="D66" s="408" t="s">
        <v>1123</v>
      </c>
      <c r="E66" s="408"/>
      <c r="F66" s="408"/>
      <c r="G66" s="408"/>
      <c r="H66" s="408"/>
      <c r="I66" s="408"/>
      <c r="J66" s="408"/>
      <c r="K66" s="291"/>
    </row>
    <row r="67" spans="2:11" ht="15" customHeight="1">
      <c r="B67" s="290"/>
      <c r="C67" s="295"/>
      <c r="D67" s="408" t="s">
        <v>1124</v>
      </c>
      <c r="E67" s="408"/>
      <c r="F67" s="408"/>
      <c r="G67" s="408"/>
      <c r="H67" s="408"/>
      <c r="I67" s="408"/>
      <c r="J67" s="408"/>
      <c r="K67" s="291"/>
    </row>
    <row r="68" spans="2:11" ht="15" customHeight="1">
      <c r="B68" s="290"/>
      <c r="C68" s="295"/>
      <c r="D68" s="408" t="s">
        <v>1125</v>
      </c>
      <c r="E68" s="408"/>
      <c r="F68" s="408"/>
      <c r="G68" s="408"/>
      <c r="H68" s="408"/>
      <c r="I68" s="408"/>
      <c r="J68" s="408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3" t="s">
        <v>96</v>
      </c>
      <c r="D73" s="413"/>
      <c r="E73" s="413"/>
      <c r="F73" s="413"/>
      <c r="G73" s="413"/>
      <c r="H73" s="413"/>
      <c r="I73" s="413"/>
      <c r="J73" s="413"/>
      <c r="K73" s="308"/>
    </row>
    <row r="74" spans="2:11" ht="17.25" customHeight="1">
      <c r="B74" s="307"/>
      <c r="C74" s="309" t="s">
        <v>1126</v>
      </c>
      <c r="D74" s="309"/>
      <c r="E74" s="309"/>
      <c r="F74" s="309" t="s">
        <v>1127</v>
      </c>
      <c r="G74" s="310"/>
      <c r="H74" s="309" t="s">
        <v>108</v>
      </c>
      <c r="I74" s="309" t="s">
        <v>57</v>
      </c>
      <c r="J74" s="309" t="s">
        <v>1128</v>
      </c>
      <c r="K74" s="308"/>
    </row>
    <row r="75" spans="2:11" ht="17.25" customHeight="1">
      <c r="B75" s="307"/>
      <c r="C75" s="311" t="s">
        <v>1129</v>
      </c>
      <c r="D75" s="311"/>
      <c r="E75" s="311"/>
      <c r="F75" s="312" t="s">
        <v>1130</v>
      </c>
      <c r="G75" s="313"/>
      <c r="H75" s="311"/>
      <c r="I75" s="311"/>
      <c r="J75" s="311" t="s">
        <v>1131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53</v>
      </c>
      <c r="D77" s="314"/>
      <c r="E77" s="314"/>
      <c r="F77" s="316" t="s">
        <v>1132</v>
      </c>
      <c r="G77" s="315"/>
      <c r="H77" s="297" t="s">
        <v>1133</v>
      </c>
      <c r="I77" s="297" t="s">
        <v>1134</v>
      </c>
      <c r="J77" s="297">
        <v>20</v>
      </c>
      <c r="K77" s="308"/>
    </row>
    <row r="78" spans="2:11" ht="15" customHeight="1">
      <c r="B78" s="307"/>
      <c r="C78" s="297" t="s">
        <v>1135</v>
      </c>
      <c r="D78" s="297"/>
      <c r="E78" s="297"/>
      <c r="F78" s="316" t="s">
        <v>1132</v>
      </c>
      <c r="G78" s="315"/>
      <c r="H78" s="297" t="s">
        <v>1136</v>
      </c>
      <c r="I78" s="297" t="s">
        <v>1134</v>
      </c>
      <c r="J78" s="297">
        <v>120</v>
      </c>
      <c r="K78" s="308"/>
    </row>
    <row r="79" spans="2:11" ht="15" customHeight="1">
      <c r="B79" s="317"/>
      <c r="C79" s="297" t="s">
        <v>1137</v>
      </c>
      <c r="D79" s="297"/>
      <c r="E79" s="297"/>
      <c r="F79" s="316" t="s">
        <v>1138</v>
      </c>
      <c r="G79" s="315"/>
      <c r="H79" s="297" t="s">
        <v>1139</v>
      </c>
      <c r="I79" s="297" t="s">
        <v>1134</v>
      </c>
      <c r="J79" s="297">
        <v>50</v>
      </c>
      <c r="K79" s="308"/>
    </row>
    <row r="80" spans="2:11" ht="15" customHeight="1">
      <c r="B80" s="317"/>
      <c r="C80" s="297" t="s">
        <v>1140</v>
      </c>
      <c r="D80" s="297"/>
      <c r="E80" s="297"/>
      <c r="F80" s="316" t="s">
        <v>1132</v>
      </c>
      <c r="G80" s="315"/>
      <c r="H80" s="297" t="s">
        <v>1141</v>
      </c>
      <c r="I80" s="297" t="s">
        <v>1142</v>
      </c>
      <c r="J80" s="297"/>
      <c r="K80" s="308"/>
    </row>
    <row r="81" spans="2:11" ht="15" customHeight="1">
      <c r="B81" s="317"/>
      <c r="C81" s="318" t="s">
        <v>1143</v>
      </c>
      <c r="D81" s="318"/>
      <c r="E81" s="318"/>
      <c r="F81" s="319" t="s">
        <v>1138</v>
      </c>
      <c r="G81" s="318"/>
      <c r="H81" s="318" t="s">
        <v>1144</v>
      </c>
      <c r="I81" s="318" t="s">
        <v>1134</v>
      </c>
      <c r="J81" s="318">
        <v>15</v>
      </c>
      <c r="K81" s="308"/>
    </row>
    <row r="82" spans="2:11" ht="15" customHeight="1">
      <c r="B82" s="317"/>
      <c r="C82" s="318" t="s">
        <v>1145</v>
      </c>
      <c r="D82" s="318"/>
      <c r="E82" s="318"/>
      <c r="F82" s="319" t="s">
        <v>1138</v>
      </c>
      <c r="G82" s="318"/>
      <c r="H82" s="318" t="s">
        <v>1146</v>
      </c>
      <c r="I82" s="318" t="s">
        <v>1134</v>
      </c>
      <c r="J82" s="318">
        <v>15</v>
      </c>
      <c r="K82" s="308"/>
    </row>
    <row r="83" spans="2:11" ht="15" customHeight="1">
      <c r="B83" s="317"/>
      <c r="C83" s="318" t="s">
        <v>1147</v>
      </c>
      <c r="D83" s="318"/>
      <c r="E83" s="318"/>
      <c r="F83" s="319" t="s">
        <v>1138</v>
      </c>
      <c r="G83" s="318"/>
      <c r="H83" s="318" t="s">
        <v>1148</v>
      </c>
      <c r="I83" s="318" t="s">
        <v>1134</v>
      </c>
      <c r="J83" s="318">
        <v>20</v>
      </c>
      <c r="K83" s="308"/>
    </row>
    <row r="84" spans="2:11" ht="15" customHeight="1">
      <c r="B84" s="317"/>
      <c r="C84" s="318" t="s">
        <v>1149</v>
      </c>
      <c r="D84" s="318"/>
      <c r="E84" s="318"/>
      <c r="F84" s="319" t="s">
        <v>1138</v>
      </c>
      <c r="G84" s="318"/>
      <c r="H84" s="318" t="s">
        <v>1150</v>
      </c>
      <c r="I84" s="318" t="s">
        <v>1134</v>
      </c>
      <c r="J84" s="318">
        <v>20</v>
      </c>
      <c r="K84" s="308"/>
    </row>
    <row r="85" spans="2:11" ht="15" customHeight="1">
      <c r="B85" s="317"/>
      <c r="C85" s="297" t="s">
        <v>1151</v>
      </c>
      <c r="D85" s="297"/>
      <c r="E85" s="297"/>
      <c r="F85" s="316" t="s">
        <v>1138</v>
      </c>
      <c r="G85" s="315"/>
      <c r="H85" s="297" t="s">
        <v>1152</v>
      </c>
      <c r="I85" s="297" t="s">
        <v>1134</v>
      </c>
      <c r="J85" s="297">
        <v>50</v>
      </c>
      <c r="K85" s="308"/>
    </row>
    <row r="86" spans="2:11" ht="15" customHeight="1">
      <c r="B86" s="317"/>
      <c r="C86" s="297" t="s">
        <v>1153</v>
      </c>
      <c r="D86" s="297"/>
      <c r="E86" s="297"/>
      <c r="F86" s="316" t="s">
        <v>1138</v>
      </c>
      <c r="G86" s="315"/>
      <c r="H86" s="297" t="s">
        <v>1154</v>
      </c>
      <c r="I86" s="297" t="s">
        <v>1134</v>
      </c>
      <c r="J86" s="297">
        <v>20</v>
      </c>
      <c r="K86" s="308"/>
    </row>
    <row r="87" spans="2:11" ht="15" customHeight="1">
      <c r="B87" s="317"/>
      <c r="C87" s="297" t="s">
        <v>1155</v>
      </c>
      <c r="D87" s="297"/>
      <c r="E87" s="297"/>
      <c r="F87" s="316" t="s">
        <v>1138</v>
      </c>
      <c r="G87" s="315"/>
      <c r="H87" s="297" t="s">
        <v>1156</v>
      </c>
      <c r="I87" s="297" t="s">
        <v>1134</v>
      </c>
      <c r="J87" s="297">
        <v>20</v>
      </c>
      <c r="K87" s="308"/>
    </row>
    <row r="88" spans="2:11" ht="15" customHeight="1">
      <c r="B88" s="317"/>
      <c r="C88" s="297" t="s">
        <v>1157</v>
      </c>
      <c r="D88" s="297"/>
      <c r="E88" s="297"/>
      <c r="F88" s="316" t="s">
        <v>1138</v>
      </c>
      <c r="G88" s="315"/>
      <c r="H88" s="297" t="s">
        <v>1158</v>
      </c>
      <c r="I88" s="297" t="s">
        <v>1134</v>
      </c>
      <c r="J88" s="297">
        <v>50</v>
      </c>
      <c r="K88" s="308"/>
    </row>
    <row r="89" spans="2:11" ht="15" customHeight="1">
      <c r="B89" s="317"/>
      <c r="C89" s="297" t="s">
        <v>1159</v>
      </c>
      <c r="D89" s="297"/>
      <c r="E89" s="297"/>
      <c r="F89" s="316" t="s">
        <v>1138</v>
      </c>
      <c r="G89" s="315"/>
      <c r="H89" s="297" t="s">
        <v>1159</v>
      </c>
      <c r="I89" s="297" t="s">
        <v>1134</v>
      </c>
      <c r="J89" s="297">
        <v>50</v>
      </c>
      <c r="K89" s="308"/>
    </row>
    <row r="90" spans="2:11" ht="15" customHeight="1">
      <c r="B90" s="317"/>
      <c r="C90" s="297" t="s">
        <v>113</v>
      </c>
      <c r="D90" s="297"/>
      <c r="E90" s="297"/>
      <c r="F90" s="316" t="s">
        <v>1138</v>
      </c>
      <c r="G90" s="315"/>
      <c r="H90" s="297" t="s">
        <v>1160</v>
      </c>
      <c r="I90" s="297" t="s">
        <v>1134</v>
      </c>
      <c r="J90" s="297">
        <v>255</v>
      </c>
      <c r="K90" s="308"/>
    </row>
    <row r="91" spans="2:11" ht="15" customHeight="1">
      <c r="B91" s="317"/>
      <c r="C91" s="297" t="s">
        <v>1161</v>
      </c>
      <c r="D91" s="297"/>
      <c r="E91" s="297"/>
      <c r="F91" s="316" t="s">
        <v>1132</v>
      </c>
      <c r="G91" s="315"/>
      <c r="H91" s="297" t="s">
        <v>1162</v>
      </c>
      <c r="I91" s="297" t="s">
        <v>1163</v>
      </c>
      <c r="J91" s="297"/>
      <c r="K91" s="308"/>
    </row>
    <row r="92" spans="2:11" ht="15" customHeight="1">
      <c r="B92" s="317"/>
      <c r="C92" s="297" t="s">
        <v>1164</v>
      </c>
      <c r="D92" s="297"/>
      <c r="E92" s="297"/>
      <c r="F92" s="316" t="s">
        <v>1132</v>
      </c>
      <c r="G92" s="315"/>
      <c r="H92" s="297" t="s">
        <v>1165</v>
      </c>
      <c r="I92" s="297" t="s">
        <v>1166</v>
      </c>
      <c r="J92" s="297"/>
      <c r="K92" s="308"/>
    </row>
    <row r="93" spans="2:11" ht="15" customHeight="1">
      <c r="B93" s="317"/>
      <c r="C93" s="297" t="s">
        <v>1167</v>
      </c>
      <c r="D93" s="297"/>
      <c r="E93" s="297"/>
      <c r="F93" s="316" t="s">
        <v>1132</v>
      </c>
      <c r="G93" s="315"/>
      <c r="H93" s="297" t="s">
        <v>1167</v>
      </c>
      <c r="I93" s="297" t="s">
        <v>1166</v>
      </c>
      <c r="J93" s="297"/>
      <c r="K93" s="308"/>
    </row>
    <row r="94" spans="2:11" ht="15" customHeight="1">
      <c r="B94" s="317"/>
      <c r="C94" s="297" t="s">
        <v>38</v>
      </c>
      <c r="D94" s="297"/>
      <c r="E94" s="297"/>
      <c r="F94" s="316" t="s">
        <v>1132</v>
      </c>
      <c r="G94" s="315"/>
      <c r="H94" s="297" t="s">
        <v>1168</v>
      </c>
      <c r="I94" s="297" t="s">
        <v>1166</v>
      </c>
      <c r="J94" s="297"/>
      <c r="K94" s="308"/>
    </row>
    <row r="95" spans="2:11" ht="15" customHeight="1">
      <c r="B95" s="317"/>
      <c r="C95" s="297" t="s">
        <v>48</v>
      </c>
      <c r="D95" s="297"/>
      <c r="E95" s="297"/>
      <c r="F95" s="316" t="s">
        <v>1132</v>
      </c>
      <c r="G95" s="315"/>
      <c r="H95" s="297" t="s">
        <v>1169</v>
      </c>
      <c r="I95" s="297" t="s">
        <v>1166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3" t="s">
        <v>1170</v>
      </c>
      <c r="D100" s="413"/>
      <c r="E100" s="413"/>
      <c r="F100" s="413"/>
      <c r="G100" s="413"/>
      <c r="H100" s="413"/>
      <c r="I100" s="413"/>
      <c r="J100" s="413"/>
      <c r="K100" s="308"/>
    </row>
    <row r="101" spans="2:11" ht="17.25" customHeight="1">
      <c r="B101" s="307"/>
      <c r="C101" s="309" t="s">
        <v>1126</v>
      </c>
      <c r="D101" s="309"/>
      <c r="E101" s="309"/>
      <c r="F101" s="309" t="s">
        <v>1127</v>
      </c>
      <c r="G101" s="310"/>
      <c r="H101" s="309" t="s">
        <v>108</v>
      </c>
      <c r="I101" s="309" t="s">
        <v>57</v>
      </c>
      <c r="J101" s="309" t="s">
        <v>1128</v>
      </c>
      <c r="K101" s="308"/>
    </row>
    <row r="102" spans="2:11" ht="17.25" customHeight="1">
      <c r="B102" s="307"/>
      <c r="C102" s="311" t="s">
        <v>1129</v>
      </c>
      <c r="D102" s="311"/>
      <c r="E102" s="311"/>
      <c r="F102" s="312" t="s">
        <v>1130</v>
      </c>
      <c r="G102" s="313"/>
      <c r="H102" s="311"/>
      <c r="I102" s="311"/>
      <c r="J102" s="311" t="s">
        <v>1131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53</v>
      </c>
      <c r="D104" s="314"/>
      <c r="E104" s="314"/>
      <c r="F104" s="316" t="s">
        <v>1132</v>
      </c>
      <c r="G104" s="325"/>
      <c r="H104" s="297" t="s">
        <v>1171</v>
      </c>
      <c r="I104" s="297" t="s">
        <v>1134</v>
      </c>
      <c r="J104" s="297">
        <v>20</v>
      </c>
      <c r="K104" s="308"/>
    </row>
    <row r="105" spans="2:11" ht="15" customHeight="1">
      <c r="B105" s="307"/>
      <c r="C105" s="297" t="s">
        <v>1135</v>
      </c>
      <c r="D105" s="297"/>
      <c r="E105" s="297"/>
      <c r="F105" s="316" t="s">
        <v>1132</v>
      </c>
      <c r="G105" s="297"/>
      <c r="H105" s="297" t="s">
        <v>1171</v>
      </c>
      <c r="I105" s="297" t="s">
        <v>1134</v>
      </c>
      <c r="J105" s="297">
        <v>120</v>
      </c>
      <c r="K105" s="308"/>
    </row>
    <row r="106" spans="2:11" ht="15" customHeight="1">
      <c r="B106" s="317"/>
      <c r="C106" s="297" t="s">
        <v>1137</v>
      </c>
      <c r="D106" s="297"/>
      <c r="E106" s="297"/>
      <c r="F106" s="316" t="s">
        <v>1138</v>
      </c>
      <c r="G106" s="297"/>
      <c r="H106" s="297" t="s">
        <v>1171</v>
      </c>
      <c r="I106" s="297" t="s">
        <v>1134</v>
      </c>
      <c r="J106" s="297">
        <v>50</v>
      </c>
      <c r="K106" s="308"/>
    </row>
    <row r="107" spans="2:11" ht="15" customHeight="1">
      <c r="B107" s="317"/>
      <c r="C107" s="297" t="s">
        <v>1140</v>
      </c>
      <c r="D107" s="297"/>
      <c r="E107" s="297"/>
      <c r="F107" s="316" t="s">
        <v>1132</v>
      </c>
      <c r="G107" s="297"/>
      <c r="H107" s="297" t="s">
        <v>1171</v>
      </c>
      <c r="I107" s="297" t="s">
        <v>1142</v>
      </c>
      <c r="J107" s="297"/>
      <c r="K107" s="308"/>
    </row>
    <row r="108" spans="2:11" ht="15" customHeight="1">
      <c r="B108" s="317"/>
      <c r="C108" s="297" t="s">
        <v>1151</v>
      </c>
      <c r="D108" s="297"/>
      <c r="E108" s="297"/>
      <c r="F108" s="316" t="s">
        <v>1138</v>
      </c>
      <c r="G108" s="297"/>
      <c r="H108" s="297" t="s">
        <v>1171</v>
      </c>
      <c r="I108" s="297" t="s">
        <v>1134</v>
      </c>
      <c r="J108" s="297">
        <v>50</v>
      </c>
      <c r="K108" s="308"/>
    </row>
    <row r="109" spans="2:11" ht="15" customHeight="1">
      <c r="B109" s="317"/>
      <c r="C109" s="297" t="s">
        <v>1159</v>
      </c>
      <c r="D109" s="297"/>
      <c r="E109" s="297"/>
      <c r="F109" s="316" t="s">
        <v>1138</v>
      </c>
      <c r="G109" s="297"/>
      <c r="H109" s="297" t="s">
        <v>1171</v>
      </c>
      <c r="I109" s="297" t="s">
        <v>1134</v>
      </c>
      <c r="J109" s="297">
        <v>50</v>
      </c>
      <c r="K109" s="308"/>
    </row>
    <row r="110" spans="2:11" ht="15" customHeight="1">
      <c r="B110" s="317"/>
      <c r="C110" s="297" t="s">
        <v>1157</v>
      </c>
      <c r="D110" s="297"/>
      <c r="E110" s="297"/>
      <c r="F110" s="316" t="s">
        <v>1138</v>
      </c>
      <c r="G110" s="297"/>
      <c r="H110" s="297" t="s">
        <v>1171</v>
      </c>
      <c r="I110" s="297" t="s">
        <v>1134</v>
      </c>
      <c r="J110" s="297">
        <v>50</v>
      </c>
      <c r="K110" s="308"/>
    </row>
    <row r="111" spans="2:11" ht="15" customHeight="1">
      <c r="B111" s="317"/>
      <c r="C111" s="297" t="s">
        <v>53</v>
      </c>
      <c r="D111" s="297"/>
      <c r="E111" s="297"/>
      <c r="F111" s="316" t="s">
        <v>1132</v>
      </c>
      <c r="G111" s="297"/>
      <c r="H111" s="297" t="s">
        <v>1172</v>
      </c>
      <c r="I111" s="297" t="s">
        <v>1134</v>
      </c>
      <c r="J111" s="297">
        <v>20</v>
      </c>
      <c r="K111" s="308"/>
    </row>
    <row r="112" spans="2:11" ht="15" customHeight="1">
      <c r="B112" s="317"/>
      <c r="C112" s="297" t="s">
        <v>1173</v>
      </c>
      <c r="D112" s="297"/>
      <c r="E112" s="297"/>
      <c r="F112" s="316" t="s">
        <v>1132</v>
      </c>
      <c r="G112" s="297"/>
      <c r="H112" s="297" t="s">
        <v>1174</v>
      </c>
      <c r="I112" s="297" t="s">
        <v>1134</v>
      </c>
      <c r="J112" s="297">
        <v>120</v>
      </c>
      <c r="K112" s="308"/>
    </row>
    <row r="113" spans="2:11" ht="15" customHeight="1">
      <c r="B113" s="317"/>
      <c r="C113" s="297" t="s">
        <v>38</v>
      </c>
      <c r="D113" s="297"/>
      <c r="E113" s="297"/>
      <c r="F113" s="316" t="s">
        <v>1132</v>
      </c>
      <c r="G113" s="297"/>
      <c r="H113" s="297" t="s">
        <v>1175</v>
      </c>
      <c r="I113" s="297" t="s">
        <v>1166</v>
      </c>
      <c r="J113" s="297"/>
      <c r="K113" s="308"/>
    </row>
    <row r="114" spans="2:11" ht="15" customHeight="1">
      <c r="B114" s="317"/>
      <c r="C114" s="297" t="s">
        <v>48</v>
      </c>
      <c r="D114" s="297"/>
      <c r="E114" s="297"/>
      <c r="F114" s="316" t="s">
        <v>1132</v>
      </c>
      <c r="G114" s="297"/>
      <c r="H114" s="297" t="s">
        <v>1176</v>
      </c>
      <c r="I114" s="297" t="s">
        <v>1166</v>
      </c>
      <c r="J114" s="297"/>
      <c r="K114" s="308"/>
    </row>
    <row r="115" spans="2:11" ht="15" customHeight="1">
      <c r="B115" s="317"/>
      <c r="C115" s="297" t="s">
        <v>57</v>
      </c>
      <c r="D115" s="297"/>
      <c r="E115" s="297"/>
      <c r="F115" s="316" t="s">
        <v>1132</v>
      </c>
      <c r="G115" s="297"/>
      <c r="H115" s="297" t="s">
        <v>1177</v>
      </c>
      <c r="I115" s="297" t="s">
        <v>1178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3"/>
      <c r="D117" s="293"/>
      <c r="E117" s="293"/>
      <c r="F117" s="328"/>
      <c r="G117" s="293"/>
      <c r="H117" s="293"/>
      <c r="I117" s="293"/>
      <c r="J117" s="293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09" t="s">
        <v>1179</v>
      </c>
      <c r="D120" s="409"/>
      <c r="E120" s="409"/>
      <c r="F120" s="409"/>
      <c r="G120" s="409"/>
      <c r="H120" s="409"/>
      <c r="I120" s="409"/>
      <c r="J120" s="409"/>
      <c r="K120" s="333"/>
    </row>
    <row r="121" spans="2:11" ht="17.25" customHeight="1">
      <c r="B121" s="334"/>
      <c r="C121" s="309" t="s">
        <v>1126</v>
      </c>
      <c r="D121" s="309"/>
      <c r="E121" s="309"/>
      <c r="F121" s="309" t="s">
        <v>1127</v>
      </c>
      <c r="G121" s="310"/>
      <c r="H121" s="309" t="s">
        <v>108</v>
      </c>
      <c r="I121" s="309" t="s">
        <v>57</v>
      </c>
      <c r="J121" s="309" t="s">
        <v>1128</v>
      </c>
      <c r="K121" s="335"/>
    </row>
    <row r="122" spans="2:11" ht="17.25" customHeight="1">
      <c r="B122" s="334"/>
      <c r="C122" s="311" t="s">
        <v>1129</v>
      </c>
      <c r="D122" s="311"/>
      <c r="E122" s="311"/>
      <c r="F122" s="312" t="s">
        <v>1130</v>
      </c>
      <c r="G122" s="313"/>
      <c r="H122" s="311"/>
      <c r="I122" s="311"/>
      <c r="J122" s="311" t="s">
        <v>1131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1135</v>
      </c>
      <c r="D124" s="314"/>
      <c r="E124" s="314"/>
      <c r="F124" s="316" t="s">
        <v>1132</v>
      </c>
      <c r="G124" s="297"/>
      <c r="H124" s="297" t="s">
        <v>1171</v>
      </c>
      <c r="I124" s="297" t="s">
        <v>1134</v>
      </c>
      <c r="J124" s="297">
        <v>120</v>
      </c>
      <c r="K124" s="338"/>
    </row>
    <row r="125" spans="2:11" ht="15" customHeight="1">
      <c r="B125" s="336"/>
      <c r="C125" s="297" t="s">
        <v>1180</v>
      </c>
      <c r="D125" s="297"/>
      <c r="E125" s="297"/>
      <c r="F125" s="316" t="s">
        <v>1132</v>
      </c>
      <c r="G125" s="297"/>
      <c r="H125" s="297" t="s">
        <v>1181</v>
      </c>
      <c r="I125" s="297" t="s">
        <v>1134</v>
      </c>
      <c r="J125" s="297" t="s">
        <v>1182</v>
      </c>
      <c r="K125" s="338"/>
    </row>
    <row r="126" spans="2:11" ht="15" customHeight="1">
      <c r="B126" s="336"/>
      <c r="C126" s="297" t="s">
        <v>1081</v>
      </c>
      <c r="D126" s="297"/>
      <c r="E126" s="297"/>
      <c r="F126" s="316" t="s">
        <v>1132</v>
      </c>
      <c r="G126" s="297"/>
      <c r="H126" s="297" t="s">
        <v>1183</v>
      </c>
      <c r="I126" s="297" t="s">
        <v>1134</v>
      </c>
      <c r="J126" s="297" t="s">
        <v>1182</v>
      </c>
      <c r="K126" s="338"/>
    </row>
    <row r="127" spans="2:11" ht="15" customHeight="1">
      <c r="B127" s="336"/>
      <c r="C127" s="297" t="s">
        <v>1143</v>
      </c>
      <c r="D127" s="297"/>
      <c r="E127" s="297"/>
      <c r="F127" s="316" t="s">
        <v>1138</v>
      </c>
      <c r="G127" s="297"/>
      <c r="H127" s="297" t="s">
        <v>1144</v>
      </c>
      <c r="I127" s="297" t="s">
        <v>1134</v>
      </c>
      <c r="J127" s="297">
        <v>15</v>
      </c>
      <c r="K127" s="338"/>
    </row>
    <row r="128" spans="2:11" ht="15" customHeight="1">
      <c r="B128" s="336"/>
      <c r="C128" s="318" t="s">
        <v>1145</v>
      </c>
      <c r="D128" s="318"/>
      <c r="E128" s="318"/>
      <c r="F128" s="319" t="s">
        <v>1138</v>
      </c>
      <c r="G128" s="318"/>
      <c r="H128" s="318" t="s">
        <v>1146</v>
      </c>
      <c r="I128" s="318" t="s">
        <v>1134</v>
      </c>
      <c r="J128" s="318">
        <v>15</v>
      </c>
      <c r="K128" s="338"/>
    </row>
    <row r="129" spans="2:11" ht="15" customHeight="1">
      <c r="B129" s="336"/>
      <c r="C129" s="318" t="s">
        <v>1147</v>
      </c>
      <c r="D129" s="318"/>
      <c r="E129" s="318"/>
      <c r="F129" s="319" t="s">
        <v>1138</v>
      </c>
      <c r="G129" s="318"/>
      <c r="H129" s="318" t="s">
        <v>1148</v>
      </c>
      <c r="I129" s="318" t="s">
        <v>1134</v>
      </c>
      <c r="J129" s="318">
        <v>20</v>
      </c>
      <c r="K129" s="338"/>
    </row>
    <row r="130" spans="2:11" ht="15" customHeight="1">
      <c r="B130" s="336"/>
      <c r="C130" s="318" t="s">
        <v>1149</v>
      </c>
      <c r="D130" s="318"/>
      <c r="E130" s="318"/>
      <c r="F130" s="319" t="s">
        <v>1138</v>
      </c>
      <c r="G130" s="318"/>
      <c r="H130" s="318" t="s">
        <v>1150</v>
      </c>
      <c r="I130" s="318" t="s">
        <v>1134</v>
      </c>
      <c r="J130" s="318">
        <v>20</v>
      </c>
      <c r="K130" s="338"/>
    </row>
    <row r="131" spans="2:11" ht="15" customHeight="1">
      <c r="B131" s="336"/>
      <c r="C131" s="297" t="s">
        <v>1137</v>
      </c>
      <c r="D131" s="297"/>
      <c r="E131" s="297"/>
      <c r="F131" s="316" t="s">
        <v>1138</v>
      </c>
      <c r="G131" s="297"/>
      <c r="H131" s="297" t="s">
        <v>1171</v>
      </c>
      <c r="I131" s="297" t="s">
        <v>1134</v>
      </c>
      <c r="J131" s="297">
        <v>50</v>
      </c>
      <c r="K131" s="338"/>
    </row>
    <row r="132" spans="2:11" ht="15" customHeight="1">
      <c r="B132" s="336"/>
      <c r="C132" s="297" t="s">
        <v>1151</v>
      </c>
      <c r="D132" s="297"/>
      <c r="E132" s="297"/>
      <c r="F132" s="316" t="s">
        <v>1138</v>
      </c>
      <c r="G132" s="297"/>
      <c r="H132" s="297" t="s">
        <v>1171</v>
      </c>
      <c r="I132" s="297" t="s">
        <v>1134</v>
      </c>
      <c r="J132" s="297">
        <v>50</v>
      </c>
      <c r="K132" s="338"/>
    </row>
    <row r="133" spans="2:11" ht="15" customHeight="1">
      <c r="B133" s="336"/>
      <c r="C133" s="297" t="s">
        <v>1157</v>
      </c>
      <c r="D133" s="297"/>
      <c r="E133" s="297"/>
      <c r="F133" s="316" t="s">
        <v>1138</v>
      </c>
      <c r="G133" s="297"/>
      <c r="H133" s="297" t="s">
        <v>1171</v>
      </c>
      <c r="I133" s="297" t="s">
        <v>1134</v>
      </c>
      <c r="J133" s="297">
        <v>50</v>
      </c>
      <c r="K133" s="338"/>
    </row>
    <row r="134" spans="2:11" ht="15" customHeight="1">
      <c r="B134" s="336"/>
      <c r="C134" s="297" t="s">
        <v>1159</v>
      </c>
      <c r="D134" s="297"/>
      <c r="E134" s="297"/>
      <c r="F134" s="316" t="s">
        <v>1138</v>
      </c>
      <c r="G134" s="297"/>
      <c r="H134" s="297" t="s">
        <v>1171</v>
      </c>
      <c r="I134" s="297" t="s">
        <v>1134</v>
      </c>
      <c r="J134" s="297">
        <v>50</v>
      </c>
      <c r="K134" s="338"/>
    </row>
    <row r="135" spans="2:11" ht="15" customHeight="1">
      <c r="B135" s="336"/>
      <c r="C135" s="297" t="s">
        <v>113</v>
      </c>
      <c r="D135" s="297"/>
      <c r="E135" s="297"/>
      <c r="F135" s="316" t="s">
        <v>1138</v>
      </c>
      <c r="G135" s="297"/>
      <c r="H135" s="297" t="s">
        <v>1184</v>
      </c>
      <c r="I135" s="297" t="s">
        <v>1134</v>
      </c>
      <c r="J135" s="297">
        <v>255</v>
      </c>
      <c r="K135" s="338"/>
    </row>
    <row r="136" spans="2:11" ht="15" customHeight="1">
      <c r="B136" s="336"/>
      <c r="C136" s="297" t="s">
        <v>1161</v>
      </c>
      <c r="D136" s="297"/>
      <c r="E136" s="297"/>
      <c r="F136" s="316" t="s">
        <v>1132</v>
      </c>
      <c r="G136" s="297"/>
      <c r="H136" s="297" t="s">
        <v>1185</v>
      </c>
      <c r="I136" s="297" t="s">
        <v>1163</v>
      </c>
      <c r="J136" s="297"/>
      <c r="K136" s="338"/>
    </row>
    <row r="137" spans="2:11" ht="15" customHeight="1">
      <c r="B137" s="336"/>
      <c r="C137" s="297" t="s">
        <v>1164</v>
      </c>
      <c r="D137" s="297"/>
      <c r="E137" s="297"/>
      <c r="F137" s="316" t="s">
        <v>1132</v>
      </c>
      <c r="G137" s="297"/>
      <c r="H137" s="297" t="s">
        <v>1186</v>
      </c>
      <c r="I137" s="297" t="s">
        <v>1166</v>
      </c>
      <c r="J137" s="297"/>
      <c r="K137" s="338"/>
    </row>
    <row r="138" spans="2:11" ht="15" customHeight="1">
      <c r="B138" s="336"/>
      <c r="C138" s="297" t="s">
        <v>1167</v>
      </c>
      <c r="D138" s="297"/>
      <c r="E138" s="297"/>
      <c r="F138" s="316" t="s">
        <v>1132</v>
      </c>
      <c r="G138" s="297"/>
      <c r="H138" s="297" t="s">
        <v>1167</v>
      </c>
      <c r="I138" s="297" t="s">
        <v>1166</v>
      </c>
      <c r="J138" s="297"/>
      <c r="K138" s="338"/>
    </row>
    <row r="139" spans="2:11" ht="15" customHeight="1">
      <c r="B139" s="336"/>
      <c r="C139" s="297" t="s">
        <v>38</v>
      </c>
      <c r="D139" s="297"/>
      <c r="E139" s="297"/>
      <c r="F139" s="316" t="s">
        <v>1132</v>
      </c>
      <c r="G139" s="297"/>
      <c r="H139" s="297" t="s">
        <v>1187</v>
      </c>
      <c r="I139" s="297" t="s">
        <v>1166</v>
      </c>
      <c r="J139" s="297"/>
      <c r="K139" s="338"/>
    </row>
    <row r="140" spans="2:11" ht="15" customHeight="1">
      <c r="B140" s="336"/>
      <c r="C140" s="297" t="s">
        <v>1188</v>
      </c>
      <c r="D140" s="297"/>
      <c r="E140" s="297"/>
      <c r="F140" s="316" t="s">
        <v>1132</v>
      </c>
      <c r="G140" s="297"/>
      <c r="H140" s="297" t="s">
        <v>1189</v>
      </c>
      <c r="I140" s="297" t="s">
        <v>1166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3"/>
      <c r="C142" s="293"/>
      <c r="D142" s="293"/>
      <c r="E142" s="293"/>
      <c r="F142" s="328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3" t="s">
        <v>1190</v>
      </c>
      <c r="D145" s="413"/>
      <c r="E145" s="413"/>
      <c r="F145" s="413"/>
      <c r="G145" s="413"/>
      <c r="H145" s="413"/>
      <c r="I145" s="413"/>
      <c r="J145" s="413"/>
      <c r="K145" s="308"/>
    </row>
    <row r="146" spans="2:11" ht="17.25" customHeight="1">
      <c r="B146" s="307"/>
      <c r="C146" s="309" t="s">
        <v>1126</v>
      </c>
      <c r="D146" s="309"/>
      <c r="E146" s="309"/>
      <c r="F146" s="309" t="s">
        <v>1127</v>
      </c>
      <c r="G146" s="310"/>
      <c r="H146" s="309" t="s">
        <v>108</v>
      </c>
      <c r="I146" s="309" t="s">
        <v>57</v>
      </c>
      <c r="J146" s="309" t="s">
        <v>1128</v>
      </c>
      <c r="K146" s="308"/>
    </row>
    <row r="147" spans="2:11" ht="17.25" customHeight="1">
      <c r="B147" s="307"/>
      <c r="C147" s="311" t="s">
        <v>1129</v>
      </c>
      <c r="D147" s="311"/>
      <c r="E147" s="311"/>
      <c r="F147" s="312" t="s">
        <v>1130</v>
      </c>
      <c r="G147" s="313"/>
      <c r="H147" s="311"/>
      <c r="I147" s="311"/>
      <c r="J147" s="311" t="s">
        <v>1131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1135</v>
      </c>
      <c r="D149" s="297"/>
      <c r="E149" s="297"/>
      <c r="F149" s="343" t="s">
        <v>1132</v>
      </c>
      <c r="G149" s="297"/>
      <c r="H149" s="342" t="s">
        <v>1171</v>
      </c>
      <c r="I149" s="342" t="s">
        <v>1134</v>
      </c>
      <c r="J149" s="342">
        <v>120</v>
      </c>
      <c r="K149" s="338"/>
    </row>
    <row r="150" spans="2:11" ht="15" customHeight="1">
      <c r="B150" s="317"/>
      <c r="C150" s="342" t="s">
        <v>1180</v>
      </c>
      <c r="D150" s="297"/>
      <c r="E150" s="297"/>
      <c r="F150" s="343" t="s">
        <v>1132</v>
      </c>
      <c r="G150" s="297"/>
      <c r="H150" s="342" t="s">
        <v>1191</v>
      </c>
      <c r="I150" s="342" t="s">
        <v>1134</v>
      </c>
      <c r="J150" s="342" t="s">
        <v>1182</v>
      </c>
      <c r="K150" s="338"/>
    </row>
    <row r="151" spans="2:11" ht="15" customHeight="1">
      <c r="B151" s="317"/>
      <c r="C151" s="342" t="s">
        <v>1081</v>
      </c>
      <c r="D151" s="297"/>
      <c r="E151" s="297"/>
      <c r="F151" s="343" t="s">
        <v>1132</v>
      </c>
      <c r="G151" s="297"/>
      <c r="H151" s="342" t="s">
        <v>1192</v>
      </c>
      <c r="I151" s="342" t="s">
        <v>1134</v>
      </c>
      <c r="J151" s="342" t="s">
        <v>1182</v>
      </c>
      <c r="K151" s="338"/>
    </row>
    <row r="152" spans="2:11" ht="15" customHeight="1">
      <c r="B152" s="317"/>
      <c r="C152" s="342" t="s">
        <v>1137</v>
      </c>
      <c r="D152" s="297"/>
      <c r="E152" s="297"/>
      <c r="F152" s="343" t="s">
        <v>1138</v>
      </c>
      <c r="G152" s="297"/>
      <c r="H152" s="342" t="s">
        <v>1171</v>
      </c>
      <c r="I152" s="342" t="s">
        <v>1134</v>
      </c>
      <c r="J152" s="342">
        <v>50</v>
      </c>
      <c r="K152" s="338"/>
    </row>
    <row r="153" spans="2:11" ht="15" customHeight="1">
      <c r="B153" s="317"/>
      <c r="C153" s="342" t="s">
        <v>1140</v>
      </c>
      <c r="D153" s="297"/>
      <c r="E153" s="297"/>
      <c r="F153" s="343" t="s">
        <v>1132</v>
      </c>
      <c r="G153" s="297"/>
      <c r="H153" s="342" t="s">
        <v>1171</v>
      </c>
      <c r="I153" s="342" t="s">
        <v>1142</v>
      </c>
      <c r="J153" s="342"/>
      <c r="K153" s="338"/>
    </row>
    <row r="154" spans="2:11" ht="15" customHeight="1">
      <c r="B154" s="317"/>
      <c r="C154" s="342" t="s">
        <v>1151</v>
      </c>
      <c r="D154" s="297"/>
      <c r="E154" s="297"/>
      <c r="F154" s="343" t="s">
        <v>1138</v>
      </c>
      <c r="G154" s="297"/>
      <c r="H154" s="342" t="s">
        <v>1171</v>
      </c>
      <c r="I154" s="342" t="s">
        <v>1134</v>
      </c>
      <c r="J154" s="342">
        <v>50</v>
      </c>
      <c r="K154" s="338"/>
    </row>
    <row r="155" spans="2:11" ht="15" customHeight="1">
      <c r="B155" s="317"/>
      <c r="C155" s="342" t="s">
        <v>1159</v>
      </c>
      <c r="D155" s="297"/>
      <c r="E155" s="297"/>
      <c r="F155" s="343" t="s">
        <v>1138</v>
      </c>
      <c r="G155" s="297"/>
      <c r="H155" s="342" t="s">
        <v>1171</v>
      </c>
      <c r="I155" s="342" t="s">
        <v>1134</v>
      </c>
      <c r="J155" s="342">
        <v>50</v>
      </c>
      <c r="K155" s="338"/>
    </row>
    <row r="156" spans="2:11" ht="15" customHeight="1">
      <c r="B156" s="317"/>
      <c r="C156" s="342" t="s">
        <v>1157</v>
      </c>
      <c r="D156" s="297"/>
      <c r="E156" s="297"/>
      <c r="F156" s="343" t="s">
        <v>1138</v>
      </c>
      <c r="G156" s="297"/>
      <c r="H156" s="342" t="s">
        <v>1171</v>
      </c>
      <c r="I156" s="342" t="s">
        <v>1134</v>
      </c>
      <c r="J156" s="342">
        <v>50</v>
      </c>
      <c r="K156" s="338"/>
    </row>
    <row r="157" spans="2:11" ht="15" customHeight="1">
      <c r="B157" s="317"/>
      <c r="C157" s="342" t="s">
        <v>101</v>
      </c>
      <c r="D157" s="297"/>
      <c r="E157" s="297"/>
      <c r="F157" s="343" t="s">
        <v>1132</v>
      </c>
      <c r="G157" s="297"/>
      <c r="H157" s="342" t="s">
        <v>1193</v>
      </c>
      <c r="I157" s="342" t="s">
        <v>1134</v>
      </c>
      <c r="J157" s="342" t="s">
        <v>1194</v>
      </c>
      <c r="K157" s="338"/>
    </row>
    <row r="158" spans="2:11" ht="15" customHeight="1">
      <c r="B158" s="317"/>
      <c r="C158" s="342" t="s">
        <v>1195</v>
      </c>
      <c r="D158" s="297"/>
      <c r="E158" s="297"/>
      <c r="F158" s="343" t="s">
        <v>1132</v>
      </c>
      <c r="G158" s="297"/>
      <c r="H158" s="342" t="s">
        <v>1196</v>
      </c>
      <c r="I158" s="342" t="s">
        <v>1166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3"/>
      <c r="C160" s="297"/>
      <c r="D160" s="297"/>
      <c r="E160" s="297"/>
      <c r="F160" s="316"/>
      <c r="G160" s="297"/>
      <c r="H160" s="297"/>
      <c r="I160" s="297"/>
      <c r="J160" s="297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09" t="s">
        <v>1197</v>
      </c>
      <c r="D163" s="409"/>
      <c r="E163" s="409"/>
      <c r="F163" s="409"/>
      <c r="G163" s="409"/>
      <c r="H163" s="409"/>
      <c r="I163" s="409"/>
      <c r="J163" s="409"/>
      <c r="K163" s="289"/>
    </row>
    <row r="164" spans="2:11" ht="17.25" customHeight="1">
      <c r="B164" s="288"/>
      <c r="C164" s="309" t="s">
        <v>1126</v>
      </c>
      <c r="D164" s="309"/>
      <c r="E164" s="309"/>
      <c r="F164" s="309" t="s">
        <v>1127</v>
      </c>
      <c r="G164" s="346"/>
      <c r="H164" s="347" t="s">
        <v>108</v>
      </c>
      <c r="I164" s="347" t="s">
        <v>57</v>
      </c>
      <c r="J164" s="309" t="s">
        <v>1128</v>
      </c>
      <c r="K164" s="289"/>
    </row>
    <row r="165" spans="2:11" ht="17.25" customHeight="1">
      <c r="B165" s="290"/>
      <c r="C165" s="311" t="s">
        <v>1129</v>
      </c>
      <c r="D165" s="311"/>
      <c r="E165" s="311"/>
      <c r="F165" s="312" t="s">
        <v>1130</v>
      </c>
      <c r="G165" s="348"/>
      <c r="H165" s="349"/>
      <c r="I165" s="349"/>
      <c r="J165" s="311" t="s">
        <v>1131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1135</v>
      </c>
      <c r="D167" s="297"/>
      <c r="E167" s="297"/>
      <c r="F167" s="316" t="s">
        <v>1132</v>
      </c>
      <c r="G167" s="297"/>
      <c r="H167" s="297" t="s">
        <v>1171</v>
      </c>
      <c r="I167" s="297" t="s">
        <v>1134</v>
      </c>
      <c r="J167" s="297">
        <v>120</v>
      </c>
      <c r="K167" s="338"/>
    </row>
    <row r="168" spans="2:11" ht="15" customHeight="1">
      <c r="B168" s="317"/>
      <c r="C168" s="297" t="s">
        <v>1180</v>
      </c>
      <c r="D168" s="297"/>
      <c r="E168" s="297"/>
      <c r="F168" s="316" t="s">
        <v>1132</v>
      </c>
      <c r="G168" s="297"/>
      <c r="H168" s="297" t="s">
        <v>1181</v>
      </c>
      <c r="I168" s="297" t="s">
        <v>1134</v>
      </c>
      <c r="J168" s="297" t="s">
        <v>1182</v>
      </c>
      <c r="K168" s="338"/>
    </row>
    <row r="169" spans="2:11" ht="15" customHeight="1">
      <c r="B169" s="317"/>
      <c r="C169" s="297" t="s">
        <v>1081</v>
      </c>
      <c r="D169" s="297"/>
      <c r="E169" s="297"/>
      <c r="F169" s="316" t="s">
        <v>1132</v>
      </c>
      <c r="G169" s="297"/>
      <c r="H169" s="297" t="s">
        <v>1198</v>
      </c>
      <c r="I169" s="297" t="s">
        <v>1134</v>
      </c>
      <c r="J169" s="297" t="s">
        <v>1182</v>
      </c>
      <c r="K169" s="338"/>
    </row>
    <row r="170" spans="2:11" ht="15" customHeight="1">
      <c r="B170" s="317"/>
      <c r="C170" s="297" t="s">
        <v>1137</v>
      </c>
      <c r="D170" s="297"/>
      <c r="E170" s="297"/>
      <c r="F170" s="316" t="s">
        <v>1138</v>
      </c>
      <c r="G170" s="297"/>
      <c r="H170" s="297" t="s">
        <v>1198</v>
      </c>
      <c r="I170" s="297" t="s">
        <v>1134</v>
      </c>
      <c r="J170" s="297">
        <v>50</v>
      </c>
      <c r="K170" s="338"/>
    </row>
    <row r="171" spans="2:11" ht="15" customHeight="1">
      <c r="B171" s="317"/>
      <c r="C171" s="297" t="s">
        <v>1140</v>
      </c>
      <c r="D171" s="297"/>
      <c r="E171" s="297"/>
      <c r="F171" s="316" t="s">
        <v>1132</v>
      </c>
      <c r="G171" s="297"/>
      <c r="H171" s="297" t="s">
        <v>1198</v>
      </c>
      <c r="I171" s="297" t="s">
        <v>1142</v>
      </c>
      <c r="J171" s="297"/>
      <c r="K171" s="338"/>
    </row>
    <row r="172" spans="2:11" ht="15" customHeight="1">
      <c r="B172" s="317"/>
      <c r="C172" s="297" t="s">
        <v>1151</v>
      </c>
      <c r="D172" s="297"/>
      <c r="E172" s="297"/>
      <c r="F172" s="316" t="s">
        <v>1138</v>
      </c>
      <c r="G172" s="297"/>
      <c r="H172" s="297" t="s">
        <v>1198</v>
      </c>
      <c r="I172" s="297" t="s">
        <v>1134</v>
      </c>
      <c r="J172" s="297">
        <v>50</v>
      </c>
      <c r="K172" s="338"/>
    </row>
    <row r="173" spans="2:11" ht="15" customHeight="1">
      <c r="B173" s="317"/>
      <c r="C173" s="297" t="s">
        <v>1159</v>
      </c>
      <c r="D173" s="297"/>
      <c r="E173" s="297"/>
      <c r="F173" s="316" t="s">
        <v>1138</v>
      </c>
      <c r="G173" s="297"/>
      <c r="H173" s="297" t="s">
        <v>1198</v>
      </c>
      <c r="I173" s="297" t="s">
        <v>1134</v>
      </c>
      <c r="J173" s="297">
        <v>50</v>
      </c>
      <c r="K173" s="338"/>
    </row>
    <row r="174" spans="2:11" ht="15" customHeight="1">
      <c r="B174" s="317"/>
      <c r="C174" s="297" t="s">
        <v>1157</v>
      </c>
      <c r="D174" s="297"/>
      <c r="E174" s="297"/>
      <c r="F174" s="316" t="s">
        <v>1138</v>
      </c>
      <c r="G174" s="297"/>
      <c r="H174" s="297" t="s">
        <v>1198</v>
      </c>
      <c r="I174" s="297" t="s">
        <v>1134</v>
      </c>
      <c r="J174" s="297">
        <v>50</v>
      </c>
      <c r="K174" s="338"/>
    </row>
    <row r="175" spans="2:11" ht="15" customHeight="1">
      <c r="B175" s="317"/>
      <c r="C175" s="297" t="s">
        <v>107</v>
      </c>
      <c r="D175" s="297"/>
      <c r="E175" s="297"/>
      <c r="F175" s="316" t="s">
        <v>1132</v>
      </c>
      <c r="G175" s="297"/>
      <c r="H175" s="297" t="s">
        <v>1199</v>
      </c>
      <c r="I175" s="297" t="s">
        <v>1200</v>
      </c>
      <c r="J175" s="297"/>
      <c r="K175" s="338"/>
    </row>
    <row r="176" spans="2:11" ht="15" customHeight="1">
      <c r="B176" s="317"/>
      <c r="C176" s="297" t="s">
        <v>57</v>
      </c>
      <c r="D176" s="297"/>
      <c r="E176" s="297"/>
      <c r="F176" s="316" t="s">
        <v>1132</v>
      </c>
      <c r="G176" s="297"/>
      <c r="H176" s="297" t="s">
        <v>1201</v>
      </c>
      <c r="I176" s="297" t="s">
        <v>1202</v>
      </c>
      <c r="J176" s="297">
        <v>1</v>
      </c>
      <c r="K176" s="338"/>
    </row>
    <row r="177" spans="2:11" ht="15" customHeight="1">
      <c r="B177" s="317"/>
      <c r="C177" s="297" t="s">
        <v>53</v>
      </c>
      <c r="D177" s="297"/>
      <c r="E177" s="297"/>
      <c r="F177" s="316" t="s">
        <v>1132</v>
      </c>
      <c r="G177" s="297"/>
      <c r="H177" s="297" t="s">
        <v>1203</v>
      </c>
      <c r="I177" s="297" t="s">
        <v>1134</v>
      </c>
      <c r="J177" s="297">
        <v>20</v>
      </c>
      <c r="K177" s="338"/>
    </row>
    <row r="178" spans="2:11" ht="15" customHeight="1">
      <c r="B178" s="317"/>
      <c r="C178" s="297" t="s">
        <v>108</v>
      </c>
      <c r="D178" s="297"/>
      <c r="E178" s="297"/>
      <c r="F178" s="316" t="s">
        <v>1132</v>
      </c>
      <c r="G178" s="297"/>
      <c r="H178" s="297" t="s">
        <v>1204</v>
      </c>
      <c r="I178" s="297" t="s">
        <v>1134</v>
      </c>
      <c r="J178" s="297">
        <v>255</v>
      </c>
      <c r="K178" s="338"/>
    </row>
    <row r="179" spans="2:11" ht="15" customHeight="1">
      <c r="B179" s="317"/>
      <c r="C179" s="297" t="s">
        <v>109</v>
      </c>
      <c r="D179" s="297"/>
      <c r="E179" s="297"/>
      <c r="F179" s="316" t="s">
        <v>1132</v>
      </c>
      <c r="G179" s="297"/>
      <c r="H179" s="297" t="s">
        <v>1097</v>
      </c>
      <c r="I179" s="297" t="s">
        <v>1134</v>
      </c>
      <c r="J179" s="297">
        <v>10</v>
      </c>
      <c r="K179" s="338"/>
    </row>
    <row r="180" spans="2:11" ht="15" customHeight="1">
      <c r="B180" s="317"/>
      <c r="C180" s="297" t="s">
        <v>110</v>
      </c>
      <c r="D180" s="297"/>
      <c r="E180" s="297"/>
      <c r="F180" s="316" t="s">
        <v>1132</v>
      </c>
      <c r="G180" s="297"/>
      <c r="H180" s="297" t="s">
        <v>1205</v>
      </c>
      <c r="I180" s="297" t="s">
        <v>1166</v>
      </c>
      <c r="J180" s="297"/>
      <c r="K180" s="338"/>
    </row>
    <row r="181" spans="2:11" ht="15" customHeight="1">
      <c r="B181" s="317"/>
      <c r="C181" s="297" t="s">
        <v>1206</v>
      </c>
      <c r="D181" s="297"/>
      <c r="E181" s="297"/>
      <c r="F181" s="316" t="s">
        <v>1132</v>
      </c>
      <c r="G181" s="297"/>
      <c r="H181" s="297" t="s">
        <v>1207</v>
      </c>
      <c r="I181" s="297" t="s">
        <v>1166</v>
      </c>
      <c r="J181" s="297"/>
      <c r="K181" s="338"/>
    </row>
    <row r="182" spans="2:11" ht="15" customHeight="1">
      <c r="B182" s="317"/>
      <c r="C182" s="297" t="s">
        <v>1195</v>
      </c>
      <c r="D182" s="297"/>
      <c r="E182" s="297"/>
      <c r="F182" s="316" t="s">
        <v>1132</v>
      </c>
      <c r="G182" s="297"/>
      <c r="H182" s="297" t="s">
        <v>1208</v>
      </c>
      <c r="I182" s="297" t="s">
        <v>1166</v>
      </c>
      <c r="J182" s="297"/>
      <c r="K182" s="338"/>
    </row>
    <row r="183" spans="2:11" ht="15" customHeight="1">
      <c r="B183" s="317"/>
      <c r="C183" s="297" t="s">
        <v>112</v>
      </c>
      <c r="D183" s="297"/>
      <c r="E183" s="297"/>
      <c r="F183" s="316" t="s">
        <v>1138</v>
      </c>
      <c r="G183" s="297"/>
      <c r="H183" s="297" t="s">
        <v>1209</v>
      </c>
      <c r="I183" s="297" t="s">
        <v>1134</v>
      </c>
      <c r="J183" s="297">
        <v>50</v>
      </c>
      <c r="K183" s="338"/>
    </row>
    <row r="184" spans="2:11" ht="15" customHeight="1">
      <c r="B184" s="317"/>
      <c r="C184" s="297" t="s">
        <v>1210</v>
      </c>
      <c r="D184" s="297"/>
      <c r="E184" s="297"/>
      <c r="F184" s="316" t="s">
        <v>1138</v>
      </c>
      <c r="G184" s="297"/>
      <c r="H184" s="297" t="s">
        <v>1211</v>
      </c>
      <c r="I184" s="297" t="s">
        <v>1212</v>
      </c>
      <c r="J184" s="297"/>
      <c r="K184" s="338"/>
    </row>
    <row r="185" spans="2:11" ht="15" customHeight="1">
      <c r="B185" s="317"/>
      <c r="C185" s="297" t="s">
        <v>1213</v>
      </c>
      <c r="D185" s="297"/>
      <c r="E185" s="297"/>
      <c r="F185" s="316" t="s">
        <v>1138</v>
      </c>
      <c r="G185" s="297"/>
      <c r="H185" s="297" t="s">
        <v>1214</v>
      </c>
      <c r="I185" s="297" t="s">
        <v>1212</v>
      </c>
      <c r="J185" s="297"/>
      <c r="K185" s="338"/>
    </row>
    <row r="186" spans="2:11" ht="15" customHeight="1">
      <c r="B186" s="317"/>
      <c r="C186" s="297" t="s">
        <v>1215</v>
      </c>
      <c r="D186" s="297"/>
      <c r="E186" s="297"/>
      <c r="F186" s="316" t="s">
        <v>1138</v>
      </c>
      <c r="G186" s="297"/>
      <c r="H186" s="297" t="s">
        <v>1216</v>
      </c>
      <c r="I186" s="297" t="s">
        <v>1212</v>
      </c>
      <c r="J186" s="297"/>
      <c r="K186" s="338"/>
    </row>
    <row r="187" spans="2:11" ht="15" customHeight="1">
      <c r="B187" s="317"/>
      <c r="C187" s="350" t="s">
        <v>1217</v>
      </c>
      <c r="D187" s="297"/>
      <c r="E187" s="297"/>
      <c r="F187" s="316" t="s">
        <v>1138</v>
      </c>
      <c r="G187" s="297"/>
      <c r="H187" s="297" t="s">
        <v>1218</v>
      </c>
      <c r="I187" s="297" t="s">
        <v>1219</v>
      </c>
      <c r="J187" s="351" t="s">
        <v>1220</v>
      </c>
      <c r="K187" s="338"/>
    </row>
    <row r="188" spans="2:11" ht="15" customHeight="1">
      <c r="B188" s="317"/>
      <c r="C188" s="302" t="s">
        <v>42</v>
      </c>
      <c r="D188" s="297"/>
      <c r="E188" s="297"/>
      <c r="F188" s="316" t="s">
        <v>1132</v>
      </c>
      <c r="G188" s="297"/>
      <c r="H188" s="293" t="s">
        <v>1221</v>
      </c>
      <c r="I188" s="297" t="s">
        <v>1222</v>
      </c>
      <c r="J188" s="297"/>
      <c r="K188" s="338"/>
    </row>
    <row r="189" spans="2:11" ht="15" customHeight="1">
      <c r="B189" s="317"/>
      <c r="C189" s="302" t="s">
        <v>1223</v>
      </c>
      <c r="D189" s="297"/>
      <c r="E189" s="297"/>
      <c r="F189" s="316" t="s">
        <v>1132</v>
      </c>
      <c r="G189" s="297"/>
      <c r="H189" s="297" t="s">
        <v>1224</v>
      </c>
      <c r="I189" s="297" t="s">
        <v>1166</v>
      </c>
      <c r="J189" s="297"/>
      <c r="K189" s="338"/>
    </row>
    <row r="190" spans="2:11" ht="15" customHeight="1">
      <c r="B190" s="317"/>
      <c r="C190" s="302" t="s">
        <v>1225</v>
      </c>
      <c r="D190" s="297"/>
      <c r="E190" s="297"/>
      <c r="F190" s="316" t="s">
        <v>1132</v>
      </c>
      <c r="G190" s="297"/>
      <c r="H190" s="297" t="s">
        <v>1226</v>
      </c>
      <c r="I190" s="297" t="s">
        <v>1166</v>
      </c>
      <c r="J190" s="297"/>
      <c r="K190" s="338"/>
    </row>
    <row r="191" spans="2:11" ht="15" customHeight="1">
      <c r="B191" s="317"/>
      <c r="C191" s="302" t="s">
        <v>1227</v>
      </c>
      <c r="D191" s="297"/>
      <c r="E191" s="297"/>
      <c r="F191" s="316" t="s">
        <v>1138</v>
      </c>
      <c r="G191" s="297"/>
      <c r="H191" s="297" t="s">
        <v>1228</v>
      </c>
      <c r="I191" s="297" t="s">
        <v>1166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3"/>
      <c r="C193" s="297"/>
      <c r="D193" s="297"/>
      <c r="E193" s="297"/>
      <c r="F193" s="316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6"/>
      <c r="G194" s="297"/>
      <c r="H194" s="297"/>
      <c r="I194" s="297"/>
      <c r="J194" s="297"/>
      <c r="K194" s="293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09" t="s">
        <v>1229</v>
      </c>
      <c r="D197" s="409"/>
      <c r="E197" s="409"/>
      <c r="F197" s="409"/>
      <c r="G197" s="409"/>
      <c r="H197" s="409"/>
      <c r="I197" s="409"/>
      <c r="J197" s="409"/>
      <c r="K197" s="289"/>
    </row>
    <row r="198" spans="2:11" ht="25.5" customHeight="1">
      <c r="B198" s="288"/>
      <c r="C198" s="353" t="s">
        <v>1230</v>
      </c>
      <c r="D198" s="353"/>
      <c r="E198" s="353"/>
      <c r="F198" s="353" t="s">
        <v>1231</v>
      </c>
      <c r="G198" s="354"/>
      <c r="H198" s="414" t="s">
        <v>1232</v>
      </c>
      <c r="I198" s="414"/>
      <c r="J198" s="414"/>
      <c r="K198" s="289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1222</v>
      </c>
      <c r="D200" s="297"/>
      <c r="E200" s="297"/>
      <c r="F200" s="316" t="s">
        <v>43</v>
      </c>
      <c r="G200" s="297"/>
      <c r="H200" s="411" t="s">
        <v>1233</v>
      </c>
      <c r="I200" s="411"/>
      <c r="J200" s="411"/>
      <c r="K200" s="338"/>
    </row>
    <row r="201" spans="2:11" ht="15" customHeight="1">
      <c r="B201" s="317"/>
      <c r="C201" s="323"/>
      <c r="D201" s="297"/>
      <c r="E201" s="297"/>
      <c r="F201" s="316" t="s">
        <v>44</v>
      </c>
      <c r="G201" s="297"/>
      <c r="H201" s="411" t="s">
        <v>1234</v>
      </c>
      <c r="I201" s="411"/>
      <c r="J201" s="411"/>
      <c r="K201" s="338"/>
    </row>
    <row r="202" spans="2:11" ht="15" customHeight="1">
      <c r="B202" s="317"/>
      <c r="C202" s="323"/>
      <c r="D202" s="297"/>
      <c r="E202" s="297"/>
      <c r="F202" s="316" t="s">
        <v>47</v>
      </c>
      <c r="G202" s="297"/>
      <c r="H202" s="411" t="s">
        <v>1235</v>
      </c>
      <c r="I202" s="411"/>
      <c r="J202" s="411"/>
      <c r="K202" s="338"/>
    </row>
    <row r="203" spans="2:11" ht="15" customHeight="1">
      <c r="B203" s="317"/>
      <c r="C203" s="297"/>
      <c r="D203" s="297"/>
      <c r="E203" s="297"/>
      <c r="F203" s="316" t="s">
        <v>45</v>
      </c>
      <c r="G203" s="297"/>
      <c r="H203" s="411" t="s">
        <v>1236</v>
      </c>
      <c r="I203" s="411"/>
      <c r="J203" s="411"/>
      <c r="K203" s="338"/>
    </row>
    <row r="204" spans="2:11" ht="15" customHeight="1">
      <c r="B204" s="317"/>
      <c r="C204" s="297"/>
      <c r="D204" s="297"/>
      <c r="E204" s="297"/>
      <c r="F204" s="316" t="s">
        <v>46</v>
      </c>
      <c r="G204" s="297"/>
      <c r="H204" s="411" t="s">
        <v>1237</v>
      </c>
      <c r="I204" s="411"/>
      <c r="J204" s="411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1178</v>
      </c>
      <c r="D206" s="297"/>
      <c r="E206" s="297"/>
      <c r="F206" s="316" t="s">
        <v>79</v>
      </c>
      <c r="G206" s="297"/>
      <c r="H206" s="411" t="s">
        <v>1238</v>
      </c>
      <c r="I206" s="411"/>
      <c r="J206" s="411"/>
      <c r="K206" s="338"/>
    </row>
    <row r="207" spans="2:11" ht="15" customHeight="1">
      <c r="B207" s="317"/>
      <c r="C207" s="323"/>
      <c r="D207" s="297"/>
      <c r="E207" s="297"/>
      <c r="F207" s="316" t="s">
        <v>1075</v>
      </c>
      <c r="G207" s="297"/>
      <c r="H207" s="411" t="s">
        <v>1076</v>
      </c>
      <c r="I207" s="411"/>
      <c r="J207" s="411"/>
      <c r="K207" s="338"/>
    </row>
    <row r="208" spans="2:11" ht="15" customHeight="1">
      <c r="B208" s="317"/>
      <c r="C208" s="297"/>
      <c r="D208" s="297"/>
      <c r="E208" s="297"/>
      <c r="F208" s="316" t="s">
        <v>1073</v>
      </c>
      <c r="G208" s="297"/>
      <c r="H208" s="411" t="s">
        <v>1239</v>
      </c>
      <c r="I208" s="411"/>
      <c r="J208" s="411"/>
      <c r="K208" s="338"/>
    </row>
    <row r="209" spans="2:11" ht="15" customHeight="1">
      <c r="B209" s="355"/>
      <c r="C209" s="323"/>
      <c r="D209" s="323"/>
      <c r="E209" s="323"/>
      <c r="F209" s="316" t="s">
        <v>1077</v>
      </c>
      <c r="G209" s="302"/>
      <c r="H209" s="415" t="s">
        <v>1078</v>
      </c>
      <c r="I209" s="415"/>
      <c r="J209" s="415"/>
      <c r="K209" s="356"/>
    </row>
    <row r="210" spans="2:11" ht="15" customHeight="1">
      <c r="B210" s="355"/>
      <c r="C210" s="323"/>
      <c r="D210" s="323"/>
      <c r="E210" s="323"/>
      <c r="F210" s="316" t="s">
        <v>1079</v>
      </c>
      <c r="G210" s="302"/>
      <c r="H210" s="415" t="s">
        <v>1035</v>
      </c>
      <c r="I210" s="415"/>
      <c r="J210" s="415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1202</v>
      </c>
      <c r="D212" s="323"/>
      <c r="E212" s="323"/>
      <c r="F212" s="316">
        <v>1</v>
      </c>
      <c r="G212" s="302"/>
      <c r="H212" s="415" t="s">
        <v>1240</v>
      </c>
      <c r="I212" s="415"/>
      <c r="J212" s="415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15" t="s">
        <v>1241</v>
      </c>
      <c r="I213" s="415"/>
      <c r="J213" s="415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15" t="s">
        <v>1242</v>
      </c>
      <c r="I214" s="415"/>
      <c r="J214" s="415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15" t="s">
        <v>1243</v>
      </c>
      <c r="I215" s="415"/>
      <c r="J215" s="415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STM</cp:lastModifiedBy>
  <dcterms:created xsi:type="dcterms:W3CDTF">2017-10-20T11:16:30Z</dcterms:created>
  <dcterms:modified xsi:type="dcterms:W3CDTF">2017-10-20T11:19:57Z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