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600" windowWidth="24615" windowHeight="11445"/>
  </bookViews>
  <sheets>
    <sheet name="Rekapitulace stavby" sheetId="1" r:id="rId1"/>
    <sheet name="C 01 - Stavební práce" sheetId="2" r:id="rId2"/>
    <sheet name="C 02 - Plynová zařízení" sheetId="3" r:id="rId3"/>
    <sheet name="C 03 - Zařízení pro vytápění" sheetId="4" r:id="rId4"/>
    <sheet name="C 04 - Vzduchotechnika" sheetId="5" r:id="rId5"/>
    <sheet name="C 05 - Zdravotně technické" sheetId="6" r:id="rId6"/>
    <sheet name="C 06 - Elektroinstalace" sheetId="7" r:id="rId7"/>
    <sheet name="C 07 - Ochrana před bleskem" sheetId="8" r:id="rId8"/>
    <sheet name="D 01 - Stavební práce_01" sheetId="9" r:id="rId9"/>
    <sheet name="D 02 - Stavební práce-přístřek" sheetId="10" r:id="rId10"/>
    <sheet name="D 03 - Plynová zařízení" sheetId="11" r:id="rId11"/>
    <sheet name="D 04 - Zařízení pro vytápění" sheetId="12" r:id="rId12"/>
    <sheet name="D 05 - Vzduchotechnika" sheetId="13" r:id="rId13"/>
    <sheet name="D 06 - Zdravotně technické" sheetId="14" r:id="rId14"/>
    <sheet name="D 07 - Rozvod tlakového vzduchu" sheetId="15" r:id="rId15"/>
    <sheet name="D 08 - Elektroinstalace" sheetId="16" r:id="rId16"/>
    <sheet name="G 01 - Stavební práce" sheetId="17" r:id="rId17"/>
    <sheet name="G 02 - Plynová zařízení" sheetId="18" r:id="rId18"/>
    <sheet name="G 03 - Zařízení pro vytápění" sheetId="19" r:id="rId19"/>
    <sheet name="G 04 - Vzduchotechnika" sheetId="20" r:id="rId20"/>
    <sheet name="G 05 - Zdravotně technické" sheetId="21" r:id="rId21"/>
    <sheet name="G 06 - Rozvod tlakového vzduchu" sheetId="22" r:id="rId22"/>
    <sheet name="G 07 - Elektroinstalace" sheetId="23" r:id="rId23"/>
    <sheet name="G 08 - Ochrana před bleskem" sheetId="24" r:id="rId24"/>
    <sheet name="Ostatní a vedlejší náklady" sheetId="25" r:id="rId25"/>
    <sheet name="Pokyny pro vyplnění" sheetId="26" r:id="rId26"/>
  </sheets>
  <definedNames>
    <definedName name="_xlnm._FilterDatabase" localSheetId="1" hidden="1">'C 01 - Stavební práce'!$C$109:$K$384</definedName>
    <definedName name="_xlnm._FilterDatabase" localSheetId="2" hidden="1">'C 02 - Plynová zařízení'!$C$85:$K$117</definedName>
    <definedName name="_xlnm._FilterDatabase" localSheetId="3" hidden="1">'C 03 - Zařízení pro vytápění'!$C$91:$K$177</definedName>
    <definedName name="_xlnm._FilterDatabase" localSheetId="4" hidden="1">'C 04 - Vzduchotechnika'!$C$82:$K$114</definedName>
    <definedName name="_xlnm._FilterDatabase" localSheetId="5" hidden="1">'C 05 - Zdravotně technické'!$C$95:$K$246</definedName>
    <definedName name="_xlnm._FilterDatabase" localSheetId="6" hidden="1">'C 06 - Elektroinstalace'!$C$92:$K$217</definedName>
    <definedName name="_xlnm._FilterDatabase" localSheetId="7" hidden="1">'C 07 - Ochrana před bleskem'!$C$84:$K$121</definedName>
    <definedName name="_xlnm._FilterDatabase" localSheetId="8" hidden="1">'D 01 - Stavební práce_01'!$C$99:$K$207</definedName>
    <definedName name="_xlnm._FilterDatabase" localSheetId="9" hidden="1">'D 02 - Stavební práce-přístřek'!$C$93:$K$131</definedName>
    <definedName name="_xlnm._FilterDatabase" localSheetId="10" hidden="1">'D 03 - Plynová zařízení'!$C$85:$K$120</definedName>
    <definedName name="_xlnm._FilterDatabase" localSheetId="11" hidden="1">'D 04 - Zařízení pro vytápění'!$C$84:$K$110</definedName>
    <definedName name="_xlnm._FilterDatabase" localSheetId="12" hidden="1">'D 05 - Vzduchotechnika'!$C$82:$K$108</definedName>
    <definedName name="_xlnm._FilterDatabase" localSheetId="13" hidden="1">'D 06 - Zdravotně technické'!$C$95:$K$194</definedName>
    <definedName name="_xlnm._FilterDatabase" localSheetId="14" hidden="1">'D 07 - Rozvod tlakového vzduchu'!$C$90:$K$135</definedName>
    <definedName name="_xlnm._FilterDatabase" localSheetId="15" hidden="1">'D 08 - Elektroinstalace'!$C$92:$K$197</definedName>
    <definedName name="_xlnm._FilterDatabase" localSheetId="16" hidden="1">'G 01 - Stavební práce'!$C$102:$K$274</definedName>
    <definedName name="_xlnm._FilterDatabase" localSheetId="17" hidden="1">'G 02 - Plynová zařízení'!$C$85:$K$123</definedName>
    <definedName name="_xlnm._FilterDatabase" localSheetId="18" hidden="1">'G 03 - Zařízení pro vytápění'!$C$88:$K$158</definedName>
    <definedName name="_xlnm._FilterDatabase" localSheetId="19" hidden="1">'G 04 - Vzduchotechnika'!$C$82:$K$101</definedName>
    <definedName name="_xlnm._FilterDatabase" localSheetId="20" hidden="1">'G 05 - Zdravotně technické'!$C$96:$K$221</definedName>
    <definedName name="_xlnm._FilterDatabase" localSheetId="21" hidden="1">'G 06 - Rozvod tlakového vzduchu'!$C$86:$K$118</definedName>
    <definedName name="_xlnm._FilterDatabase" localSheetId="22" hidden="1">'G 07 - Elektroinstalace'!$C$92:$K$215</definedName>
    <definedName name="_xlnm._FilterDatabase" localSheetId="23" hidden="1">'G 08 - Ochrana před bleskem'!$C$84:$K$117</definedName>
    <definedName name="_xlnm._FilterDatabase" localSheetId="24" hidden="1">'Ostatní a vedlejší náklady'!$C$83:$K$118</definedName>
    <definedName name="_xlnm.Print_Titles" localSheetId="1">'C 01 - Stavební práce'!$109:$109</definedName>
    <definedName name="_xlnm.Print_Titles" localSheetId="2">'C 02 - Plynová zařízení'!$85:$85</definedName>
    <definedName name="_xlnm.Print_Titles" localSheetId="3">'C 03 - Zařízení pro vytápění'!$91:$91</definedName>
    <definedName name="_xlnm.Print_Titles" localSheetId="4">'C 04 - Vzduchotechnika'!$82:$82</definedName>
    <definedName name="_xlnm.Print_Titles" localSheetId="5">'C 05 - Zdravotně technické'!$95:$95</definedName>
    <definedName name="_xlnm.Print_Titles" localSheetId="6">'C 06 - Elektroinstalace'!$92:$92</definedName>
    <definedName name="_xlnm.Print_Titles" localSheetId="7">'C 07 - Ochrana před bleskem'!$84:$84</definedName>
    <definedName name="_xlnm.Print_Titles" localSheetId="8">'D 01 - Stavební práce_01'!$99:$99</definedName>
    <definedName name="_xlnm.Print_Titles" localSheetId="9">'D 02 - Stavební práce-přístřek'!$93:$93</definedName>
    <definedName name="_xlnm.Print_Titles" localSheetId="10">'D 03 - Plynová zařízení'!$85:$85</definedName>
    <definedName name="_xlnm.Print_Titles" localSheetId="11">'D 04 - Zařízení pro vytápění'!$84:$84</definedName>
    <definedName name="_xlnm.Print_Titles" localSheetId="12">'D 05 - Vzduchotechnika'!$82:$82</definedName>
    <definedName name="_xlnm.Print_Titles" localSheetId="13">'D 06 - Zdravotně technické'!$95:$95</definedName>
    <definedName name="_xlnm.Print_Titles" localSheetId="14">'D 07 - Rozvod tlakového vzduchu'!$90:$90</definedName>
    <definedName name="_xlnm.Print_Titles" localSheetId="15">'D 08 - Elektroinstalace'!$92:$92</definedName>
    <definedName name="_xlnm.Print_Titles" localSheetId="16">'G 01 - Stavební práce'!$102:$102</definedName>
    <definedName name="_xlnm.Print_Titles" localSheetId="17">'G 02 - Plynová zařízení'!$85:$85</definedName>
    <definedName name="_xlnm.Print_Titles" localSheetId="18">'G 03 - Zařízení pro vytápění'!$88:$88</definedName>
    <definedName name="_xlnm.Print_Titles" localSheetId="19">'G 04 - Vzduchotechnika'!$82:$82</definedName>
    <definedName name="_xlnm.Print_Titles" localSheetId="20">'G 05 - Zdravotně technické'!$96:$96</definedName>
    <definedName name="_xlnm.Print_Titles" localSheetId="21">'G 06 - Rozvod tlakového vzduchu'!$86:$86</definedName>
    <definedName name="_xlnm.Print_Titles" localSheetId="22">'G 07 - Elektroinstalace'!$92:$92</definedName>
    <definedName name="_xlnm.Print_Titles" localSheetId="23">'G 08 - Ochrana před bleskem'!$84:$84</definedName>
    <definedName name="_xlnm.Print_Titles" localSheetId="24">'Ostatní a vedlejší náklady'!$83:$83</definedName>
    <definedName name="_xlnm.Print_Titles" localSheetId="0">'Rekapitulace stavby'!$49:$49</definedName>
    <definedName name="_xlnm.Print_Area" localSheetId="1">'C 01 - Stavební práce'!$C$4:$J$38,'C 01 - Stavební práce'!$C$44:$J$89,'C 01 - Stavební práce'!$C$95:$K$384</definedName>
    <definedName name="_xlnm.Print_Area" localSheetId="2">'C 02 - Plynová zařízení'!$C$4:$J$38,'C 02 - Plynová zařízení'!$C$44:$J$65,'C 02 - Plynová zařízení'!$C$71:$K$117</definedName>
    <definedName name="_xlnm.Print_Area" localSheetId="3">'C 03 - Zařízení pro vytápění'!$C$4:$J$38,'C 03 - Zařízení pro vytápění'!$C$44:$J$71,'C 03 - Zařízení pro vytápění'!$C$77:$K$177</definedName>
    <definedName name="_xlnm.Print_Area" localSheetId="4">'C 04 - Vzduchotechnika'!$C$4:$J$38,'C 04 - Vzduchotechnika'!$C$44:$J$62,'C 04 - Vzduchotechnika'!$C$68:$K$114</definedName>
    <definedName name="_xlnm.Print_Area" localSheetId="5">'C 05 - Zdravotně technické'!$C$4:$J$38,'C 05 - Zdravotně technické'!$C$44:$J$75,'C 05 - Zdravotně technické'!$C$81:$K$246</definedName>
    <definedName name="_xlnm.Print_Area" localSheetId="6">'C 06 - Elektroinstalace'!$C$4:$J$38,'C 06 - Elektroinstalace'!$C$44:$J$72,'C 06 - Elektroinstalace'!$C$78:$K$217</definedName>
    <definedName name="_xlnm.Print_Area" localSheetId="7">'C 07 - Ochrana před bleskem'!$C$4:$J$38,'C 07 - Ochrana před bleskem'!$C$44:$J$64,'C 07 - Ochrana před bleskem'!$C$70:$K$121</definedName>
    <definedName name="_xlnm.Print_Area" localSheetId="8">'D 01 - Stavební práce_01'!$C$4:$J$38,'D 01 - Stavební práce_01'!$C$44:$J$79,'D 01 - Stavební práce_01'!$C$85:$K$207</definedName>
    <definedName name="_xlnm.Print_Area" localSheetId="9">'D 02 - Stavební práce-přístřek'!$C$4:$J$38,'D 02 - Stavební práce-přístřek'!$C$44:$J$73,'D 02 - Stavební práce-přístřek'!$C$79:$K$131</definedName>
    <definedName name="_xlnm.Print_Area" localSheetId="10">'D 03 - Plynová zařízení'!$C$4:$J$38,'D 03 - Plynová zařízení'!$C$44:$J$65,'D 03 - Plynová zařízení'!$C$71:$K$120</definedName>
    <definedName name="_xlnm.Print_Area" localSheetId="11">'D 04 - Zařízení pro vytápění'!$C$4:$J$38,'D 04 - Zařízení pro vytápění'!$C$44:$J$64,'D 04 - Zařízení pro vytápění'!$C$70:$K$110</definedName>
    <definedName name="_xlnm.Print_Area" localSheetId="12">'D 05 - Vzduchotechnika'!$C$4:$J$38,'D 05 - Vzduchotechnika'!$C$44:$J$62,'D 05 - Vzduchotechnika'!$C$68:$K$108</definedName>
    <definedName name="_xlnm.Print_Area" localSheetId="13">'D 06 - Zdravotně technické'!$C$4:$J$38,'D 06 - Zdravotně technické'!$C$44:$J$75,'D 06 - Zdravotně technické'!$C$81:$K$194</definedName>
    <definedName name="_xlnm.Print_Area" localSheetId="14">'D 07 - Rozvod tlakového vzduchu'!$C$4:$J$38,'D 07 - Rozvod tlakového vzduchu'!$C$44:$J$70,'D 07 - Rozvod tlakového vzduchu'!$C$76:$K$135</definedName>
    <definedName name="_xlnm.Print_Area" localSheetId="15">'D 08 - Elektroinstalace'!$C$4:$J$38,'D 08 - Elektroinstalace'!$C$44:$J$72,'D 08 - Elektroinstalace'!$C$78:$K$197</definedName>
    <definedName name="_xlnm.Print_Area" localSheetId="16">'G 01 - Stavební práce'!$C$4:$J$38,'G 01 - Stavební práce'!$C$44:$J$82,'G 01 - Stavební práce'!$C$88:$K$274</definedName>
    <definedName name="_xlnm.Print_Area" localSheetId="17">'G 02 - Plynová zařízení'!$C$4:$J$38,'G 02 - Plynová zařízení'!$C$44:$J$65,'G 02 - Plynová zařízení'!$C$71:$K$123</definedName>
    <definedName name="_xlnm.Print_Area" localSheetId="18">'G 03 - Zařízení pro vytápění'!$C$4:$J$38,'G 03 - Zařízení pro vytápění'!$C$44:$J$68,'G 03 - Zařízení pro vytápění'!$C$74:$K$158</definedName>
    <definedName name="_xlnm.Print_Area" localSheetId="19">'G 04 - Vzduchotechnika'!$C$4:$J$38,'G 04 - Vzduchotechnika'!$C$44:$J$62,'G 04 - Vzduchotechnika'!$C$68:$K$101</definedName>
    <definedName name="_xlnm.Print_Area" localSheetId="20">'G 05 - Zdravotně technické'!$C$4:$J$38,'G 05 - Zdravotně technické'!$C$44:$J$76,'G 05 - Zdravotně technické'!$C$82:$K$221</definedName>
    <definedName name="_xlnm.Print_Area" localSheetId="21">'G 06 - Rozvod tlakového vzduchu'!$C$4:$J$38,'G 06 - Rozvod tlakového vzduchu'!$C$44:$J$66,'G 06 - Rozvod tlakového vzduchu'!$C$72:$K$118</definedName>
    <definedName name="_xlnm.Print_Area" localSheetId="22">'G 07 - Elektroinstalace'!$C$4:$J$38,'G 07 - Elektroinstalace'!$C$44:$J$72,'G 07 - Elektroinstalace'!$C$78:$K$215</definedName>
    <definedName name="_xlnm.Print_Area" localSheetId="23">'G 08 - Ochrana před bleskem'!$C$4:$J$38,'G 08 - Ochrana před bleskem'!$C$44:$J$64,'G 08 - Ochrana před bleskem'!$C$70:$K$117</definedName>
    <definedName name="_xlnm.Print_Area" localSheetId="24">'Ostatní a vedlejší náklady'!$C$4:$J$36,'Ostatní a vedlejší náklady'!$C$42:$J$65,'Ostatní a vedlejší náklady'!$C$71:$K$118</definedName>
    <definedName name="_xlnm.Print_Area" localSheetId="2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stavby'!$C$39:$AQ$79</definedName>
  </definedNames>
  <calcPr calcId="145621"/>
</workbook>
</file>

<file path=xl/calcChain.xml><?xml version="1.0" encoding="utf-8"?>
<calcChain xmlns="http://schemas.openxmlformats.org/spreadsheetml/2006/main">
  <c r="J14" i="2" l="1"/>
  <c r="AY78" i="1" l="1"/>
  <c r="AX78" i="1"/>
  <c r="BI117" i="25"/>
  <c r="BH117" i="25"/>
  <c r="BG117" i="25"/>
  <c r="BF117" i="25"/>
  <c r="T117" i="25"/>
  <c r="R117" i="25"/>
  <c r="P117" i="25"/>
  <c r="BK117" i="25"/>
  <c r="J117" i="25"/>
  <c r="BE117" i="25" s="1"/>
  <c r="BI115" i="25"/>
  <c r="BH115" i="25"/>
  <c r="BG115" i="25"/>
  <c r="BF115" i="25"/>
  <c r="T115" i="25"/>
  <c r="R115" i="25"/>
  <c r="P115" i="25"/>
  <c r="BK115" i="25"/>
  <c r="J115" i="25"/>
  <c r="BE115" i="25" s="1"/>
  <c r="BI113" i="25"/>
  <c r="BH113" i="25"/>
  <c r="BG113" i="25"/>
  <c r="BF113" i="25"/>
  <c r="T113" i="25"/>
  <c r="T112" i="25" s="1"/>
  <c r="R113" i="25"/>
  <c r="P113" i="25"/>
  <c r="BK113" i="25"/>
  <c r="J113" i="25"/>
  <c r="BE113" i="25" s="1"/>
  <c r="BI110" i="25"/>
  <c r="BH110" i="25"/>
  <c r="BG110" i="25"/>
  <c r="BF110" i="25"/>
  <c r="T110" i="25"/>
  <c r="R110" i="25"/>
  <c r="P110" i="25"/>
  <c r="BK110" i="25"/>
  <c r="J110" i="25"/>
  <c r="BE110" i="25" s="1"/>
  <c r="BI108" i="25"/>
  <c r="BH108" i="25"/>
  <c r="BG108" i="25"/>
  <c r="BF108" i="25"/>
  <c r="T108" i="25"/>
  <c r="R108" i="25"/>
  <c r="P108" i="25"/>
  <c r="BK108" i="25"/>
  <c r="J108" i="25"/>
  <c r="BE108" i="25" s="1"/>
  <c r="BI106" i="25"/>
  <c r="BH106" i="25"/>
  <c r="BG106" i="25"/>
  <c r="BF106" i="25"/>
  <c r="T106" i="25"/>
  <c r="T105" i="25" s="1"/>
  <c r="R106" i="25"/>
  <c r="R105" i="25" s="1"/>
  <c r="P106" i="25"/>
  <c r="BK106" i="25"/>
  <c r="BK105" i="25" s="1"/>
  <c r="J105" i="25" s="1"/>
  <c r="J63" i="25" s="1"/>
  <c r="J106" i="25"/>
  <c r="BE106" i="25" s="1"/>
  <c r="BI103" i="25"/>
  <c r="BH103" i="25"/>
  <c r="BG103" i="25"/>
  <c r="BF103" i="25"/>
  <c r="T103" i="25"/>
  <c r="R103" i="25"/>
  <c r="P103" i="25"/>
  <c r="BK103" i="25"/>
  <c r="J103" i="25"/>
  <c r="BE103" i="25" s="1"/>
  <c r="BI101" i="25"/>
  <c r="BH101" i="25"/>
  <c r="BG101" i="25"/>
  <c r="BF101" i="25"/>
  <c r="T101" i="25"/>
  <c r="T100" i="25" s="1"/>
  <c r="R101" i="25"/>
  <c r="R100" i="25" s="1"/>
  <c r="P101" i="25"/>
  <c r="BK101" i="25"/>
  <c r="J101" i="25"/>
  <c r="BE101" i="25" s="1"/>
  <c r="BI98" i="25"/>
  <c r="BH98" i="25"/>
  <c r="BG98" i="25"/>
  <c r="BF98" i="25"/>
  <c r="T98" i="25"/>
  <c r="R98" i="25"/>
  <c r="P98" i="25"/>
  <c r="BK98" i="25"/>
  <c r="J98" i="25"/>
  <c r="BE98" i="25" s="1"/>
  <c r="BI96" i="25"/>
  <c r="BH96" i="25"/>
  <c r="BG96" i="25"/>
  <c r="BF96" i="25"/>
  <c r="T96" i="25"/>
  <c r="T95" i="25"/>
  <c r="R96" i="25"/>
  <c r="P96" i="25"/>
  <c r="BK96" i="25"/>
  <c r="J96" i="25"/>
  <c r="BE96" i="25" s="1"/>
  <c r="BI92" i="25"/>
  <c r="BH92" i="25"/>
  <c r="BG92" i="25"/>
  <c r="BF92" i="25"/>
  <c r="T92" i="25"/>
  <c r="R92" i="25"/>
  <c r="P92" i="25"/>
  <c r="BK92" i="25"/>
  <c r="J92" i="25"/>
  <c r="BE92" i="25" s="1"/>
  <c r="BI90" i="25"/>
  <c r="BH90" i="25"/>
  <c r="BG90" i="25"/>
  <c r="BF90" i="25"/>
  <c r="T90" i="25"/>
  <c r="R90" i="25"/>
  <c r="P90" i="25"/>
  <c r="P87" i="25" s="1"/>
  <c r="P86" i="25" s="1"/>
  <c r="BK90" i="25"/>
  <c r="J90" i="25"/>
  <c r="BE90" i="25" s="1"/>
  <c r="BI88" i="25"/>
  <c r="BH88" i="25"/>
  <c r="BG88" i="25"/>
  <c r="BF88" i="25"/>
  <c r="T88" i="25"/>
  <c r="R88" i="25"/>
  <c r="P88" i="25"/>
  <c r="BK88" i="25"/>
  <c r="J88" i="25"/>
  <c r="BE88" i="25" s="1"/>
  <c r="J80" i="25"/>
  <c r="F80" i="25"/>
  <c r="F78" i="25"/>
  <c r="E76" i="25"/>
  <c r="J51" i="25"/>
  <c r="F51" i="25"/>
  <c r="F49" i="25"/>
  <c r="E47" i="25"/>
  <c r="J18" i="25"/>
  <c r="E18" i="25"/>
  <c r="F52" i="25" s="1"/>
  <c r="J17" i="25"/>
  <c r="J12" i="25"/>
  <c r="J78" i="25" s="1"/>
  <c r="E7" i="25"/>
  <c r="AY77" i="1"/>
  <c r="AX77" i="1"/>
  <c r="BI116" i="24"/>
  <c r="BH116" i="24"/>
  <c r="BG116" i="24"/>
  <c r="BF116" i="24"/>
  <c r="T116" i="24"/>
  <c r="R116" i="24"/>
  <c r="P116" i="24"/>
  <c r="BK116" i="24"/>
  <c r="J116" i="24"/>
  <c r="BE116" i="24" s="1"/>
  <c r="BI115" i="24"/>
  <c r="BH115" i="24"/>
  <c r="BG115" i="24"/>
  <c r="BF115" i="24"/>
  <c r="T115" i="24"/>
  <c r="R115" i="24"/>
  <c r="P115" i="24"/>
  <c r="BK115" i="24"/>
  <c r="J115" i="24"/>
  <c r="BE115" i="24" s="1"/>
  <c r="BI114" i="24"/>
  <c r="BH114" i="24"/>
  <c r="BG114" i="24"/>
  <c r="BF114" i="24"/>
  <c r="T114" i="24"/>
  <c r="R114" i="24"/>
  <c r="P114" i="24"/>
  <c r="BK114" i="24"/>
  <c r="J114" i="24"/>
  <c r="BE114" i="24" s="1"/>
  <c r="BI112" i="24"/>
  <c r="BH112" i="24"/>
  <c r="BG112" i="24"/>
  <c r="BF112" i="24"/>
  <c r="T112" i="24"/>
  <c r="R112" i="24"/>
  <c r="P112" i="24"/>
  <c r="BK112" i="24"/>
  <c r="J112" i="24"/>
  <c r="BE112" i="24" s="1"/>
  <c r="BI111" i="24"/>
  <c r="BH111" i="24"/>
  <c r="BG111" i="24"/>
  <c r="BF111" i="24"/>
  <c r="T111" i="24"/>
  <c r="R111" i="24"/>
  <c r="P111" i="24"/>
  <c r="BK111" i="24"/>
  <c r="J111" i="24"/>
  <c r="BE111" i="24" s="1"/>
  <c r="BI110" i="24"/>
  <c r="BH110" i="24"/>
  <c r="BG110" i="24"/>
  <c r="BF110" i="24"/>
  <c r="T110" i="24"/>
  <c r="R110" i="24"/>
  <c r="P110" i="24"/>
  <c r="BK110" i="24"/>
  <c r="J110" i="24"/>
  <c r="BE110" i="24" s="1"/>
  <c r="BI109" i="24"/>
  <c r="BH109" i="24"/>
  <c r="BG109" i="24"/>
  <c r="BF109" i="24"/>
  <c r="T109" i="24"/>
  <c r="R109" i="24"/>
  <c r="P109" i="24"/>
  <c r="BK109" i="24"/>
  <c r="J109" i="24"/>
  <c r="BE109" i="24" s="1"/>
  <c r="BI108" i="24"/>
  <c r="BH108" i="24"/>
  <c r="BG108" i="24"/>
  <c r="BF108" i="24"/>
  <c r="T108" i="24"/>
  <c r="R108" i="24"/>
  <c r="P108" i="24"/>
  <c r="BK108" i="24"/>
  <c r="J108" i="24"/>
  <c r="BE108" i="24" s="1"/>
  <c r="BI107" i="24"/>
  <c r="BH107" i="24"/>
  <c r="BG107" i="24"/>
  <c r="BF107" i="24"/>
  <c r="T107" i="24"/>
  <c r="R107" i="24"/>
  <c r="P107" i="24"/>
  <c r="BK107" i="24"/>
  <c r="J107" i="24"/>
  <c r="BE107" i="24" s="1"/>
  <c r="BI106" i="24"/>
  <c r="BH106" i="24"/>
  <c r="BG106" i="24"/>
  <c r="BF106" i="24"/>
  <c r="T106" i="24"/>
  <c r="R106" i="24"/>
  <c r="P106" i="24"/>
  <c r="BK106" i="24"/>
  <c r="J106" i="24"/>
  <c r="BE106" i="24" s="1"/>
  <c r="BI105" i="24"/>
  <c r="BH105" i="24"/>
  <c r="BG105" i="24"/>
  <c r="BF105" i="24"/>
  <c r="T105" i="24"/>
  <c r="R105" i="24"/>
  <c r="P105" i="24"/>
  <c r="BK105" i="24"/>
  <c r="J105" i="24"/>
  <c r="BE105" i="24" s="1"/>
  <c r="BI104" i="24"/>
  <c r="BH104" i="24"/>
  <c r="BG104" i="24"/>
  <c r="BF104" i="24"/>
  <c r="T104" i="24"/>
  <c r="R104" i="24"/>
  <c r="P104" i="24"/>
  <c r="BK104" i="24"/>
  <c r="J104" i="24"/>
  <c r="BE104" i="24" s="1"/>
  <c r="BI103" i="24"/>
  <c r="BH103" i="24"/>
  <c r="BG103" i="24"/>
  <c r="BF103" i="24"/>
  <c r="T103" i="24"/>
  <c r="R103" i="24"/>
  <c r="P103" i="24"/>
  <c r="BK103" i="24"/>
  <c r="J103" i="24"/>
  <c r="BE103" i="24"/>
  <c r="BI102" i="24"/>
  <c r="BH102" i="24"/>
  <c r="BG102" i="24"/>
  <c r="BF102" i="24"/>
  <c r="T102" i="24"/>
  <c r="R102" i="24"/>
  <c r="P102" i="24"/>
  <c r="BK102" i="24"/>
  <c r="J102" i="24"/>
  <c r="BE102" i="24" s="1"/>
  <c r="BI101" i="24"/>
  <c r="BH101" i="24"/>
  <c r="BG101" i="24"/>
  <c r="BF101" i="24"/>
  <c r="T101" i="24"/>
  <c r="R101" i="24"/>
  <c r="P101" i="24"/>
  <c r="BK101" i="24"/>
  <c r="J101" i="24"/>
  <c r="BE101" i="24" s="1"/>
  <c r="BI100" i="24"/>
  <c r="BH100" i="24"/>
  <c r="BG100" i="24"/>
  <c r="BF100" i="24"/>
  <c r="T100" i="24"/>
  <c r="R100" i="24"/>
  <c r="P100" i="24"/>
  <c r="BK100" i="24"/>
  <c r="J100" i="24"/>
  <c r="BE100" i="24"/>
  <c r="BI99" i="24"/>
  <c r="BH99" i="24"/>
  <c r="BG99" i="24"/>
  <c r="BF99" i="24"/>
  <c r="T99" i="24"/>
  <c r="R99" i="24"/>
  <c r="P99" i="24"/>
  <c r="BK99" i="24"/>
  <c r="J99" i="24"/>
  <c r="BE99" i="24" s="1"/>
  <c r="BI98" i="24"/>
  <c r="BH98" i="24"/>
  <c r="BG98" i="24"/>
  <c r="BF98" i="24"/>
  <c r="T98" i="24"/>
  <c r="R98" i="24"/>
  <c r="P98" i="24"/>
  <c r="BK98" i="24"/>
  <c r="J98" i="24"/>
  <c r="BE98" i="24" s="1"/>
  <c r="BI97" i="24"/>
  <c r="BH97" i="24"/>
  <c r="BG97" i="24"/>
  <c r="BF97" i="24"/>
  <c r="T97" i="24"/>
  <c r="R97" i="24"/>
  <c r="P97" i="24"/>
  <c r="BK97" i="24"/>
  <c r="J97" i="24"/>
  <c r="BE97" i="24"/>
  <c r="BI96" i="24"/>
  <c r="BH96" i="24"/>
  <c r="BG96" i="24"/>
  <c r="BF96" i="24"/>
  <c r="T96" i="24"/>
  <c r="R96" i="24"/>
  <c r="P96" i="24"/>
  <c r="BK96" i="24"/>
  <c r="J96" i="24"/>
  <c r="BE96" i="24"/>
  <c r="BI95" i="24"/>
  <c r="BH95" i="24"/>
  <c r="BG95" i="24"/>
  <c r="BF95" i="24"/>
  <c r="T95" i="24"/>
  <c r="R95" i="24"/>
  <c r="P95" i="24"/>
  <c r="BK95" i="24"/>
  <c r="J95" i="24"/>
  <c r="BE95" i="24"/>
  <c r="BI93" i="24"/>
  <c r="BH93" i="24"/>
  <c r="BG93" i="24"/>
  <c r="BF93" i="24"/>
  <c r="T93" i="24"/>
  <c r="R93" i="24"/>
  <c r="P93" i="24"/>
  <c r="BK93" i="24"/>
  <c r="J93" i="24"/>
  <c r="BE93" i="24" s="1"/>
  <c r="BI92" i="24"/>
  <c r="BH92" i="24"/>
  <c r="BG92" i="24"/>
  <c r="BF92" i="24"/>
  <c r="T92" i="24"/>
  <c r="R92" i="24"/>
  <c r="P92" i="24"/>
  <c r="BK92" i="24"/>
  <c r="J92" i="24"/>
  <c r="BE92" i="24" s="1"/>
  <c r="BI91" i="24"/>
  <c r="BH91" i="24"/>
  <c r="BG91" i="24"/>
  <c r="BF91" i="24"/>
  <c r="T91" i="24"/>
  <c r="R91" i="24"/>
  <c r="P91" i="24"/>
  <c r="BK91" i="24"/>
  <c r="J91" i="24"/>
  <c r="BE91" i="24" s="1"/>
  <c r="BI89" i="24"/>
  <c r="BH89" i="24"/>
  <c r="BG89" i="24"/>
  <c r="BF89" i="24"/>
  <c r="T89" i="24"/>
  <c r="R89" i="24"/>
  <c r="P89" i="24"/>
  <c r="BK89" i="24"/>
  <c r="J89" i="24"/>
  <c r="BE89" i="24"/>
  <c r="BI88" i="24"/>
  <c r="BH88" i="24"/>
  <c r="BG88" i="24"/>
  <c r="BF88" i="24"/>
  <c r="T88" i="24"/>
  <c r="R88" i="24"/>
  <c r="P88" i="24"/>
  <c r="P87" i="24" s="1"/>
  <c r="BK88" i="24"/>
  <c r="BK87" i="24" s="1"/>
  <c r="J88" i="24"/>
  <c r="BE88" i="24" s="1"/>
  <c r="J81" i="24"/>
  <c r="F81" i="24"/>
  <c r="F79" i="24"/>
  <c r="E77" i="24"/>
  <c r="J55" i="24"/>
  <c r="F55" i="24"/>
  <c r="F53" i="24"/>
  <c r="E51" i="24"/>
  <c r="J20" i="24"/>
  <c r="E20" i="24"/>
  <c r="F56" i="24" s="1"/>
  <c r="J19" i="24"/>
  <c r="J14" i="24"/>
  <c r="E7" i="24"/>
  <c r="E73" i="24"/>
  <c r="E47" i="24"/>
  <c r="AY76" i="1"/>
  <c r="AX76" i="1"/>
  <c r="BI215" i="23"/>
  <c r="BH215" i="23"/>
  <c r="BG215" i="23"/>
  <c r="BF215" i="23"/>
  <c r="T215" i="23"/>
  <c r="R215" i="23"/>
  <c r="P215" i="23"/>
  <c r="BK215" i="23"/>
  <c r="J215" i="23"/>
  <c r="BE215" i="23" s="1"/>
  <c r="BI214" i="23"/>
  <c r="BH214" i="23"/>
  <c r="BG214" i="23"/>
  <c r="BF214" i="23"/>
  <c r="T214" i="23"/>
  <c r="R214" i="23"/>
  <c r="P214" i="23"/>
  <c r="BK214" i="23"/>
  <c r="J214" i="23"/>
  <c r="BE214" i="23"/>
  <c r="BI213" i="23"/>
  <c r="BH213" i="23"/>
  <c r="BG213" i="23"/>
  <c r="BF213" i="23"/>
  <c r="T213" i="23"/>
  <c r="R213" i="23"/>
  <c r="P213" i="23"/>
  <c r="BK213" i="23"/>
  <c r="J213" i="23"/>
  <c r="BE213" i="23" s="1"/>
  <c r="BI212" i="23"/>
  <c r="BH212" i="23"/>
  <c r="BG212" i="23"/>
  <c r="BF212" i="23"/>
  <c r="T212" i="23"/>
  <c r="R212" i="23"/>
  <c r="R211" i="23" s="1"/>
  <c r="P212" i="23"/>
  <c r="P211" i="23" s="1"/>
  <c r="BK212" i="23"/>
  <c r="BK211" i="23" s="1"/>
  <c r="J211" i="23" s="1"/>
  <c r="J71" i="23" s="1"/>
  <c r="J212" i="23"/>
  <c r="BE212" i="23" s="1"/>
  <c r="BI210" i="23"/>
  <c r="BH210" i="23"/>
  <c r="BG210" i="23"/>
  <c r="BF210" i="23"/>
  <c r="T210" i="23"/>
  <c r="R210" i="23"/>
  <c r="P210" i="23"/>
  <c r="BK210" i="23"/>
  <c r="J210" i="23"/>
  <c r="BE210" i="23" s="1"/>
  <c r="BI209" i="23"/>
  <c r="BH209" i="23"/>
  <c r="BG209" i="23"/>
  <c r="BF209" i="23"/>
  <c r="T209" i="23"/>
  <c r="R209" i="23"/>
  <c r="P209" i="23"/>
  <c r="BK209" i="23"/>
  <c r="J209" i="23"/>
  <c r="BE209" i="23" s="1"/>
  <c r="BI208" i="23"/>
  <c r="BH208" i="23"/>
  <c r="BG208" i="23"/>
  <c r="BF208" i="23"/>
  <c r="T208" i="23"/>
  <c r="R208" i="23"/>
  <c r="P208" i="23"/>
  <c r="BK208" i="23"/>
  <c r="J208" i="23"/>
  <c r="BE208" i="23" s="1"/>
  <c r="BI207" i="23"/>
  <c r="BH207" i="23"/>
  <c r="BG207" i="23"/>
  <c r="BF207" i="23"/>
  <c r="T207" i="23"/>
  <c r="R207" i="23"/>
  <c r="P207" i="23"/>
  <c r="BK207" i="23"/>
  <c r="J207" i="23"/>
  <c r="BE207" i="23" s="1"/>
  <c r="BI206" i="23"/>
  <c r="BH206" i="23"/>
  <c r="BG206" i="23"/>
  <c r="BF206" i="23"/>
  <c r="T206" i="23"/>
  <c r="R206" i="23"/>
  <c r="P206" i="23"/>
  <c r="BK206" i="23"/>
  <c r="J206" i="23"/>
  <c r="BE206" i="23" s="1"/>
  <c r="BI205" i="23"/>
  <c r="BH205" i="23"/>
  <c r="BG205" i="23"/>
  <c r="BF205" i="23"/>
  <c r="T205" i="23"/>
  <c r="R205" i="23"/>
  <c r="P205" i="23"/>
  <c r="BK205" i="23"/>
  <c r="J205" i="23"/>
  <c r="BE205" i="23" s="1"/>
  <c r="BI203" i="23"/>
  <c r="BH203" i="23"/>
  <c r="BG203" i="23"/>
  <c r="BF203" i="23"/>
  <c r="T203" i="23"/>
  <c r="R203" i="23"/>
  <c r="P203" i="23"/>
  <c r="BK203" i="23"/>
  <c r="J203" i="23"/>
  <c r="BE203" i="23"/>
  <c r="BI202" i="23"/>
  <c r="BH202" i="23"/>
  <c r="BG202" i="23"/>
  <c r="BF202" i="23"/>
  <c r="T202" i="23"/>
  <c r="R202" i="23"/>
  <c r="P202" i="23"/>
  <c r="BK202" i="23"/>
  <c r="J202" i="23"/>
  <c r="BE202" i="23" s="1"/>
  <c r="BI201" i="23"/>
  <c r="BH201" i="23"/>
  <c r="BG201" i="23"/>
  <c r="BF201" i="23"/>
  <c r="T201" i="23"/>
  <c r="R201" i="23"/>
  <c r="P201" i="23"/>
  <c r="BK201" i="23"/>
  <c r="J201" i="23"/>
  <c r="BE201" i="23" s="1"/>
  <c r="BI200" i="23"/>
  <c r="BH200" i="23"/>
  <c r="BG200" i="23"/>
  <c r="BF200" i="23"/>
  <c r="T200" i="23"/>
  <c r="R200" i="23"/>
  <c r="P200" i="23"/>
  <c r="BK200" i="23"/>
  <c r="J200" i="23"/>
  <c r="BE200" i="23" s="1"/>
  <c r="BI198" i="23"/>
  <c r="BH198" i="23"/>
  <c r="BG198" i="23"/>
  <c r="BF198" i="23"/>
  <c r="T198" i="23"/>
  <c r="R198" i="23"/>
  <c r="P198" i="23"/>
  <c r="BK198" i="23"/>
  <c r="J198" i="23"/>
  <c r="BE198" i="23" s="1"/>
  <c r="BI197" i="23"/>
  <c r="BH197" i="23"/>
  <c r="BG197" i="23"/>
  <c r="BF197" i="23"/>
  <c r="T197" i="23"/>
  <c r="R197" i="23"/>
  <c r="P197" i="23"/>
  <c r="BK197" i="23"/>
  <c r="J197" i="23"/>
  <c r="BE197" i="23" s="1"/>
  <c r="BI194" i="23"/>
  <c r="BH194" i="23"/>
  <c r="BG194" i="23"/>
  <c r="BF194" i="23"/>
  <c r="T194" i="23"/>
  <c r="R194" i="23"/>
  <c r="P194" i="23"/>
  <c r="BK194" i="23"/>
  <c r="J194" i="23"/>
  <c r="BE194" i="23" s="1"/>
  <c r="BI193" i="23"/>
  <c r="BH193" i="23"/>
  <c r="BG193" i="23"/>
  <c r="BF193" i="23"/>
  <c r="T193" i="23"/>
  <c r="R193" i="23"/>
  <c r="P193" i="23"/>
  <c r="BK193" i="23"/>
  <c r="J193" i="23"/>
  <c r="BE193" i="23"/>
  <c r="BI192" i="23"/>
  <c r="BH192" i="23"/>
  <c r="BG192" i="23"/>
  <c r="BF192" i="23"/>
  <c r="T192" i="23"/>
  <c r="R192" i="23"/>
  <c r="P192" i="23"/>
  <c r="BK192" i="23"/>
  <c r="J192" i="23"/>
  <c r="BE192" i="23" s="1"/>
  <c r="BI191" i="23"/>
  <c r="BH191" i="23"/>
  <c r="BG191" i="23"/>
  <c r="BF191" i="23"/>
  <c r="T191" i="23"/>
  <c r="R191" i="23"/>
  <c r="P191" i="23"/>
  <c r="BK191" i="23"/>
  <c r="J191" i="23"/>
  <c r="BE191" i="23" s="1"/>
  <c r="BI190" i="23"/>
  <c r="BH190" i="23"/>
  <c r="BG190" i="23"/>
  <c r="BF190" i="23"/>
  <c r="T190" i="23"/>
  <c r="R190" i="23"/>
  <c r="P190" i="23"/>
  <c r="BK190" i="23"/>
  <c r="J190" i="23"/>
  <c r="BE190" i="23" s="1"/>
  <c r="BI189" i="23"/>
  <c r="BH189" i="23"/>
  <c r="BG189" i="23"/>
  <c r="BF189" i="23"/>
  <c r="T189" i="23"/>
  <c r="R189" i="23"/>
  <c r="P189" i="23"/>
  <c r="BK189" i="23"/>
  <c r="J189" i="23"/>
  <c r="BE189" i="23" s="1"/>
  <c r="BI188" i="23"/>
  <c r="BH188" i="23"/>
  <c r="BG188" i="23"/>
  <c r="BF188" i="23"/>
  <c r="T188" i="23"/>
  <c r="R188" i="23"/>
  <c r="P188" i="23"/>
  <c r="BK188" i="23"/>
  <c r="J188" i="23"/>
  <c r="BE188" i="23" s="1"/>
  <c r="BI187" i="23"/>
  <c r="BH187" i="23"/>
  <c r="BG187" i="23"/>
  <c r="BF187" i="23"/>
  <c r="T187" i="23"/>
  <c r="R187" i="23"/>
  <c r="P187" i="23"/>
  <c r="BK187" i="23"/>
  <c r="J187" i="23"/>
  <c r="BE187" i="23" s="1"/>
  <c r="BI186" i="23"/>
  <c r="BH186" i="23"/>
  <c r="BG186" i="23"/>
  <c r="BF186" i="23"/>
  <c r="T186" i="23"/>
  <c r="R186" i="23"/>
  <c r="P186" i="23"/>
  <c r="BK186" i="23"/>
  <c r="J186" i="23"/>
  <c r="BE186" i="23"/>
  <c r="BI185" i="23"/>
  <c r="BH185" i="23"/>
  <c r="BG185" i="23"/>
  <c r="BF185" i="23"/>
  <c r="T185" i="23"/>
  <c r="R185" i="23"/>
  <c r="P185" i="23"/>
  <c r="BK185" i="23"/>
  <c r="J185" i="23"/>
  <c r="BE185" i="23" s="1"/>
  <c r="BI184" i="23"/>
  <c r="BH184" i="23"/>
  <c r="BG184" i="23"/>
  <c r="BF184" i="23"/>
  <c r="T184" i="23"/>
  <c r="R184" i="23"/>
  <c r="P184" i="23"/>
  <c r="BK184" i="23"/>
  <c r="J184" i="23"/>
  <c r="BE184" i="23" s="1"/>
  <c r="BI183" i="23"/>
  <c r="BH183" i="23"/>
  <c r="BG183" i="23"/>
  <c r="BF183" i="23"/>
  <c r="T183" i="23"/>
  <c r="R183" i="23"/>
  <c r="P183" i="23"/>
  <c r="BK183" i="23"/>
  <c r="J183" i="23"/>
  <c r="BE183" i="23" s="1"/>
  <c r="BI182" i="23"/>
  <c r="BH182" i="23"/>
  <c r="BG182" i="23"/>
  <c r="BF182" i="23"/>
  <c r="T182" i="23"/>
  <c r="R182" i="23"/>
  <c r="R181" i="23" s="1"/>
  <c r="P182" i="23"/>
  <c r="BK182" i="23"/>
  <c r="J182" i="23"/>
  <c r="BE182" i="23"/>
  <c r="BI180" i="23"/>
  <c r="BH180" i="23"/>
  <c r="BG180" i="23"/>
  <c r="BF180" i="23"/>
  <c r="T180" i="23"/>
  <c r="R180" i="23"/>
  <c r="P180" i="23"/>
  <c r="BK180" i="23"/>
  <c r="J180" i="23"/>
  <c r="BE180" i="23" s="1"/>
  <c r="BI179" i="23"/>
  <c r="BH179" i="23"/>
  <c r="BG179" i="23"/>
  <c r="BF179" i="23"/>
  <c r="T179" i="23"/>
  <c r="R179" i="23"/>
  <c r="P179" i="23"/>
  <c r="BK179" i="23"/>
  <c r="J179" i="23"/>
  <c r="BE179" i="23" s="1"/>
  <c r="BI178" i="23"/>
  <c r="BH178" i="23"/>
  <c r="BG178" i="23"/>
  <c r="BF178" i="23"/>
  <c r="T178" i="23"/>
  <c r="R178" i="23"/>
  <c r="P178" i="23"/>
  <c r="BK178" i="23"/>
  <c r="J178" i="23"/>
  <c r="BE178" i="23" s="1"/>
  <c r="BI177" i="23"/>
  <c r="BH177" i="23"/>
  <c r="BG177" i="23"/>
  <c r="BF177" i="23"/>
  <c r="T177" i="23"/>
  <c r="R177" i="23"/>
  <c r="P177" i="23"/>
  <c r="BK177" i="23"/>
  <c r="J177" i="23"/>
  <c r="BE177" i="23" s="1"/>
  <c r="BI176" i="23"/>
  <c r="BH176" i="23"/>
  <c r="BG176" i="23"/>
  <c r="BF176" i="23"/>
  <c r="T176" i="23"/>
  <c r="R176" i="23"/>
  <c r="P176" i="23"/>
  <c r="BK176" i="23"/>
  <c r="J176" i="23"/>
  <c r="BE176" i="23" s="1"/>
  <c r="BI175" i="23"/>
  <c r="BH175" i="23"/>
  <c r="BG175" i="23"/>
  <c r="BF175" i="23"/>
  <c r="T175" i="23"/>
  <c r="R175" i="23"/>
  <c r="P175" i="23"/>
  <c r="BK175" i="23"/>
  <c r="J175" i="23"/>
  <c r="BE175" i="23" s="1"/>
  <c r="BI174" i="23"/>
  <c r="BH174" i="23"/>
  <c r="BG174" i="23"/>
  <c r="BF174" i="23"/>
  <c r="T174" i="23"/>
  <c r="R174" i="23"/>
  <c r="P174" i="23"/>
  <c r="BK174" i="23"/>
  <c r="J174" i="23"/>
  <c r="BE174" i="23" s="1"/>
  <c r="BI173" i="23"/>
  <c r="BH173" i="23"/>
  <c r="BG173" i="23"/>
  <c r="BF173" i="23"/>
  <c r="T173" i="23"/>
  <c r="R173" i="23"/>
  <c r="P173" i="23"/>
  <c r="BK173" i="23"/>
  <c r="J173" i="23"/>
  <c r="BE173" i="23" s="1"/>
  <c r="BI172" i="23"/>
  <c r="BH172" i="23"/>
  <c r="BG172" i="23"/>
  <c r="BF172" i="23"/>
  <c r="T172" i="23"/>
  <c r="R172" i="23"/>
  <c r="P172" i="23"/>
  <c r="BK172" i="23"/>
  <c r="J172" i="23"/>
  <c r="BE172" i="23" s="1"/>
  <c r="BI171" i="23"/>
  <c r="BH171" i="23"/>
  <c r="BG171" i="23"/>
  <c r="BF171" i="23"/>
  <c r="T171" i="23"/>
  <c r="R171" i="23"/>
  <c r="P171" i="23"/>
  <c r="BK171" i="23"/>
  <c r="J171" i="23"/>
  <c r="BE171" i="23" s="1"/>
  <c r="BI170" i="23"/>
  <c r="BH170" i="23"/>
  <c r="BG170" i="23"/>
  <c r="BF170" i="23"/>
  <c r="T170" i="23"/>
  <c r="R170" i="23"/>
  <c r="P170" i="23"/>
  <c r="BK170" i="23"/>
  <c r="J170" i="23"/>
  <c r="BE170" i="23" s="1"/>
  <c r="BI169" i="23"/>
  <c r="BH169" i="23"/>
  <c r="BG169" i="23"/>
  <c r="BF169" i="23"/>
  <c r="T169" i="23"/>
  <c r="R169" i="23"/>
  <c r="P169" i="23"/>
  <c r="BK169" i="23"/>
  <c r="J169" i="23"/>
  <c r="BE169" i="23" s="1"/>
  <c r="BI168" i="23"/>
  <c r="BH168" i="23"/>
  <c r="BG168" i="23"/>
  <c r="BF168" i="23"/>
  <c r="T168" i="23"/>
  <c r="R168" i="23"/>
  <c r="P168" i="23"/>
  <c r="BK168" i="23"/>
  <c r="J168" i="23"/>
  <c r="BE168" i="23"/>
  <c r="BI167" i="23"/>
  <c r="BH167" i="23"/>
  <c r="BG167" i="23"/>
  <c r="BF167" i="23"/>
  <c r="T167" i="23"/>
  <c r="R167" i="23"/>
  <c r="P167" i="23"/>
  <c r="BK167" i="23"/>
  <c r="J167" i="23"/>
  <c r="BE167" i="23" s="1"/>
  <c r="BI166" i="23"/>
  <c r="BH166" i="23"/>
  <c r="BG166" i="23"/>
  <c r="BF166" i="23"/>
  <c r="T166" i="23"/>
  <c r="R166" i="23"/>
  <c r="P166" i="23"/>
  <c r="BK166" i="23"/>
  <c r="J166" i="23"/>
  <c r="BE166" i="23" s="1"/>
  <c r="BI165" i="23"/>
  <c r="BH165" i="23"/>
  <c r="BG165" i="23"/>
  <c r="BF165" i="23"/>
  <c r="T165" i="23"/>
  <c r="R165" i="23"/>
  <c r="P165" i="23"/>
  <c r="BK165" i="23"/>
  <c r="J165" i="23"/>
  <c r="BE165" i="23" s="1"/>
  <c r="BI164" i="23"/>
  <c r="BH164" i="23"/>
  <c r="BG164" i="23"/>
  <c r="BF164" i="23"/>
  <c r="T164" i="23"/>
  <c r="R164" i="23"/>
  <c r="P164" i="23"/>
  <c r="BK164" i="23"/>
  <c r="J164" i="23"/>
  <c r="BE164" i="23" s="1"/>
  <c r="BI163" i="23"/>
  <c r="BH163" i="23"/>
  <c r="BG163" i="23"/>
  <c r="BF163" i="23"/>
  <c r="T163" i="23"/>
  <c r="R163" i="23"/>
  <c r="P163" i="23"/>
  <c r="BK163" i="23"/>
  <c r="J163" i="23"/>
  <c r="BE163" i="23"/>
  <c r="BI162" i="23"/>
  <c r="BH162" i="23"/>
  <c r="BG162" i="23"/>
  <c r="BF162" i="23"/>
  <c r="T162" i="23"/>
  <c r="R162" i="23"/>
  <c r="P162" i="23"/>
  <c r="BK162" i="23"/>
  <c r="J162" i="23"/>
  <c r="BE162" i="23" s="1"/>
  <c r="BI161" i="23"/>
  <c r="BH161" i="23"/>
  <c r="BG161" i="23"/>
  <c r="BF161" i="23"/>
  <c r="T161" i="23"/>
  <c r="R161" i="23"/>
  <c r="P161" i="23"/>
  <c r="BK161" i="23"/>
  <c r="J161" i="23"/>
  <c r="BE161" i="23" s="1"/>
  <c r="BI160" i="23"/>
  <c r="BH160" i="23"/>
  <c r="BG160" i="23"/>
  <c r="BF160" i="23"/>
  <c r="T160" i="23"/>
  <c r="R160" i="23"/>
  <c r="P160" i="23"/>
  <c r="BK160" i="23"/>
  <c r="J160" i="23"/>
  <c r="BE160" i="23"/>
  <c r="BI159" i="23"/>
  <c r="BH159" i="23"/>
  <c r="BG159" i="23"/>
  <c r="BF159" i="23"/>
  <c r="T159" i="23"/>
  <c r="T158" i="23" s="1"/>
  <c r="R159" i="23"/>
  <c r="P159" i="23"/>
  <c r="BK159" i="23"/>
  <c r="J159" i="23"/>
  <c r="BE159" i="23" s="1"/>
  <c r="BI157" i="23"/>
  <c r="BH157" i="23"/>
  <c r="BG157" i="23"/>
  <c r="BF157" i="23"/>
  <c r="T157" i="23"/>
  <c r="R157" i="23"/>
  <c r="P157" i="23"/>
  <c r="BK157" i="23"/>
  <c r="J157" i="23"/>
  <c r="BE157" i="23" s="1"/>
  <c r="BI156" i="23"/>
  <c r="BH156" i="23"/>
  <c r="BG156" i="23"/>
  <c r="BF156" i="23"/>
  <c r="T156" i="23"/>
  <c r="R156" i="23"/>
  <c r="P156" i="23"/>
  <c r="BK156" i="23"/>
  <c r="J156" i="23"/>
  <c r="BE156" i="23" s="1"/>
  <c r="BI155" i="23"/>
  <c r="BH155" i="23"/>
  <c r="BG155" i="23"/>
  <c r="BF155" i="23"/>
  <c r="T155" i="23"/>
  <c r="R155" i="23"/>
  <c r="P155" i="23"/>
  <c r="BK155" i="23"/>
  <c r="J155" i="23"/>
  <c r="BE155" i="23" s="1"/>
  <c r="BI154" i="23"/>
  <c r="BH154" i="23"/>
  <c r="BG154" i="23"/>
  <c r="BF154" i="23"/>
  <c r="T154" i="23"/>
  <c r="R154" i="23"/>
  <c r="P154" i="23"/>
  <c r="BK154" i="23"/>
  <c r="J154" i="23"/>
  <c r="BE154" i="23" s="1"/>
  <c r="BI153" i="23"/>
  <c r="BH153" i="23"/>
  <c r="BG153" i="23"/>
  <c r="BF153" i="23"/>
  <c r="T153" i="23"/>
  <c r="R153" i="23"/>
  <c r="P153" i="23"/>
  <c r="BK153" i="23"/>
  <c r="J153" i="23"/>
  <c r="BE153" i="23" s="1"/>
  <c r="BI152" i="23"/>
  <c r="BH152" i="23"/>
  <c r="BG152" i="23"/>
  <c r="BF152" i="23"/>
  <c r="T152" i="23"/>
  <c r="R152" i="23"/>
  <c r="P152" i="23"/>
  <c r="BK152" i="23"/>
  <c r="J152" i="23"/>
  <c r="BE152" i="23" s="1"/>
  <c r="BI151" i="23"/>
  <c r="BH151" i="23"/>
  <c r="BG151" i="23"/>
  <c r="BF151" i="23"/>
  <c r="T151" i="23"/>
  <c r="R151" i="23"/>
  <c r="R150" i="23" s="1"/>
  <c r="P151" i="23"/>
  <c r="BK151" i="23"/>
  <c r="J151" i="23"/>
  <c r="BE151" i="23" s="1"/>
  <c r="BI148" i="23"/>
  <c r="BH148" i="23"/>
  <c r="BG148" i="23"/>
  <c r="BF148" i="23"/>
  <c r="T148" i="23"/>
  <c r="R148" i="23"/>
  <c r="P148" i="23"/>
  <c r="BK148" i="23"/>
  <c r="J148" i="23"/>
  <c r="BE148" i="23" s="1"/>
  <c r="BI147" i="23"/>
  <c r="BH147" i="23"/>
  <c r="BG147" i="23"/>
  <c r="BF147" i="23"/>
  <c r="T147" i="23"/>
  <c r="R147" i="23"/>
  <c r="P147" i="23"/>
  <c r="BK147" i="23"/>
  <c r="J147" i="23"/>
  <c r="BE147" i="23"/>
  <c r="BI145" i="23"/>
  <c r="BH145" i="23"/>
  <c r="BG145" i="23"/>
  <c r="BF145" i="23"/>
  <c r="T145" i="23"/>
  <c r="R145" i="23"/>
  <c r="P145" i="23"/>
  <c r="BK145" i="23"/>
  <c r="J145" i="23"/>
  <c r="BE145" i="23"/>
  <c r="BI144" i="23"/>
  <c r="BH144" i="23"/>
  <c r="BG144" i="23"/>
  <c r="BF144" i="23"/>
  <c r="T144" i="23"/>
  <c r="R144" i="23"/>
  <c r="P144" i="23"/>
  <c r="BK144" i="23"/>
  <c r="J144" i="23"/>
  <c r="BE144" i="23" s="1"/>
  <c r="BI143" i="23"/>
  <c r="BH143" i="23"/>
  <c r="BG143" i="23"/>
  <c r="BF143" i="23"/>
  <c r="T143" i="23"/>
  <c r="R143" i="23"/>
  <c r="P143" i="23"/>
  <c r="BK143" i="23"/>
  <c r="J143" i="23"/>
  <c r="BE143" i="23" s="1"/>
  <c r="BI142" i="23"/>
  <c r="BH142" i="23"/>
  <c r="BG142" i="23"/>
  <c r="BF142" i="23"/>
  <c r="T142" i="23"/>
  <c r="R142" i="23"/>
  <c r="P142" i="23"/>
  <c r="BK142" i="23"/>
  <c r="J142" i="23"/>
  <c r="BE142" i="23" s="1"/>
  <c r="BI141" i="23"/>
  <c r="BH141" i="23"/>
  <c r="BG141" i="23"/>
  <c r="BF141" i="23"/>
  <c r="T141" i="23"/>
  <c r="R141" i="23"/>
  <c r="P141" i="23"/>
  <c r="BK141" i="23"/>
  <c r="J141" i="23"/>
  <c r="BE141" i="23" s="1"/>
  <c r="BI140" i="23"/>
  <c r="BH140" i="23"/>
  <c r="BG140" i="23"/>
  <c r="BF140" i="23"/>
  <c r="T140" i="23"/>
  <c r="R140" i="23"/>
  <c r="P140" i="23"/>
  <c r="BK140" i="23"/>
  <c r="J140" i="23"/>
  <c r="BE140" i="23" s="1"/>
  <c r="BI139" i="23"/>
  <c r="BH139" i="23"/>
  <c r="BG139" i="23"/>
  <c r="BF139" i="23"/>
  <c r="T139" i="23"/>
  <c r="R139" i="23"/>
  <c r="P139" i="23"/>
  <c r="BK139" i="23"/>
  <c r="J139" i="23"/>
  <c r="BE139" i="23" s="1"/>
  <c r="BI138" i="23"/>
  <c r="BH138" i="23"/>
  <c r="BG138" i="23"/>
  <c r="BF138" i="23"/>
  <c r="T138" i="23"/>
  <c r="R138" i="23"/>
  <c r="P138" i="23"/>
  <c r="BK138" i="23"/>
  <c r="J138" i="23"/>
  <c r="BE138" i="23" s="1"/>
  <c r="BI136" i="23"/>
  <c r="BH136" i="23"/>
  <c r="BG136" i="23"/>
  <c r="BF136" i="23"/>
  <c r="T136" i="23"/>
  <c r="R136" i="23"/>
  <c r="P136" i="23"/>
  <c r="BK136" i="23"/>
  <c r="J136" i="23"/>
  <c r="BE136" i="23" s="1"/>
  <c r="BI135" i="23"/>
  <c r="BH135" i="23"/>
  <c r="BG135" i="23"/>
  <c r="BF135" i="23"/>
  <c r="T135" i="23"/>
  <c r="R135" i="23"/>
  <c r="P135" i="23"/>
  <c r="BK135" i="23"/>
  <c r="J135" i="23"/>
  <c r="BE135" i="23" s="1"/>
  <c r="BI134" i="23"/>
  <c r="BH134" i="23"/>
  <c r="BG134" i="23"/>
  <c r="BF134" i="23"/>
  <c r="T134" i="23"/>
  <c r="R134" i="23"/>
  <c r="P134" i="23"/>
  <c r="BK134" i="23"/>
  <c r="J134" i="23"/>
  <c r="BE134" i="23" s="1"/>
  <c r="BI133" i="23"/>
  <c r="BH133" i="23"/>
  <c r="BG133" i="23"/>
  <c r="BF133" i="23"/>
  <c r="T133" i="23"/>
  <c r="R133" i="23"/>
  <c r="P133" i="23"/>
  <c r="BK133" i="23"/>
  <c r="J133" i="23"/>
  <c r="BE133" i="23" s="1"/>
  <c r="BI132" i="23"/>
  <c r="BH132" i="23"/>
  <c r="BG132" i="23"/>
  <c r="BF132" i="23"/>
  <c r="T132" i="23"/>
  <c r="R132" i="23"/>
  <c r="P132" i="23"/>
  <c r="BK132" i="23"/>
  <c r="J132" i="23"/>
  <c r="BE132" i="23" s="1"/>
  <c r="BI131" i="23"/>
  <c r="BH131" i="23"/>
  <c r="BG131" i="23"/>
  <c r="BF131" i="23"/>
  <c r="T131" i="23"/>
  <c r="R131" i="23"/>
  <c r="P131" i="23"/>
  <c r="BK131" i="23"/>
  <c r="J131" i="23"/>
  <c r="BE131" i="23"/>
  <c r="BI129" i="23"/>
  <c r="BH129" i="23"/>
  <c r="BG129" i="23"/>
  <c r="BF129" i="23"/>
  <c r="T129" i="23"/>
  <c r="R129" i="23"/>
  <c r="P129" i="23"/>
  <c r="BK129" i="23"/>
  <c r="J129" i="23"/>
  <c r="BE129" i="23" s="1"/>
  <c r="BI128" i="23"/>
  <c r="BH128" i="23"/>
  <c r="BG128" i="23"/>
  <c r="BF128" i="23"/>
  <c r="T128" i="23"/>
  <c r="R128" i="23"/>
  <c r="P128" i="23"/>
  <c r="BK128" i="23"/>
  <c r="J128" i="23"/>
  <c r="BE128" i="23" s="1"/>
  <c r="BI127" i="23"/>
  <c r="BH127" i="23"/>
  <c r="BG127" i="23"/>
  <c r="BF127" i="23"/>
  <c r="T127" i="23"/>
  <c r="R127" i="23"/>
  <c r="P127" i="23"/>
  <c r="BK127" i="23"/>
  <c r="J127" i="23"/>
  <c r="BE127" i="23" s="1"/>
  <c r="BI126" i="23"/>
  <c r="BH126" i="23"/>
  <c r="BG126" i="23"/>
  <c r="BF126" i="23"/>
  <c r="T126" i="23"/>
  <c r="R126" i="23"/>
  <c r="P126" i="23"/>
  <c r="BK126" i="23"/>
  <c r="J126" i="23"/>
  <c r="BE126" i="23" s="1"/>
  <c r="BI125" i="23"/>
  <c r="BH125" i="23"/>
  <c r="BG125" i="23"/>
  <c r="BF125" i="23"/>
  <c r="T125" i="23"/>
  <c r="R125" i="23"/>
  <c r="P125" i="23"/>
  <c r="BK125" i="23"/>
  <c r="J125" i="23"/>
  <c r="BE125" i="23" s="1"/>
  <c r="BI124" i="23"/>
  <c r="BH124" i="23"/>
  <c r="BG124" i="23"/>
  <c r="BF124" i="23"/>
  <c r="T124" i="23"/>
  <c r="R124" i="23"/>
  <c r="P124" i="23"/>
  <c r="BK124" i="23"/>
  <c r="J124" i="23"/>
  <c r="BE124" i="23" s="1"/>
  <c r="BI123" i="23"/>
  <c r="BH123" i="23"/>
  <c r="BG123" i="23"/>
  <c r="BF123" i="23"/>
  <c r="T123" i="23"/>
  <c r="R123" i="23"/>
  <c r="P123" i="23"/>
  <c r="BK123" i="23"/>
  <c r="J123" i="23"/>
  <c r="BE123" i="23"/>
  <c r="BI122" i="23"/>
  <c r="BH122" i="23"/>
  <c r="BG122" i="23"/>
  <c r="BF122" i="23"/>
  <c r="T122" i="23"/>
  <c r="R122" i="23"/>
  <c r="P122" i="23"/>
  <c r="BK122" i="23"/>
  <c r="J122" i="23"/>
  <c r="BE122" i="23" s="1"/>
  <c r="BI121" i="23"/>
  <c r="BH121" i="23"/>
  <c r="BG121" i="23"/>
  <c r="BF121" i="23"/>
  <c r="T121" i="23"/>
  <c r="R121" i="23"/>
  <c r="P121" i="23"/>
  <c r="BK121" i="23"/>
  <c r="J121" i="23"/>
  <c r="BE121" i="23" s="1"/>
  <c r="BI120" i="23"/>
  <c r="BH120" i="23"/>
  <c r="BG120" i="23"/>
  <c r="BF120" i="23"/>
  <c r="T120" i="23"/>
  <c r="R120" i="23"/>
  <c r="P120" i="23"/>
  <c r="BK120" i="23"/>
  <c r="J120" i="23"/>
  <c r="BE120" i="23" s="1"/>
  <c r="BI119" i="23"/>
  <c r="BH119" i="23"/>
  <c r="BG119" i="23"/>
  <c r="BF119" i="23"/>
  <c r="T119" i="23"/>
  <c r="R119" i="23"/>
  <c r="P119" i="23"/>
  <c r="BK119" i="23"/>
  <c r="J119" i="23"/>
  <c r="BE119" i="23"/>
  <c r="BI118" i="23"/>
  <c r="BH118" i="23"/>
  <c r="BG118" i="23"/>
  <c r="BF118" i="23"/>
  <c r="T118" i="23"/>
  <c r="R118" i="23"/>
  <c r="P118" i="23"/>
  <c r="BK118" i="23"/>
  <c r="J118" i="23"/>
  <c r="BE118" i="23" s="1"/>
  <c r="BI117" i="23"/>
  <c r="BH117" i="23"/>
  <c r="BG117" i="23"/>
  <c r="BF117" i="23"/>
  <c r="T117" i="23"/>
  <c r="R117" i="23"/>
  <c r="P117" i="23"/>
  <c r="BK117" i="23"/>
  <c r="J117" i="23"/>
  <c r="BE117" i="23" s="1"/>
  <c r="BI116" i="23"/>
  <c r="BH116" i="23"/>
  <c r="BG116" i="23"/>
  <c r="BF116" i="23"/>
  <c r="T116" i="23"/>
  <c r="R116" i="23"/>
  <c r="P116" i="23"/>
  <c r="BK116" i="23"/>
  <c r="J116" i="23"/>
  <c r="BE116" i="23" s="1"/>
  <c r="BI115" i="23"/>
  <c r="BH115" i="23"/>
  <c r="BG115" i="23"/>
  <c r="BF115" i="23"/>
  <c r="T115" i="23"/>
  <c r="R115" i="23"/>
  <c r="P115" i="23"/>
  <c r="BK115" i="23"/>
  <c r="J115" i="23"/>
  <c r="BE115" i="23"/>
  <c r="BI114" i="23"/>
  <c r="BH114" i="23"/>
  <c r="BG114" i="23"/>
  <c r="BF114" i="23"/>
  <c r="T114" i="23"/>
  <c r="R114" i="23"/>
  <c r="P114" i="23"/>
  <c r="BK114" i="23"/>
  <c r="J114" i="23"/>
  <c r="BE114" i="23" s="1"/>
  <c r="BI113" i="23"/>
  <c r="BH113" i="23"/>
  <c r="BG113" i="23"/>
  <c r="BF113" i="23"/>
  <c r="T113" i="23"/>
  <c r="R113" i="23"/>
  <c r="P113" i="23"/>
  <c r="BK113" i="23"/>
  <c r="J113" i="23"/>
  <c r="BE113" i="23" s="1"/>
  <c r="BI112" i="23"/>
  <c r="BH112" i="23"/>
  <c r="BG112" i="23"/>
  <c r="BF112" i="23"/>
  <c r="T112" i="23"/>
  <c r="R112" i="23"/>
  <c r="P112" i="23"/>
  <c r="BK112" i="23"/>
  <c r="J112" i="23"/>
  <c r="BE112" i="23" s="1"/>
  <c r="BI111" i="23"/>
  <c r="BH111" i="23"/>
  <c r="BG111" i="23"/>
  <c r="BF111" i="23"/>
  <c r="T111" i="23"/>
  <c r="R111" i="23"/>
  <c r="P111" i="23"/>
  <c r="BK111" i="23"/>
  <c r="J111" i="23"/>
  <c r="BE111" i="23" s="1"/>
  <c r="BI110" i="23"/>
  <c r="BH110" i="23"/>
  <c r="BG110" i="23"/>
  <c r="BF110" i="23"/>
  <c r="T110" i="23"/>
  <c r="R110" i="23"/>
  <c r="P110" i="23"/>
  <c r="BK110" i="23"/>
  <c r="J110" i="23"/>
  <c r="BE110" i="23" s="1"/>
  <c r="BI109" i="23"/>
  <c r="BH109" i="23"/>
  <c r="BG109" i="23"/>
  <c r="BF109" i="23"/>
  <c r="T109" i="23"/>
  <c r="R109" i="23"/>
  <c r="P109" i="23"/>
  <c r="BK109" i="23"/>
  <c r="J109" i="23"/>
  <c r="BE109" i="23" s="1"/>
  <c r="BI108" i="23"/>
  <c r="BH108" i="23"/>
  <c r="BG108" i="23"/>
  <c r="BF108" i="23"/>
  <c r="T108" i="23"/>
  <c r="R108" i="23"/>
  <c r="P108" i="23"/>
  <c r="BK108" i="23"/>
  <c r="J108" i="23"/>
  <c r="BE108" i="23" s="1"/>
  <c r="BI107" i="23"/>
  <c r="BH107" i="23"/>
  <c r="BG107" i="23"/>
  <c r="BF107" i="23"/>
  <c r="T107" i="23"/>
  <c r="R107" i="23"/>
  <c r="P107" i="23"/>
  <c r="BK107" i="23"/>
  <c r="J107" i="23"/>
  <c r="BE107" i="23" s="1"/>
  <c r="BI106" i="23"/>
  <c r="BH106" i="23"/>
  <c r="BG106" i="23"/>
  <c r="BF106" i="23"/>
  <c r="T106" i="23"/>
  <c r="R106" i="23"/>
  <c r="P106" i="23"/>
  <c r="P105" i="23" s="1"/>
  <c r="BK106" i="23"/>
  <c r="J106" i="23"/>
  <c r="BE106" i="23" s="1"/>
  <c r="BI104" i="23"/>
  <c r="BH104" i="23"/>
  <c r="BG104" i="23"/>
  <c r="BF104" i="23"/>
  <c r="T104" i="23"/>
  <c r="T103" i="23" s="1"/>
  <c r="R104" i="23"/>
  <c r="R103" i="23" s="1"/>
  <c r="P104" i="23"/>
  <c r="P103" i="23" s="1"/>
  <c r="BK104" i="23"/>
  <c r="BK103" i="23" s="1"/>
  <c r="J103" i="23" s="1"/>
  <c r="J63" i="23" s="1"/>
  <c r="J104" i="23"/>
  <c r="BE104" i="23" s="1"/>
  <c r="BI102" i="23"/>
  <c r="BH102" i="23"/>
  <c r="BG102" i="23"/>
  <c r="BF102" i="23"/>
  <c r="T102" i="23"/>
  <c r="R102" i="23"/>
  <c r="P102" i="23"/>
  <c r="BK102" i="23"/>
  <c r="J102" i="23"/>
  <c r="BE102" i="23" s="1"/>
  <c r="BI100" i="23"/>
  <c r="BH100" i="23"/>
  <c r="BG100" i="23"/>
  <c r="BF100" i="23"/>
  <c r="T100" i="23"/>
  <c r="R100" i="23"/>
  <c r="P100" i="23"/>
  <c r="BK100" i="23"/>
  <c r="J100" i="23"/>
  <c r="BE100" i="23" s="1"/>
  <c r="BI98" i="23"/>
  <c r="BH98" i="23"/>
  <c r="BG98" i="23"/>
  <c r="BF98" i="23"/>
  <c r="T98" i="23"/>
  <c r="R98" i="23"/>
  <c r="P98" i="23"/>
  <c r="BK98" i="23"/>
  <c r="J98" i="23"/>
  <c r="BE98" i="23" s="1"/>
  <c r="BI97" i="23"/>
  <c r="BH97" i="23"/>
  <c r="BG97" i="23"/>
  <c r="BF97" i="23"/>
  <c r="T97" i="23"/>
  <c r="R97" i="23"/>
  <c r="P97" i="23"/>
  <c r="BK97" i="23"/>
  <c r="J97" i="23"/>
  <c r="BE97" i="23" s="1"/>
  <c r="BI96" i="23"/>
  <c r="BH96" i="23"/>
  <c r="BG96" i="23"/>
  <c r="BF96" i="23"/>
  <c r="T96" i="23"/>
  <c r="R96" i="23"/>
  <c r="R95" i="23"/>
  <c r="P96" i="23"/>
  <c r="BK96" i="23"/>
  <c r="J96" i="23"/>
  <c r="BE96" i="23" s="1"/>
  <c r="J89" i="23"/>
  <c r="F89" i="23"/>
  <c r="F87" i="23"/>
  <c r="E85" i="23"/>
  <c r="J55" i="23"/>
  <c r="F55" i="23"/>
  <c r="F53" i="23"/>
  <c r="E51" i="23"/>
  <c r="J20" i="23"/>
  <c r="E20" i="23"/>
  <c r="F90" i="23" s="1"/>
  <c r="J19" i="23"/>
  <c r="J14" i="23"/>
  <c r="J53" i="23" s="1"/>
  <c r="E7" i="23"/>
  <c r="E81" i="23"/>
  <c r="E47" i="23"/>
  <c r="AY75" i="1"/>
  <c r="AX75" i="1"/>
  <c r="BI118" i="22"/>
  <c r="BH118" i="22"/>
  <c r="BG118" i="22"/>
  <c r="BF118" i="22"/>
  <c r="T118" i="22"/>
  <c r="R118" i="22"/>
  <c r="P118" i="22"/>
  <c r="BK118" i="22"/>
  <c r="J118" i="22"/>
  <c r="BE118" i="22" s="1"/>
  <c r="BI117" i="22"/>
  <c r="BH117" i="22"/>
  <c r="BG117" i="22"/>
  <c r="BF117" i="22"/>
  <c r="T117" i="22"/>
  <c r="T116" i="22"/>
  <c r="R117" i="22"/>
  <c r="P117" i="22"/>
  <c r="P116" i="22" s="1"/>
  <c r="BK117" i="22"/>
  <c r="J117" i="22"/>
  <c r="BE117" i="22" s="1"/>
  <c r="BI115" i="22"/>
  <c r="BH115" i="22"/>
  <c r="BG115" i="22"/>
  <c r="BF115" i="22"/>
  <c r="T115" i="22"/>
  <c r="R115" i="22"/>
  <c r="P115" i="22"/>
  <c r="BK115" i="22"/>
  <c r="J115" i="22"/>
  <c r="BE115" i="22" s="1"/>
  <c r="BI114" i="22"/>
  <c r="BH114" i="22"/>
  <c r="BG114" i="22"/>
  <c r="BF114" i="22"/>
  <c r="T114" i="22"/>
  <c r="T113" i="22"/>
  <c r="R114" i="22"/>
  <c r="R113" i="22" s="1"/>
  <c r="P114" i="22"/>
  <c r="P113" i="22" s="1"/>
  <c r="BK114" i="22"/>
  <c r="BK113" i="22" s="1"/>
  <c r="J113" i="22" s="1"/>
  <c r="J64" i="22" s="1"/>
  <c r="J114" i="22"/>
  <c r="BE114" i="22" s="1"/>
  <c r="BI112" i="22"/>
  <c r="BH112" i="22"/>
  <c r="BG112" i="22"/>
  <c r="BF112" i="22"/>
  <c r="T112" i="22"/>
  <c r="R112" i="22"/>
  <c r="P112" i="22"/>
  <c r="BK112" i="22"/>
  <c r="J112" i="22"/>
  <c r="BE112" i="22" s="1"/>
  <c r="BI111" i="22"/>
  <c r="BH111" i="22"/>
  <c r="BG111" i="22"/>
  <c r="BF111" i="22"/>
  <c r="T111" i="22"/>
  <c r="R111" i="22"/>
  <c r="P111" i="22"/>
  <c r="BK111" i="22"/>
  <c r="J111" i="22"/>
  <c r="BE111" i="22" s="1"/>
  <c r="BI110" i="22"/>
  <c r="BH110" i="22"/>
  <c r="BG110" i="22"/>
  <c r="BF110" i="22"/>
  <c r="T110" i="22"/>
  <c r="T109" i="22"/>
  <c r="R110" i="22"/>
  <c r="R109" i="22" s="1"/>
  <c r="P110" i="22"/>
  <c r="BK110" i="22"/>
  <c r="J110" i="22"/>
  <c r="BE110" i="22" s="1"/>
  <c r="BI108" i="22"/>
  <c r="BH108" i="22"/>
  <c r="BG108" i="22"/>
  <c r="BF108" i="22"/>
  <c r="T108" i="22"/>
  <c r="R108" i="22"/>
  <c r="P108" i="22"/>
  <c r="BK108" i="22"/>
  <c r="J108" i="22"/>
  <c r="BE108" i="22" s="1"/>
  <c r="BI107" i="22"/>
  <c r="BH107" i="22"/>
  <c r="BG107" i="22"/>
  <c r="BF107" i="22"/>
  <c r="T107" i="22"/>
  <c r="R107" i="22"/>
  <c r="P107" i="22"/>
  <c r="BK107" i="22"/>
  <c r="J107" i="22"/>
  <c r="BE107" i="22" s="1"/>
  <c r="BI106" i="22"/>
  <c r="BH106" i="22"/>
  <c r="BG106" i="22"/>
  <c r="BF106" i="22"/>
  <c r="T106" i="22"/>
  <c r="R106" i="22"/>
  <c r="P106" i="22"/>
  <c r="BK106" i="22"/>
  <c r="J106" i="22"/>
  <c r="BE106" i="22" s="1"/>
  <c r="BI105" i="22"/>
  <c r="BH105" i="22"/>
  <c r="BG105" i="22"/>
  <c r="BF105" i="22"/>
  <c r="T105" i="22"/>
  <c r="R105" i="22"/>
  <c r="P105" i="22"/>
  <c r="BK105" i="22"/>
  <c r="J105" i="22"/>
  <c r="BE105" i="22" s="1"/>
  <c r="BI104" i="22"/>
  <c r="BH104" i="22"/>
  <c r="BG104" i="22"/>
  <c r="BF104" i="22"/>
  <c r="T104" i="22"/>
  <c r="R104" i="22"/>
  <c r="P104" i="22"/>
  <c r="BK104" i="22"/>
  <c r="J104" i="22"/>
  <c r="BE104" i="22" s="1"/>
  <c r="BI103" i="22"/>
  <c r="BH103" i="22"/>
  <c r="BG103" i="22"/>
  <c r="BF103" i="22"/>
  <c r="T103" i="22"/>
  <c r="R103" i="22"/>
  <c r="P103" i="22"/>
  <c r="BK103" i="22"/>
  <c r="J103" i="22"/>
  <c r="BE103" i="22" s="1"/>
  <c r="BI102" i="22"/>
  <c r="BH102" i="22"/>
  <c r="BG102" i="22"/>
  <c r="BF102" i="22"/>
  <c r="T102" i="22"/>
  <c r="R102" i="22"/>
  <c r="P102" i="22"/>
  <c r="BK102" i="22"/>
  <c r="J102" i="22"/>
  <c r="BE102" i="22"/>
  <c r="BI101" i="22"/>
  <c r="BH101" i="22"/>
  <c r="BG101" i="22"/>
  <c r="BF101" i="22"/>
  <c r="T101" i="22"/>
  <c r="R101" i="22"/>
  <c r="P101" i="22"/>
  <c r="BK101" i="22"/>
  <c r="J101" i="22"/>
  <c r="BE101" i="22" s="1"/>
  <c r="BI100" i="22"/>
  <c r="BH100" i="22"/>
  <c r="BG100" i="22"/>
  <c r="BF100" i="22"/>
  <c r="T100" i="22"/>
  <c r="R100" i="22"/>
  <c r="P100" i="22"/>
  <c r="BK100" i="22"/>
  <c r="J100" i="22"/>
  <c r="BE100" i="22"/>
  <c r="BI99" i="22"/>
  <c r="BH99" i="22"/>
  <c r="BG99" i="22"/>
  <c r="BF99" i="22"/>
  <c r="T99" i="22"/>
  <c r="R99" i="22"/>
  <c r="P99" i="22"/>
  <c r="BK99" i="22"/>
  <c r="J99" i="22"/>
  <c r="BE99" i="22" s="1"/>
  <c r="BI98" i="22"/>
  <c r="BH98" i="22"/>
  <c r="BG98" i="22"/>
  <c r="BF98" i="22"/>
  <c r="T98" i="22"/>
  <c r="R98" i="22"/>
  <c r="P98" i="22"/>
  <c r="BK98" i="22"/>
  <c r="J98" i="22"/>
  <c r="BE98" i="22" s="1"/>
  <c r="BI97" i="22"/>
  <c r="BH97" i="22"/>
  <c r="BG97" i="22"/>
  <c r="BF97" i="22"/>
  <c r="T97" i="22"/>
  <c r="R97" i="22"/>
  <c r="P97" i="22"/>
  <c r="BK97" i="22"/>
  <c r="J97" i="22"/>
  <c r="BE97" i="22" s="1"/>
  <c r="BI96" i="22"/>
  <c r="BH96" i="22"/>
  <c r="BG96" i="22"/>
  <c r="BF96" i="22"/>
  <c r="T96" i="22"/>
  <c r="R96" i="22"/>
  <c r="P96" i="22"/>
  <c r="BK96" i="22"/>
  <c r="J96" i="22"/>
  <c r="BE96" i="22"/>
  <c r="BI95" i="22"/>
  <c r="BH95" i="22"/>
  <c r="BG95" i="22"/>
  <c r="BF95" i="22"/>
  <c r="T95" i="22"/>
  <c r="R95" i="22"/>
  <c r="P95" i="22"/>
  <c r="BK95" i="22"/>
  <c r="J95" i="22"/>
  <c r="BE95" i="22" s="1"/>
  <c r="BI94" i="22"/>
  <c r="BH94" i="22"/>
  <c r="BG94" i="22"/>
  <c r="BF94" i="22"/>
  <c r="T94" i="22"/>
  <c r="R94" i="22"/>
  <c r="P94" i="22"/>
  <c r="BK94" i="22"/>
  <c r="J94" i="22"/>
  <c r="BE94" i="22" s="1"/>
  <c r="BI93" i="22"/>
  <c r="BH93" i="22"/>
  <c r="BG93" i="22"/>
  <c r="BF93" i="22"/>
  <c r="T93" i="22"/>
  <c r="R93" i="22"/>
  <c r="P93" i="22"/>
  <c r="BK93" i="22"/>
  <c r="J93" i="22"/>
  <c r="BE93" i="22" s="1"/>
  <c r="BI92" i="22"/>
  <c r="BH92" i="22"/>
  <c r="BG92" i="22"/>
  <c r="BF92" i="22"/>
  <c r="T92" i="22"/>
  <c r="R92" i="22"/>
  <c r="P92" i="22"/>
  <c r="BK92" i="22"/>
  <c r="J92" i="22"/>
  <c r="BE92" i="22" s="1"/>
  <c r="BI91" i="22"/>
  <c r="BH91" i="22"/>
  <c r="BG91" i="22"/>
  <c r="BF91" i="22"/>
  <c r="T91" i="22"/>
  <c r="R91" i="22"/>
  <c r="P91" i="22"/>
  <c r="BK91" i="22"/>
  <c r="J91" i="22"/>
  <c r="BE91" i="22" s="1"/>
  <c r="BI90" i="22"/>
  <c r="BH90" i="22"/>
  <c r="BG90" i="22"/>
  <c r="BF90" i="22"/>
  <c r="T90" i="22"/>
  <c r="R90" i="22"/>
  <c r="P90" i="22"/>
  <c r="BK90" i="22"/>
  <c r="J90" i="22"/>
  <c r="BE90" i="22" s="1"/>
  <c r="J83" i="22"/>
  <c r="F83" i="22"/>
  <c r="F81" i="22"/>
  <c r="E79" i="22"/>
  <c r="J55" i="22"/>
  <c r="F55" i="22"/>
  <c r="F53" i="22"/>
  <c r="E51" i="22"/>
  <c r="J20" i="22"/>
  <c r="E20" i="22"/>
  <c r="F84" i="22" s="1"/>
  <c r="J19" i="22"/>
  <c r="J14" i="22"/>
  <c r="J53" i="22" s="1"/>
  <c r="E7" i="22"/>
  <c r="E47" i="22" s="1"/>
  <c r="AY74" i="1"/>
  <c r="AX74" i="1"/>
  <c r="BI221" i="21"/>
  <c r="BH221" i="21"/>
  <c r="BG221" i="21"/>
  <c r="BF221" i="21"/>
  <c r="T221" i="21"/>
  <c r="T220" i="21" s="1"/>
  <c r="R221" i="21"/>
  <c r="R220" i="21" s="1"/>
  <c r="P221" i="21"/>
  <c r="P220" i="21" s="1"/>
  <c r="BK221" i="21"/>
  <c r="BK220" i="21" s="1"/>
  <c r="J220" i="21" s="1"/>
  <c r="J75" i="21" s="1"/>
  <c r="J221" i="21"/>
  <c r="BE221" i="21" s="1"/>
  <c r="BI219" i="21"/>
  <c r="BH219" i="21"/>
  <c r="BG219" i="21"/>
  <c r="BF219" i="21"/>
  <c r="T219" i="21"/>
  <c r="R219" i="21"/>
  <c r="P219" i="21"/>
  <c r="BK219" i="21"/>
  <c r="J219" i="21"/>
  <c r="BE219" i="21" s="1"/>
  <c r="BI218" i="21"/>
  <c r="BH218" i="21"/>
  <c r="BG218" i="21"/>
  <c r="BF218" i="21"/>
  <c r="T218" i="21"/>
  <c r="R218" i="21"/>
  <c r="P218" i="21"/>
  <c r="BK218" i="21"/>
  <c r="J218" i="21"/>
  <c r="BE218" i="21" s="1"/>
  <c r="BI217" i="21"/>
  <c r="BH217" i="21"/>
  <c r="BG217" i="21"/>
  <c r="BF217" i="21"/>
  <c r="T217" i="21"/>
  <c r="R217" i="21"/>
  <c r="P217" i="21"/>
  <c r="BK217" i="21"/>
  <c r="J217" i="21"/>
  <c r="BE217" i="21"/>
  <c r="BI216" i="21"/>
  <c r="BH216" i="21"/>
  <c r="BG216" i="21"/>
  <c r="BF216" i="21"/>
  <c r="T216" i="21"/>
  <c r="R216" i="21"/>
  <c r="P216" i="21"/>
  <c r="BK216" i="21"/>
  <c r="J216" i="21"/>
  <c r="BE216" i="21" s="1"/>
  <c r="BI215" i="21"/>
  <c r="BH215" i="21"/>
  <c r="BG215" i="21"/>
  <c r="BF215" i="21"/>
  <c r="T215" i="21"/>
  <c r="R215" i="21"/>
  <c r="P215" i="21"/>
  <c r="BK215" i="21"/>
  <c r="J215" i="21"/>
  <c r="BE215" i="21" s="1"/>
  <c r="BI214" i="21"/>
  <c r="BH214" i="21"/>
  <c r="BG214" i="21"/>
  <c r="BF214" i="21"/>
  <c r="T214" i="21"/>
  <c r="R214" i="21"/>
  <c r="P214" i="21"/>
  <c r="BK214" i="21"/>
  <c r="J214" i="21"/>
  <c r="BE214" i="21" s="1"/>
  <c r="BI213" i="21"/>
  <c r="BH213" i="21"/>
  <c r="BG213" i="21"/>
  <c r="BF213" i="21"/>
  <c r="T213" i="21"/>
  <c r="R213" i="21"/>
  <c r="P213" i="21"/>
  <c r="BK213" i="21"/>
  <c r="J213" i="21"/>
  <c r="BE213" i="21"/>
  <c r="BI212" i="21"/>
  <c r="BH212" i="21"/>
  <c r="BG212" i="21"/>
  <c r="BF212" i="21"/>
  <c r="T212" i="21"/>
  <c r="R212" i="21"/>
  <c r="P212" i="21"/>
  <c r="BK212" i="21"/>
  <c r="J212" i="21"/>
  <c r="BE212" i="21" s="1"/>
  <c r="BI211" i="21"/>
  <c r="BH211" i="21"/>
  <c r="BG211" i="21"/>
  <c r="BF211" i="21"/>
  <c r="T211" i="21"/>
  <c r="R211" i="21"/>
  <c r="P211" i="21"/>
  <c r="BK211" i="21"/>
  <c r="J211" i="21"/>
  <c r="BE211" i="21" s="1"/>
  <c r="BI209" i="21"/>
  <c r="BH209" i="21"/>
  <c r="BG209" i="21"/>
  <c r="BF209" i="21"/>
  <c r="T209" i="21"/>
  <c r="R209" i="21"/>
  <c r="P209" i="21"/>
  <c r="BK209" i="21"/>
  <c r="J209" i="21"/>
  <c r="BE209" i="21" s="1"/>
  <c r="BI208" i="21"/>
  <c r="BH208" i="21"/>
  <c r="BG208" i="21"/>
  <c r="BF208" i="21"/>
  <c r="T208" i="21"/>
  <c r="R208" i="21"/>
  <c r="P208" i="21"/>
  <c r="BK208" i="21"/>
  <c r="J208" i="21"/>
  <c r="BE208" i="21" s="1"/>
  <c r="BI206" i="21"/>
  <c r="BH206" i="21"/>
  <c r="BG206" i="21"/>
  <c r="BF206" i="21"/>
  <c r="T206" i="21"/>
  <c r="R206" i="21"/>
  <c r="P206" i="21"/>
  <c r="BK206" i="21"/>
  <c r="J206" i="21"/>
  <c r="BE206" i="21" s="1"/>
  <c r="BI205" i="21"/>
  <c r="BH205" i="21"/>
  <c r="BG205" i="21"/>
  <c r="BF205" i="21"/>
  <c r="T205" i="21"/>
  <c r="R205" i="21"/>
  <c r="P205" i="21"/>
  <c r="BK205" i="21"/>
  <c r="J205" i="21"/>
  <c r="BE205" i="21" s="1"/>
  <c r="BI204" i="21"/>
  <c r="BH204" i="21"/>
  <c r="BG204" i="21"/>
  <c r="BF204" i="21"/>
  <c r="T204" i="21"/>
  <c r="R204" i="21"/>
  <c r="P204" i="21"/>
  <c r="BK204" i="21"/>
  <c r="J204" i="21"/>
  <c r="BE204" i="21" s="1"/>
  <c r="BI203" i="21"/>
  <c r="BH203" i="21"/>
  <c r="BG203" i="21"/>
  <c r="BF203" i="21"/>
  <c r="T203" i="21"/>
  <c r="R203" i="21"/>
  <c r="P203" i="21"/>
  <c r="BK203" i="21"/>
  <c r="J203" i="21"/>
  <c r="BE203" i="21"/>
  <c r="BI202" i="21"/>
  <c r="BH202" i="21"/>
  <c r="BG202" i="21"/>
  <c r="BF202" i="21"/>
  <c r="T202" i="21"/>
  <c r="R202" i="21"/>
  <c r="P202" i="21"/>
  <c r="BK202" i="21"/>
  <c r="J202" i="21"/>
  <c r="BE202" i="21" s="1"/>
  <c r="BI201" i="21"/>
  <c r="BH201" i="21"/>
  <c r="BG201" i="21"/>
  <c r="BF201" i="21"/>
  <c r="T201" i="21"/>
  <c r="R201" i="21"/>
  <c r="P201" i="21"/>
  <c r="BK201" i="21"/>
  <c r="J201" i="21"/>
  <c r="BE201" i="21"/>
  <c r="BI200" i="21"/>
  <c r="BH200" i="21"/>
  <c r="BG200" i="21"/>
  <c r="BF200" i="21"/>
  <c r="T200" i="21"/>
  <c r="R200" i="21"/>
  <c r="P200" i="21"/>
  <c r="BK200" i="21"/>
  <c r="J200" i="21"/>
  <c r="BE200" i="21" s="1"/>
  <c r="BI199" i="21"/>
  <c r="BH199" i="21"/>
  <c r="BG199" i="21"/>
  <c r="BF199" i="21"/>
  <c r="T199" i="21"/>
  <c r="R199" i="21"/>
  <c r="P199" i="21"/>
  <c r="BK199" i="21"/>
  <c r="J199" i="21"/>
  <c r="BE199" i="21" s="1"/>
  <c r="BI198" i="21"/>
  <c r="BH198" i="21"/>
  <c r="BG198" i="21"/>
  <c r="BF198" i="21"/>
  <c r="T198" i="21"/>
  <c r="R198" i="21"/>
  <c r="P198" i="21"/>
  <c r="BK198" i="21"/>
  <c r="J198" i="21"/>
  <c r="BE198" i="21" s="1"/>
  <c r="BI197" i="21"/>
  <c r="BH197" i="21"/>
  <c r="BG197" i="21"/>
  <c r="BF197" i="21"/>
  <c r="T197" i="21"/>
  <c r="R197" i="21"/>
  <c r="P197" i="21"/>
  <c r="BK197" i="21"/>
  <c r="J197" i="21"/>
  <c r="BE197" i="21" s="1"/>
  <c r="BI196" i="21"/>
  <c r="BH196" i="21"/>
  <c r="BG196" i="21"/>
  <c r="BF196" i="21"/>
  <c r="T196" i="21"/>
  <c r="R196" i="21"/>
  <c r="P196" i="21"/>
  <c r="BK196" i="21"/>
  <c r="J196" i="21"/>
  <c r="BE196" i="21" s="1"/>
  <c r="BI195" i="21"/>
  <c r="BH195" i="21"/>
  <c r="BG195" i="21"/>
  <c r="BF195" i="21"/>
  <c r="T195" i="21"/>
  <c r="R195" i="21"/>
  <c r="P195" i="21"/>
  <c r="BK195" i="21"/>
  <c r="J195" i="21"/>
  <c r="BE195" i="21" s="1"/>
  <c r="BI193" i="21"/>
  <c r="BH193" i="21"/>
  <c r="BG193" i="21"/>
  <c r="BF193" i="21"/>
  <c r="T193" i="21"/>
  <c r="R193" i="21"/>
  <c r="P193" i="21"/>
  <c r="BK193" i="21"/>
  <c r="J193" i="21"/>
  <c r="BE193" i="21" s="1"/>
  <c r="BI192" i="21"/>
  <c r="BH192" i="21"/>
  <c r="BG192" i="21"/>
  <c r="BF192" i="21"/>
  <c r="T192" i="21"/>
  <c r="R192" i="21"/>
  <c r="P192" i="21"/>
  <c r="BK192" i="21"/>
  <c r="J192" i="21"/>
  <c r="BE192" i="21" s="1"/>
  <c r="BI191" i="21"/>
  <c r="BH191" i="21"/>
  <c r="BG191" i="21"/>
  <c r="BF191" i="21"/>
  <c r="T191" i="21"/>
  <c r="R191" i="21"/>
  <c r="P191" i="21"/>
  <c r="BK191" i="21"/>
  <c r="J191" i="21"/>
  <c r="BE191" i="21" s="1"/>
  <c r="BI190" i="21"/>
  <c r="BH190" i="21"/>
  <c r="BG190" i="21"/>
  <c r="BF190" i="21"/>
  <c r="T190" i="21"/>
  <c r="R190" i="21"/>
  <c r="P190" i="21"/>
  <c r="BK190" i="21"/>
  <c r="J190" i="21"/>
  <c r="BE190" i="21" s="1"/>
  <c r="BI188" i="21"/>
  <c r="BH188" i="21"/>
  <c r="BG188" i="21"/>
  <c r="BF188" i="21"/>
  <c r="T188" i="21"/>
  <c r="R188" i="21"/>
  <c r="P188" i="21"/>
  <c r="BK188" i="21"/>
  <c r="J188" i="21"/>
  <c r="BE188" i="21" s="1"/>
  <c r="BI187" i="21"/>
  <c r="BH187" i="21"/>
  <c r="BG187" i="21"/>
  <c r="BF187" i="21"/>
  <c r="T187" i="21"/>
  <c r="R187" i="21"/>
  <c r="P187" i="21"/>
  <c r="BK187" i="21"/>
  <c r="J187" i="21"/>
  <c r="BE187" i="21" s="1"/>
  <c r="BI185" i="21"/>
  <c r="BH185" i="21"/>
  <c r="BG185" i="21"/>
  <c r="BF185" i="21"/>
  <c r="T185" i="21"/>
  <c r="R185" i="21"/>
  <c r="P185" i="21"/>
  <c r="BK185" i="21"/>
  <c r="J185" i="21"/>
  <c r="BE185" i="21" s="1"/>
  <c r="BI184" i="21"/>
  <c r="BH184" i="21"/>
  <c r="BG184" i="21"/>
  <c r="BF184" i="21"/>
  <c r="T184" i="21"/>
  <c r="R184" i="21"/>
  <c r="P184" i="21"/>
  <c r="BK184" i="21"/>
  <c r="J184" i="21"/>
  <c r="BE184" i="21" s="1"/>
  <c r="BI182" i="21"/>
  <c r="BH182" i="21"/>
  <c r="BG182" i="21"/>
  <c r="BF182" i="21"/>
  <c r="T182" i="21"/>
  <c r="R182" i="21"/>
  <c r="P182" i="21"/>
  <c r="BK182" i="21"/>
  <c r="J182" i="21"/>
  <c r="BE182" i="21"/>
  <c r="BI181" i="21"/>
  <c r="BH181" i="21"/>
  <c r="BG181" i="21"/>
  <c r="BF181" i="21"/>
  <c r="T181" i="21"/>
  <c r="R181" i="21"/>
  <c r="P181" i="21"/>
  <c r="BK181" i="21"/>
  <c r="J181" i="21"/>
  <c r="BE181" i="21" s="1"/>
  <c r="BI180" i="21"/>
  <c r="BH180" i="21"/>
  <c r="BG180" i="21"/>
  <c r="BF180" i="21"/>
  <c r="T180" i="21"/>
  <c r="R180" i="21"/>
  <c r="P180" i="21"/>
  <c r="BK180" i="21"/>
  <c r="J180" i="21"/>
  <c r="BE180" i="21" s="1"/>
  <c r="BI179" i="21"/>
  <c r="BH179" i="21"/>
  <c r="BG179" i="21"/>
  <c r="BF179" i="21"/>
  <c r="T179" i="21"/>
  <c r="R179" i="21"/>
  <c r="P179" i="21"/>
  <c r="BK179" i="21"/>
  <c r="J179" i="21"/>
  <c r="BE179" i="21" s="1"/>
  <c r="BI178" i="21"/>
  <c r="BH178" i="21"/>
  <c r="BG178" i="21"/>
  <c r="BF178" i="21"/>
  <c r="T178" i="21"/>
  <c r="R178" i="21"/>
  <c r="P178" i="21"/>
  <c r="BK178" i="21"/>
  <c r="J178" i="21"/>
  <c r="BE178" i="21"/>
  <c r="BI177" i="21"/>
  <c r="BH177" i="21"/>
  <c r="BG177" i="21"/>
  <c r="BF177" i="21"/>
  <c r="T177" i="21"/>
  <c r="R177" i="21"/>
  <c r="P177" i="21"/>
  <c r="BK177" i="21"/>
  <c r="J177" i="21"/>
  <c r="BE177" i="21" s="1"/>
  <c r="BI176" i="21"/>
  <c r="BH176" i="21"/>
  <c r="BG176" i="21"/>
  <c r="BF176" i="21"/>
  <c r="T176" i="21"/>
  <c r="R176" i="21"/>
  <c r="P176" i="21"/>
  <c r="BK176" i="21"/>
  <c r="J176" i="21"/>
  <c r="BE176" i="21" s="1"/>
  <c r="BI175" i="21"/>
  <c r="BH175" i="21"/>
  <c r="BG175" i="21"/>
  <c r="BF175" i="21"/>
  <c r="T175" i="21"/>
  <c r="R175" i="21"/>
  <c r="P175" i="21"/>
  <c r="BK175" i="21"/>
  <c r="J175" i="21"/>
  <c r="BE175" i="21" s="1"/>
  <c r="BI174" i="21"/>
  <c r="BH174" i="21"/>
  <c r="BG174" i="21"/>
  <c r="BF174" i="21"/>
  <c r="T174" i="21"/>
  <c r="R174" i="21"/>
  <c r="P174" i="21"/>
  <c r="BK174" i="21"/>
  <c r="J174" i="21"/>
  <c r="BE174" i="21" s="1"/>
  <c r="BI173" i="21"/>
  <c r="BH173" i="21"/>
  <c r="BG173" i="21"/>
  <c r="BF173" i="21"/>
  <c r="T173" i="21"/>
  <c r="T172" i="21" s="1"/>
  <c r="R173" i="21"/>
  <c r="P173" i="21"/>
  <c r="BK173" i="21"/>
  <c r="J173" i="21"/>
  <c r="BE173" i="21" s="1"/>
  <c r="BI171" i="21"/>
  <c r="BH171" i="21"/>
  <c r="BG171" i="21"/>
  <c r="BF171" i="21"/>
  <c r="T171" i="21"/>
  <c r="R171" i="21"/>
  <c r="P171" i="21"/>
  <c r="BK171" i="21"/>
  <c r="J171" i="21"/>
  <c r="BE171" i="21"/>
  <c r="BI170" i="21"/>
  <c r="BH170" i="21"/>
  <c r="BG170" i="21"/>
  <c r="BF170" i="21"/>
  <c r="T170" i="21"/>
  <c r="R170" i="21"/>
  <c r="P170" i="21"/>
  <c r="BK170" i="21"/>
  <c r="J170" i="21"/>
  <c r="BE170" i="21" s="1"/>
  <c r="BI169" i="21"/>
  <c r="BH169" i="21"/>
  <c r="BG169" i="21"/>
  <c r="BF169" i="21"/>
  <c r="T169" i="21"/>
  <c r="R169" i="21"/>
  <c r="P169" i="21"/>
  <c r="BK169" i="21"/>
  <c r="J169" i="21"/>
  <c r="BE169" i="21" s="1"/>
  <c r="BI168" i="21"/>
  <c r="BH168" i="21"/>
  <c r="BG168" i="21"/>
  <c r="BF168" i="21"/>
  <c r="T168" i="21"/>
  <c r="R168" i="21"/>
  <c r="P168" i="21"/>
  <c r="BK168" i="21"/>
  <c r="J168" i="21"/>
  <c r="BE168" i="21"/>
  <c r="BI167" i="21"/>
  <c r="BH167" i="21"/>
  <c r="BG167" i="21"/>
  <c r="BF167" i="21"/>
  <c r="T167" i="21"/>
  <c r="R167" i="21"/>
  <c r="P167" i="21"/>
  <c r="BK167" i="21"/>
  <c r="J167" i="21"/>
  <c r="BE167" i="21" s="1"/>
  <c r="BI166" i="21"/>
  <c r="BH166" i="21"/>
  <c r="BG166" i="21"/>
  <c r="BF166" i="21"/>
  <c r="T166" i="21"/>
  <c r="R166" i="21"/>
  <c r="P166" i="21"/>
  <c r="BK166" i="21"/>
  <c r="J166" i="21"/>
  <c r="BE166" i="21" s="1"/>
  <c r="BI165" i="21"/>
  <c r="BH165" i="21"/>
  <c r="BG165" i="21"/>
  <c r="BF165" i="21"/>
  <c r="T165" i="21"/>
  <c r="R165" i="21"/>
  <c r="P165" i="21"/>
  <c r="BK165" i="21"/>
  <c r="J165" i="21"/>
  <c r="BE165" i="21" s="1"/>
  <c r="BI164" i="21"/>
  <c r="BH164" i="21"/>
  <c r="BG164" i="21"/>
  <c r="BF164" i="21"/>
  <c r="T164" i="21"/>
  <c r="R164" i="21"/>
  <c r="P164" i="21"/>
  <c r="BK164" i="21"/>
  <c r="J164" i="21"/>
  <c r="BE164" i="21" s="1"/>
  <c r="BI163" i="21"/>
  <c r="BH163" i="21"/>
  <c r="BG163" i="21"/>
  <c r="BF163" i="21"/>
  <c r="T163" i="21"/>
  <c r="R163" i="21"/>
  <c r="P163" i="21"/>
  <c r="BK163" i="21"/>
  <c r="J163" i="21"/>
  <c r="BE163" i="21"/>
  <c r="BI162" i="21"/>
  <c r="BH162" i="21"/>
  <c r="BG162" i="21"/>
  <c r="BF162" i="21"/>
  <c r="T162" i="21"/>
  <c r="R162" i="21"/>
  <c r="P162" i="21"/>
  <c r="BK162" i="21"/>
  <c r="J162" i="21"/>
  <c r="BE162" i="21"/>
  <c r="BI161" i="21"/>
  <c r="BH161" i="21"/>
  <c r="BG161" i="21"/>
  <c r="BF161" i="21"/>
  <c r="T161" i="21"/>
  <c r="R161" i="21"/>
  <c r="P161" i="21"/>
  <c r="BK161" i="21"/>
  <c r="J161" i="21"/>
  <c r="BE161" i="21" s="1"/>
  <c r="BI160" i="21"/>
  <c r="BH160" i="21"/>
  <c r="BG160" i="21"/>
  <c r="BF160" i="21"/>
  <c r="T160" i="21"/>
  <c r="T159" i="21" s="1"/>
  <c r="R160" i="21"/>
  <c r="P160" i="21"/>
  <c r="BK160" i="21"/>
  <c r="J160" i="21"/>
  <c r="BE160" i="21" s="1"/>
  <c r="BI158" i="21"/>
  <c r="BH158" i="21"/>
  <c r="BG158" i="21"/>
  <c r="BF158" i="21"/>
  <c r="T158" i="21"/>
  <c r="R158" i="21"/>
  <c r="P158" i="21"/>
  <c r="BK158" i="21"/>
  <c r="J158" i="21"/>
  <c r="BE158" i="21" s="1"/>
  <c r="BI157" i="21"/>
  <c r="BH157" i="21"/>
  <c r="BG157" i="21"/>
  <c r="BF157" i="21"/>
  <c r="T157" i="21"/>
  <c r="R157" i="21"/>
  <c r="P157" i="21"/>
  <c r="BK157" i="21"/>
  <c r="J157" i="21"/>
  <c r="BE157" i="21" s="1"/>
  <c r="BI156" i="21"/>
  <c r="BH156" i="21"/>
  <c r="BG156" i="21"/>
  <c r="BF156" i="21"/>
  <c r="T156" i="21"/>
  <c r="R156" i="21"/>
  <c r="P156" i="21"/>
  <c r="BK156" i="21"/>
  <c r="J156" i="21"/>
  <c r="BE156" i="21" s="1"/>
  <c r="BI155" i="21"/>
  <c r="BH155" i="21"/>
  <c r="BG155" i="21"/>
  <c r="BF155" i="21"/>
  <c r="T155" i="21"/>
  <c r="R155" i="21"/>
  <c r="P155" i="21"/>
  <c r="BK155" i="21"/>
  <c r="J155" i="21"/>
  <c r="BE155" i="21" s="1"/>
  <c r="BI154" i="21"/>
  <c r="BH154" i="21"/>
  <c r="BG154" i="21"/>
  <c r="BF154" i="21"/>
  <c r="T154" i="21"/>
  <c r="R154" i="21"/>
  <c r="P154" i="21"/>
  <c r="P153" i="21" s="1"/>
  <c r="BK154" i="21"/>
  <c r="J154" i="21"/>
  <c r="BE154" i="21" s="1"/>
  <c r="BI151" i="21"/>
  <c r="BH151" i="21"/>
  <c r="BG151" i="21"/>
  <c r="BF151" i="21"/>
  <c r="T151" i="21"/>
  <c r="T150" i="21" s="1"/>
  <c r="R151" i="21"/>
  <c r="R150" i="21" s="1"/>
  <c r="P151" i="21"/>
  <c r="P150" i="21" s="1"/>
  <c r="BK151" i="21"/>
  <c r="BK150" i="21" s="1"/>
  <c r="J150" i="21" s="1"/>
  <c r="J69" i="21" s="1"/>
  <c r="J151" i="21"/>
  <c r="BE151" i="21" s="1"/>
  <c r="BI149" i="21"/>
  <c r="BH149" i="21"/>
  <c r="BG149" i="21"/>
  <c r="BF149" i="21"/>
  <c r="T149" i="21"/>
  <c r="R149" i="21"/>
  <c r="P149" i="21"/>
  <c r="BK149" i="21"/>
  <c r="J149" i="21"/>
  <c r="BE149" i="21" s="1"/>
  <c r="BI147" i="21"/>
  <c r="BH147" i="21"/>
  <c r="BG147" i="21"/>
  <c r="BF147" i="21"/>
  <c r="T147" i="21"/>
  <c r="R147" i="21"/>
  <c r="P147" i="21"/>
  <c r="BK147" i="21"/>
  <c r="J147" i="21"/>
  <c r="BE147" i="21" s="1"/>
  <c r="BI146" i="21"/>
  <c r="BH146" i="21"/>
  <c r="BG146" i="21"/>
  <c r="BF146" i="21"/>
  <c r="T146" i="21"/>
  <c r="R146" i="21"/>
  <c r="P146" i="21"/>
  <c r="P145" i="21"/>
  <c r="BK146" i="21"/>
  <c r="J146" i="21"/>
  <c r="BE146" i="21" s="1"/>
  <c r="BI144" i="21"/>
  <c r="BH144" i="21"/>
  <c r="BG144" i="21"/>
  <c r="BF144" i="21"/>
  <c r="T144" i="21"/>
  <c r="R144" i="21"/>
  <c r="P144" i="21"/>
  <c r="BK144" i="21"/>
  <c r="J144" i="21"/>
  <c r="BE144" i="21" s="1"/>
  <c r="BI143" i="21"/>
  <c r="BH143" i="21"/>
  <c r="BG143" i="21"/>
  <c r="BF143" i="21"/>
  <c r="T143" i="21"/>
  <c r="R143" i="21"/>
  <c r="P143" i="21"/>
  <c r="BK143" i="21"/>
  <c r="J143" i="21"/>
  <c r="BE143" i="21" s="1"/>
  <c r="BI142" i="21"/>
  <c r="BH142" i="21"/>
  <c r="BG142" i="21"/>
  <c r="BF142" i="21"/>
  <c r="T142" i="21"/>
  <c r="R142" i="21"/>
  <c r="R141" i="21" s="1"/>
  <c r="P142" i="21"/>
  <c r="P141" i="21" s="1"/>
  <c r="BK142" i="21"/>
  <c r="J142" i="21"/>
  <c r="BE142" i="21" s="1"/>
  <c r="BI140" i="21"/>
  <c r="BH140" i="21"/>
  <c r="BG140" i="21"/>
  <c r="BF140" i="21"/>
  <c r="T140" i="21"/>
  <c r="R140" i="21"/>
  <c r="P140" i="21"/>
  <c r="BK140" i="21"/>
  <c r="J140" i="21"/>
  <c r="BE140" i="21" s="1"/>
  <c r="BI139" i="21"/>
  <c r="BH139" i="21"/>
  <c r="BG139" i="21"/>
  <c r="BF139" i="21"/>
  <c r="T139" i="21"/>
  <c r="R139" i="21"/>
  <c r="P139" i="21"/>
  <c r="BK139" i="21"/>
  <c r="J139" i="21"/>
  <c r="BE139" i="21"/>
  <c r="BI138" i="21"/>
  <c r="BH138" i="21"/>
  <c r="BG138" i="21"/>
  <c r="BF138" i="21"/>
  <c r="T138" i="21"/>
  <c r="R138" i="21"/>
  <c r="P138" i="21"/>
  <c r="BK138" i="21"/>
  <c r="J138" i="21"/>
  <c r="BE138" i="21" s="1"/>
  <c r="BI137" i="21"/>
  <c r="BH137" i="21"/>
  <c r="BG137" i="21"/>
  <c r="BF137" i="21"/>
  <c r="T137" i="21"/>
  <c r="R137" i="21"/>
  <c r="P137" i="21"/>
  <c r="BK137" i="21"/>
  <c r="J137" i="21"/>
  <c r="BE137" i="21" s="1"/>
  <c r="BI136" i="21"/>
  <c r="BH136" i="21"/>
  <c r="BG136" i="21"/>
  <c r="BF136" i="21"/>
  <c r="T136" i="21"/>
  <c r="R136" i="21"/>
  <c r="P136" i="21"/>
  <c r="BK136" i="21"/>
  <c r="J136" i="21"/>
  <c r="BE136" i="21" s="1"/>
  <c r="BI135" i="21"/>
  <c r="BH135" i="21"/>
  <c r="BG135" i="21"/>
  <c r="BF135" i="21"/>
  <c r="T135" i="21"/>
  <c r="R135" i="21"/>
  <c r="P135" i="21"/>
  <c r="BK135" i="21"/>
  <c r="J135" i="21"/>
  <c r="BE135" i="21"/>
  <c r="BI134" i="21"/>
  <c r="BH134" i="21"/>
  <c r="BG134" i="21"/>
  <c r="BF134" i="21"/>
  <c r="T134" i="21"/>
  <c r="R134" i="21"/>
  <c r="P134" i="21"/>
  <c r="BK134" i="21"/>
  <c r="J134" i="21"/>
  <c r="BE134" i="21" s="1"/>
  <c r="BI133" i="21"/>
  <c r="BH133" i="21"/>
  <c r="BG133" i="21"/>
  <c r="BF133" i="21"/>
  <c r="T133" i="21"/>
  <c r="R133" i="21"/>
  <c r="P133" i="21"/>
  <c r="BK133" i="21"/>
  <c r="J133" i="21"/>
  <c r="BE133" i="21" s="1"/>
  <c r="BI132" i="21"/>
  <c r="BH132" i="21"/>
  <c r="BG132" i="21"/>
  <c r="BF132" i="21"/>
  <c r="T132" i="21"/>
  <c r="R132" i="21"/>
  <c r="P132" i="21"/>
  <c r="BK132" i="21"/>
  <c r="J132" i="21"/>
  <c r="BE132" i="21" s="1"/>
  <c r="BI131" i="21"/>
  <c r="BH131" i="21"/>
  <c r="BG131" i="21"/>
  <c r="BF131" i="21"/>
  <c r="T131" i="21"/>
  <c r="R131" i="21"/>
  <c r="P131" i="21"/>
  <c r="BK131" i="21"/>
  <c r="J131" i="21"/>
  <c r="BE131" i="21" s="1"/>
  <c r="BI130" i="21"/>
  <c r="BH130" i="21"/>
  <c r="BG130" i="21"/>
  <c r="BF130" i="21"/>
  <c r="T130" i="21"/>
  <c r="R130" i="21"/>
  <c r="P130" i="21"/>
  <c r="BK130" i="21"/>
  <c r="J130" i="21"/>
  <c r="BE130" i="21" s="1"/>
  <c r="BI129" i="21"/>
  <c r="BH129" i="21"/>
  <c r="BG129" i="21"/>
  <c r="BF129" i="21"/>
  <c r="T129" i="21"/>
  <c r="R129" i="21"/>
  <c r="P129" i="21"/>
  <c r="BK129" i="21"/>
  <c r="J129" i="21"/>
  <c r="BE129" i="21" s="1"/>
  <c r="BI128" i="21"/>
  <c r="BH128" i="21"/>
  <c r="BG128" i="21"/>
  <c r="BF128" i="21"/>
  <c r="T128" i="21"/>
  <c r="R128" i="21"/>
  <c r="P128" i="21"/>
  <c r="BK128" i="21"/>
  <c r="J128" i="21"/>
  <c r="BE128" i="21" s="1"/>
  <c r="BI127" i="21"/>
  <c r="BH127" i="21"/>
  <c r="BG127" i="21"/>
  <c r="BF127" i="21"/>
  <c r="T127" i="21"/>
  <c r="R127" i="21"/>
  <c r="P127" i="21"/>
  <c r="BK127" i="21"/>
  <c r="J127" i="21"/>
  <c r="BE127" i="21"/>
  <c r="BI126" i="21"/>
  <c r="BH126" i="21"/>
  <c r="BG126" i="21"/>
  <c r="BF126" i="21"/>
  <c r="T126" i="21"/>
  <c r="R126" i="21"/>
  <c r="P126" i="21"/>
  <c r="BK126" i="21"/>
  <c r="J126" i="21"/>
  <c r="BE126" i="21" s="1"/>
  <c r="BI125" i="21"/>
  <c r="BH125" i="21"/>
  <c r="BG125" i="21"/>
  <c r="BF125" i="21"/>
  <c r="T125" i="21"/>
  <c r="R125" i="21"/>
  <c r="P125" i="21"/>
  <c r="BK125" i="21"/>
  <c r="J125" i="21"/>
  <c r="BE125" i="21" s="1"/>
  <c r="BI124" i="21"/>
  <c r="BH124" i="21"/>
  <c r="BG124" i="21"/>
  <c r="BF124" i="21"/>
  <c r="T124" i="21"/>
  <c r="R124" i="21"/>
  <c r="P124" i="21"/>
  <c r="BK124" i="21"/>
  <c r="J124" i="21"/>
  <c r="BE124" i="21" s="1"/>
  <c r="BI123" i="21"/>
  <c r="BH123" i="21"/>
  <c r="BG123" i="21"/>
  <c r="BF123" i="21"/>
  <c r="T123" i="21"/>
  <c r="R123" i="21"/>
  <c r="P123" i="21"/>
  <c r="BK123" i="21"/>
  <c r="J123" i="21"/>
  <c r="BE123" i="21" s="1"/>
  <c r="BI122" i="21"/>
  <c r="BH122" i="21"/>
  <c r="BG122" i="21"/>
  <c r="BF122" i="21"/>
  <c r="T122" i="21"/>
  <c r="R122" i="21"/>
  <c r="P122" i="21"/>
  <c r="BK122" i="21"/>
  <c r="J122" i="21"/>
  <c r="BE122" i="21" s="1"/>
  <c r="BI121" i="21"/>
  <c r="BH121" i="21"/>
  <c r="BG121" i="21"/>
  <c r="BF121" i="21"/>
  <c r="T121" i="21"/>
  <c r="R121" i="21"/>
  <c r="P121" i="21"/>
  <c r="P120" i="21" s="1"/>
  <c r="BK121" i="21"/>
  <c r="J121" i="21"/>
  <c r="BE121" i="21"/>
  <c r="BI119" i="21"/>
  <c r="BH119" i="21"/>
  <c r="BG119" i="21"/>
  <c r="BF119" i="21"/>
  <c r="T119" i="21"/>
  <c r="T118" i="21" s="1"/>
  <c r="R119" i="21"/>
  <c r="R118" i="21" s="1"/>
  <c r="P119" i="21"/>
  <c r="P118" i="21"/>
  <c r="BK119" i="21"/>
  <c r="BK118" i="21" s="1"/>
  <c r="J118" i="21" s="1"/>
  <c r="J65" i="21" s="1"/>
  <c r="J119" i="21"/>
  <c r="BE119" i="21" s="1"/>
  <c r="BI117" i="21"/>
  <c r="BH117" i="21"/>
  <c r="BG117" i="21"/>
  <c r="BF117" i="21"/>
  <c r="T117" i="21"/>
  <c r="T116" i="21"/>
  <c r="R117" i="21"/>
  <c r="R116" i="21" s="1"/>
  <c r="P117" i="21"/>
  <c r="P116" i="21" s="1"/>
  <c r="BK117" i="21"/>
  <c r="BK116" i="21" s="1"/>
  <c r="J116" i="21" s="1"/>
  <c r="J117" i="21"/>
  <c r="BE117" i="21"/>
  <c r="J64" i="21"/>
  <c r="BI115" i="21"/>
  <c r="BH115" i="21"/>
  <c r="BG115" i="21"/>
  <c r="BF115" i="21"/>
  <c r="T115" i="21"/>
  <c r="R115" i="21"/>
  <c r="P115" i="21"/>
  <c r="BK115" i="21"/>
  <c r="J115" i="21"/>
  <c r="BE115" i="21" s="1"/>
  <c r="BI114" i="21"/>
  <c r="BH114" i="21"/>
  <c r="BG114" i="21"/>
  <c r="BF114" i="21"/>
  <c r="T114" i="21"/>
  <c r="T113" i="21" s="1"/>
  <c r="R114" i="21"/>
  <c r="R113" i="21" s="1"/>
  <c r="P114" i="21"/>
  <c r="BK114" i="21"/>
  <c r="J114" i="21"/>
  <c r="BE114" i="21" s="1"/>
  <c r="BI112" i="21"/>
  <c r="BH112" i="21"/>
  <c r="BG112" i="21"/>
  <c r="BF112" i="21"/>
  <c r="T112" i="21"/>
  <c r="R112" i="21"/>
  <c r="P112" i="21"/>
  <c r="BK112" i="21"/>
  <c r="J112" i="21"/>
  <c r="BE112" i="21" s="1"/>
  <c r="BI111" i="21"/>
  <c r="BH111" i="21"/>
  <c r="BG111" i="21"/>
  <c r="BF111" i="21"/>
  <c r="T111" i="21"/>
  <c r="R111" i="21"/>
  <c r="P111" i="21"/>
  <c r="BK111" i="21"/>
  <c r="J111" i="21"/>
  <c r="BE111" i="21"/>
  <c r="BI110" i="21"/>
  <c r="BH110" i="21"/>
  <c r="BG110" i="21"/>
  <c r="BF110" i="21"/>
  <c r="T110" i="21"/>
  <c r="R110" i="21"/>
  <c r="P110" i="21"/>
  <c r="BK110" i="21"/>
  <c r="J110" i="21"/>
  <c r="BE110" i="21" s="1"/>
  <c r="BI109" i="21"/>
  <c r="BH109" i="21"/>
  <c r="BG109" i="21"/>
  <c r="BF109" i="21"/>
  <c r="T109" i="21"/>
  <c r="R109" i="21"/>
  <c r="P109" i="21"/>
  <c r="BK109" i="21"/>
  <c r="J109" i="21"/>
  <c r="BE109" i="21" s="1"/>
  <c r="BI108" i="21"/>
  <c r="BH108" i="21"/>
  <c r="BG108" i="21"/>
  <c r="BF108" i="21"/>
  <c r="T108" i="21"/>
  <c r="R108" i="21"/>
  <c r="P108" i="21"/>
  <c r="BK108" i="21"/>
  <c r="J108" i="21"/>
  <c r="BE108" i="21" s="1"/>
  <c r="BI107" i="21"/>
  <c r="BH107" i="21"/>
  <c r="BG107" i="21"/>
  <c r="BF107" i="21"/>
  <c r="T107" i="21"/>
  <c r="R107" i="21"/>
  <c r="P107" i="21"/>
  <c r="BK107" i="21"/>
  <c r="J107" i="21"/>
  <c r="BE107" i="21"/>
  <c r="BI106" i="21"/>
  <c r="BH106" i="21"/>
  <c r="BG106" i="21"/>
  <c r="BF106" i="21"/>
  <c r="T106" i="21"/>
  <c r="R106" i="21"/>
  <c r="P106" i="21"/>
  <c r="BK106" i="21"/>
  <c r="J106" i="21"/>
  <c r="BE106" i="21" s="1"/>
  <c r="BI105" i="21"/>
  <c r="BH105" i="21"/>
  <c r="BG105" i="21"/>
  <c r="BF105" i="21"/>
  <c r="T105" i="21"/>
  <c r="R105" i="21"/>
  <c r="P105" i="21"/>
  <c r="BK105" i="21"/>
  <c r="J105" i="21"/>
  <c r="BE105" i="21"/>
  <c r="BI104" i="21"/>
  <c r="BH104" i="21"/>
  <c r="BG104" i="21"/>
  <c r="BF104" i="21"/>
  <c r="T104" i="21"/>
  <c r="R104" i="21"/>
  <c r="P104" i="21"/>
  <c r="BK104" i="21"/>
  <c r="J104" i="21"/>
  <c r="BE104" i="21" s="1"/>
  <c r="BI103" i="21"/>
  <c r="BH103" i="21"/>
  <c r="BG103" i="21"/>
  <c r="BF103" i="21"/>
  <c r="T103" i="21"/>
  <c r="R103" i="21"/>
  <c r="P103" i="21"/>
  <c r="BK103" i="21"/>
  <c r="J103" i="21"/>
  <c r="BE103" i="21" s="1"/>
  <c r="BI102" i="21"/>
  <c r="BH102" i="21"/>
  <c r="BG102" i="21"/>
  <c r="BF102" i="21"/>
  <c r="T102" i="21"/>
  <c r="R102" i="21"/>
  <c r="P102" i="21"/>
  <c r="BK102" i="21"/>
  <c r="J102" i="21"/>
  <c r="BE102" i="21" s="1"/>
  <c r="BI101" i="21"/>
  <c r="BH101" i="21"/>
  <c r="BG101" i="21"/>
  <c r="BF101" i="21"/>
  <c r="T101" i="21"/>
  <c r="R101" i="21"/>
  <c r="P101" i="21"/>
  <c r="BK101" i="21"/>
  <c r="J101" i="21"/>
  <c r="BE101" i="21" s="1"/>
  <c r="BI100" i="21"/>
  <c r="BH100" i="21"/>
  <c r="BG100" i="21"/>
  <c r="BF100" i="21"/>
  <c r="T100" i="21"/>
  <c r="T99" i="21" s="1"/>
  <c r="R100" i="21"/>
  <c r="P100" i="21"/>
  <c r="BK100" i="21"/>
  <c r="J100" i="21"/>
  <c r="BE100" i="21" s="1"/>
  <c r="J93" i="21"/>
  <c r="F93" i="21"/>
  <c r="F91" i="21"/>
  <c r="E89" i="21"/>
  <c r="J55" i="21"/>
  <c r="F55" i="21"/>
  <c r="F53" i="21"/>
  <c r="E51" i="21"/>
  <c r="J20" i="21"/>
  <c r="E20" i="21"/>
  <c r="F56" i="21" s="1"/>
  <c r="J19" i="21"/>
  <c r="J14" i="21"/>
  <c r="J53" i="21" s="1"/>
  <c r="J91" i="21"/>
  <c r="E7" i="21"/>
  <c r="E85" i="21" s="1"/>
  <c r="AY73" i="1"/>
  <c r="AX73" i="1"/>
  <c r="BI101" i="20"/>
  <c r="BH101" i="20"/>
  <c r="BG101" i="20"/>
  <c r="BF101" i="20"/>
  <c r="T101" i="20"/>
  <c r="R101" i="20"/>
  <c r="P101" i="20"/>
  <c r="BK101" i="20"/>
  <c r="J101" i="20"/>
  <c r="BE101" i="20" s="1"/>
  <c r="BI100" i="20"/>
  <c r="BH100" i="20"/>
  <c r="BG100" i="20"/>
  <c r="BF100" i="20"/>
  <c r="T100" i="20"/>
  <c r="R100" i="20"/>
  <c r="P100" i="20"/>
  <c r="BK100" i="20"/>
  <c r="J100" i="20"/>
  <c r="BE100" i="20" s="1"/>
  <c r="BI99" i="20"/>
  <c r="BH99" i="20"/>
  <c r="BG99" i="20"/>
  <c r="BF99" i="20"/>
  <c r="T99" i="20"/>
  <c r="R99" i="20"/>
  <c r="P99" i="20"/>
  <c r="BK99" i="20"/>
  <c r="J99" i="20"/>
  <c r="BE99" i="20"/>
  <c r="BI98" i="20"/>
  <c r="BH98" i="20"/>
  <c r="BG98" i="20"/>
  <c r="BF98" i="20"/>
  <c r="T98" i="20"/>
  <c r="R98" i="20"/>
  <c r="P98" i="20"/>
  <c r="BK98" i="20"/>
  <c r="J98" i="20"/>
  <c r="BE98" i="20" s="1"/>
  <c r="BI97" i="20"/>
  <c r="BH97" i="20"/>
  <c r="BG97" i="20"/>
  <c r="BF97" i="20"/>
  <c r="T97" i="20"/>
  <c r="R97" i="20"/>
  <c r="P97" i="20"/>
  <c r="BK97" i="20"/>
  <c r="J97" i="20"/>
  <c r="BE97" i="20" s="1"/>
  <c r="BI96" i="20"/>
  <c r="BH96" i="20"/>
  <c r="BG96" i="20"/>
  <c r="BF96" i="20"/>
  <c r="T96" i="20"/>
  <c r="R96" i="20"/>
  <c r="P96" i="20"/>
  <c r="BK96" i="20"/>
  <c r="J96" i="20"/>
  <c r="BE96" i="20" s="1"/>
  <c r="BI95" i="20"/>
  <c r="BH95" i="20"/>
  <c r="BG95" i="20"/>
  <c r="BF95" i="20"/>
  <c r="T95" i="20"/>
  <c r="R95" i="20"/>
  <c r="P95" i="20"/>
  <c r="BK95" i="20"/>
  <c r="J95" i="20"/>
  <c r="BE95" i="20"/>
  <c r="BI94" i="20"/>
  <c r="BH94" i="20"/>
  <c r="BG94" i="20"/>
  <c r="BF94" i="20"/>
  <c r="T94" i="20"/>
  <c r="R94" i="20"/>
  <c r="P94" i="20"/>
  <c r="BK94" i="20"/>
  <c r="J94" i="20"/>
  <c r="BE94" i="20" s="1"/>
  <c r="BI93" i="20"/>
  <c r="BH93" i="20"/>
  <c r="BG93" i="20"/>
  <c r="BF93" i="20"/>
  <c r="T93" i="20"/>
  <c r="R93" i="20"/>
  <c r="P93" i="20"/>
  <c r="BK93" i="20"/>
  <c r="J93" i="20"/>
  <c r="BE93" i="20"/>
  <c r="BI92" i="20"/>
  <c r="BH92" i="20"/>
  <c r="BG92" i="20"/>
  <c r="BF92" i="20"/>
  <c r="T92" i="20"/>
  <c r="R92" i="20"/>
  <c r="P92" i="20"/>
  <c r="BK92" i="20"/>
  <c r="J92" i="20"/>
  <c r="BE92" i="20" s="1"/>
  <c r="BI91" i="20"/>
  <c r="BH91" i="20"/>
  <c r="BG91" i="20"/>
  <c r="BF91" i="20"/>
  <c r="T91" i="20"/>
  <c r="R91" i="20"/>
  <c r="P91" i="20"/>
  <c r="BK91" i="20"/>
  <c r="J91" i="20"/>
  <c r="BE91" i="20" s="1"/>
  <c r="BI90" i="20"/>
  <c r="BH90" i="20"/>
  <c r="BG90" i="20"/>
  <c r="BF90" i="20"/>
  <c r="T90" i="20"/>
  <c r="R90" i="20"/>
  <c r="P90" i="20"/>
  <c r="BK90" i="20"/>
  <c r="J90" i="20"/>
  <c r="BE90" i="20" s="1"/>
  <c r="BI89" i="20"/>
  <c r="BH89" i="20"/>
  <c r="BG89" i="20"/>
  <c r="BF89" i="20"/>
  <c r="T89" i="20"/>
  <c r="R89" i="20"/>
  <c r="P89" i="20"/>
  <c r="BK89" i="20"/>
  <c r="J89" i="20"/>
  <c r="BE89" i="20" s="1"/>
  <c r="BI88" i="20"/>
  <c r="BH88" i="20"/>
  <c r="BG88" i="20"/>
  <c r="BF88" i="20"/>
  <c r="T88" i="20"/>
  <c r="R88" i="20"/>
  <c r="P88" i="20"/>
  <c r="BK88" i="20"/>
  <c r="J88" i="20"/>
  <c r="BE88" i="20" s="1"/>
  <c r="BI87" i="20"/>
  <c r="BH87" i="20"/>
  <c r="BG87" i="20"/>
  <c r="BF87" i="20"/>
  <c r="T87" i="20"/>
  <c r="R87" i="20"/>
  <c r="P87" i="20"/>
  <c r="BK87" i="20"/>
  <c r="J87" i="20"/>
  <c r="BE87" i="20" s="1"/>
  <c r="BI86" i="20"/>
  <c r="BH86" i="20"/>
  <c r="BG86" i="20"/>
  <c r="BF86" i="20"/>
  <c r="T86" i="20"/>
  <c r="R86" i="20"/>
  <c r="P86" i="20"/>
  <c r="BK86" i="20"/>
  <c r="J86" i="20"/>
  <c r="BE86" i="20" s="1"/>
  <c r="BI85" i="20"/>
  <c r="BH85" i="20"/>
  <c r="BG85" i="20"/>
  <c r="BF85" i="20"/>
  <c r="T85" i="20"/>
  <c r="R85" i="20"/>
  <c r="R84" i="20" s="1"/>
  <c r="R83" i="20" s="1"/>
  <c r="P85" i="20"/>
  <c r="P84" i="20" s="1"/>
  <c r="P83" i="20" s="1"/>
  <c r="AU73" i="1" s="1"/>
  <c r="BK85" i="20"/>
  <c r="J85" i="20"/>
  <c r="BE85" i="20" s="1"/>
  <c r="J79" i="20"/>
  <c r="F79" i="20"/>
  <c r="F77" i="20"/>
  <c r="E75" i="20"/>
  <c r="J55" i="20"/>
  <c r="F55" i="20"/>
  <c r="F53" i="20"/>
  <c r="E51" i="20"/>
  <c r="J20" i="20"/>
  <c r="E20" i="20"/>
  <c r="F80" i="20" s="1"/>
  <c r="F56" i="20"/>
  <c r="J19" i="20"/>
  <c r="J14" i="20"/>
  <c r="E7" i="20"/>
  <c r="E71" i="20"/>
  <c r="E47" i="20"/>
  <c r="AY72" i="1"/>
  <c r="AX72" i="1"/>
  <c r="BI158" i="19"/>
  <c r="BH158" i="19"/>
  <c r="BG158" i="19"/>
  <c r="BF158" i="19"/>
  <c r="T158" i="19"/>
  <c r="R158" i="19"/>
  <c r="P158" i="19"/>
  <c r="BK158" i="19"/>
  <c r="J158" i="19"/>
  <c r="BE158" i="19" s="1"/>
  <c r="BI157" i="19"/>
  <c r="BH157" i="19"/>
  <c r="BG157" i="19"/>
  <c r="BF157" i="19"/>
  <c r="T157" i="19"/>
  <c r="R157" i="19"/>
  <c r="P157" i="19"/>
  <c r="BK157" i="19"/>
  <c r="J157" i="19"/>
  <c r="BE157" i="19" s="1"/>
  <c r="BI156" i="19"/>
  <c r="BH156" i="19"/>
  <c r="BG156" i="19"/>
  <c r="BF156" i="19"/>
  <c r="T156" i="19"/>
  <c r="R156" i="19"/>
  <c r="P156" i="19"/>
  <c r="BK156" i="19"/>
  <c r="J156" i="19"/>
  <c r="BE156" i="19" s="1"/>
  <c r="BI155" i="19"/>
  <c r="BH155" i="19"/>
  <c r="BG155" i="19"/>
  <c r="BF155" i="19"/>
  <c r="T155" i="19"/>
  <c r="R155" i="19"/>
  <c r="P155" i="19"/>
  <c r="BK155" i="19"/>
  <c r="J155" i="19"/>
  <c r="BE155" i="19" s="1"/>
  <c r="BI154" i="19"/>
  <c r="BH154" i="19"/>
  <c r="BG154" i="19"/>
  <c r="BF154" i="19"/>
  <c r="T154" i="19"/>
  <c r="R154" i="19"/>
  <c r="R153" i="19" s="1"/>
  <c r="P154" i="19"/>
  <c r="BK154" i="19"/>
  <c r="J154" i="19"/>
  <c r="BE154" i="19" s="1"/>
  <c r="BI152" i="19"/>
  <c r="BH152" i="19"/>
  <c r="BG152" i="19"/>
  <c r="BF152" i="19"/>
  <c r="T152" i="19"/>
  <c r="R152" i="19"/>
  <c r="P152" i="19"/>
  <c r="BK152" i="19"/>
  <c r="J152" i="19"/>
  <c r="BE152" i="19" s="1"/>
  <c r="BI151" i="19"/>
  <c r="BH151" i="19"/>
  <c r="BG151" i="19"/>
  <c r="BF151" i="19"/>
  <c r="T151" i="19"/>
  <c r="R151" i="19"/>
  <c r="P151" i="19"/>
  <c r="BK151" i="19"/>
  <c r="J151" i="19"/>
  <c r="BE151" i="19" s="1"/>
  <c r="BI150" i="19"/>
  <c r="BH150" i="19"/>
  <c r="BG150" i="19"/>
  <c r="BF150" i="19"/>
  <c r="T150" i="19"/>
  <c r="R150" i="19"/>
  <c r="P150" i="19"/>
  <c r="BK150" i="19"/>
  <c r="J150" i="19"/>
  <c r="BE150" i="19" s="1"/>
  <c r="BI149" i="19"/>
  <c r="BH149" i="19"/>
  <c r="BG149" i="19"/>
  <c r="BF149" i="19"/>
  <c r="T149" i="19"/>
  <c r="R149" i="19"/>
  <c r="P149" i="19"/>
  <c r="BK149" i="19"/>
  <c r="J149" i="19"/>
  <c r="BE149" i="19" s="1"/>
  <c r="BI148" i="19"/>
  <c r="BH148" i="19"/>
  <c r="BG148" i="19"/>
  <c r="BF148" i="19"/>
  <c r="T148" i="19"/>
  <c r="R148" i="19"/>
  <c r="P148" i="19"/>
  <c r="BK148" i="19"/>
  <c r="J148" i="19"/>
  <c r="BE148" i="19" s="1"/>
  <c r="BI147" i="19"/>
  <c r="BH147" i="19"/>
  <c r="BG147" i="19"/>
  <c r="BF147" i="19"/>
  <c r="T147" i="19"/>
  <c r="R147" i="19"/>
  <c r="P147" i="19"/>
  <c r="BK147" i="19"/>
  <c r="J147" i="19"/>
  <c r="BE147" i="19"/>
  <c r="BI146" i="19"/>
  <c r="BH146" i="19"/>
  <c r="BG146" i="19"/>
  <c r="BF146" i="19"/>
  <c r="T146" i="19"/>
  <c r="R146" i="19"/>
  <c r="P146" i="19"/>
  <c r="BK146" i="19"/>
  <c r="J146" i="19"/>
  <c r="BE146" i="19" s="1"/>
  <c r="BI145" i="19"/>
  <c r="BH145" i="19"/>
  <c r="BG145" i="19"/>
  <c r="BF145" i="19"/>
  <c r="T145" i="19"/>
  <c r="R145" i="19"/>
  <c r="P145" i="19"/>
  <c r="BK145" i="19"/>
  <c r="J145" i="19"/>
  <c r="BE145" i="19" s="1"/>
  <c r="BI144" i="19"/>
  <c r="BH144" i="19"/>
  <c r="BG144" i="19"/>
  <c r="BF144" i="19"/>
  <c r="T144" i="19"/>
  <c r="R144" i="19"/>
  <c r="P144" i="19"/>
  <c r="BK144" i="19"/>
  <c r="J144" i="19"/>
  <c r="BE144" i="19" s="1"/>
  <c r="BI143" i="19"/>
  <c r="BH143" i="19"/>
  <c r="BG143" i="19"/>
  <c r="BF143" i="19"/>
  <c r="T143" i="19"/>
  <c r="R143" i="19"/>
  <c r="P143" i="19"/>
  <c r="BK143" i="19"/>
  <c r="J143" i="19"/>
  <c r="BE143" i="19"/>
  <c r="BI142" i="19"/>
  <c r="BH142" i="19"/>
  <c r="BG142" i="19"/>
  <c r="BF142" i="19"/>
  <c r="T142" i="19"/>
  <c r="R142" i="19"/>
  <c r="P142" i="19"/>
  <c r="BK142" i="19"/>
  <c r="J142" i="19"/>
  <c r="BE142" i="19" s="1"/>
  <c r="BI141" i="19"/>
  <c r="BH141" i="19"/>
  <c r="BG141" i="19"/>
  <c r="BF141" i="19"/>
  <c r="T141" i="19"/>
  <c r="R141" i="19"/>
  <c r="P141" i="19"/>
  <c r="BK141" i="19"/>
  <c r="J141" i="19"/>
  <c r="BE141" i="19" s="1"/>
  <c r="BI139" i="19"/>
  <c r="BH139" i="19"/>
  <c r="BG139" i="19"/>
  <c r="BF139" i="19"/>
  <c r="T139" i="19"/>
  <c r="R139" i="19"/>
  <c r="P139" i="19"/>
  <c r="BK139" i="19"/>
  <c r="J139" i="19"/>
  <c r="BE139" i="19" s="1"/>
  <c r="BI138" i="19"/>
  <c r="BH138" i="19"/>
  <c r="BG138" i="19"/>
  <c r="BF138" i="19"/>
  <c r="T138" i="19"/>
  <c r="R138" i="19"/>
  <c r="P138" i="19"/>
  <c r="BK138" i="19"/>
  <c r="J138" i="19"/>
  <c r="BE138" i="19" s="1"/>
  <c r="BI137" i="19"/>
  <c r="BH137" i="19"/>
  <c r="BG137" i="19"/>
  <c r="BF137" i="19"/>
  <c r="T137" i="19"/>
  <c r="R137" i="19"/>
  <c r="P137" i="19"/>
  <c r="BK137" i="19"/>
  <c r="J137" i="19"/>
  <c r="BE137" i="19"/>
  <c r="BI136" i="19"/>
  <c r="BH136" i="19"/>
  <c r="BG136" i="19"/>
  <c r="BF136" i="19"/>
  <c r="T136" i="19"/>
  <c r="R136" i="19"/>
  <c r="P136" i="19"/>
  <c r="BK136" i="19"/>
  <c r="J136" i="19"/>
  <c r="BE136" i="19" s="1"/>
  <c r="BI135" i="19"/>
  <c r="BH135" i="19"/>
  <c r="BG135" i="19"/>
  <c r="BF135" i="19"/>
  <c r="T135" i="19"/>
  <c r="R135" i="19"/>
  <c r="P135" i="19"/>
  <c r="BK135" i="19"/>
  <c r="J135" i="19"/>
  <c r="BE135" i="19" s="1"/>
  <c r="BI134" i="19"/>
  <c r="BH134" i="19"/>
  <c r="BG134" i="19"/>
  <c r="BF134" i="19"/>
  <c r="T134" i="19"/>
  <c r="R134" i="19"/>
  <c r="P134" i="19"/>
  <c r="BK134" i="19"/>
  <c r="J134" i="19"/>
  <c r="BE134" i="19" s="1"/>
  <c r="BI133" i="19"/>
  <c r="BH133" i="19"/>
  <c r="BG133" i="19"/>
  <c r="BF133" i="19"/>
  <c r="T133" i="19"/>
  <c r="R133" i="19"/>
  <c r="P133" i="19"/>
  <c r="BK133" i="19"/>
  <c r="J133" i="19"/>
  <c r="BE133" i="19"/>
  <c r="BI132" i="19"/>
  <c r="BH132" i="19"/>
  <c r="BG132" i="19"/>
  <c r="BF132" i="19"/>
  <c r="T132" i="19"/>
  <c r="R132" i="19"/>
  <c r="P132" i="19"/>
  <c r="BK132" i="19"/>
  <c r="J132" i="19"/>
  <c r="BE132" i="19" s="1"/>
  <c r="BI131" i="19"/>
  <c r="BH131" i="19"/>
  <c r="BG131" i="19"/>
  <c r="BF131" i="19"/>
  <c r="T131" i="19"/>
  <c r="R131" i="19"/>
  <c r="P131" i="19"/>
  <c r="BK131" i="19"/>
  <c r="J131" i="19"/>
  <c r="BE131" i="19" s="1"/>
  <c r="BI130" i="19"/>
  <c r="BH130" i="19"/>
  <c r="BG130" i="19"/>
  <c r="BF130" i="19"/>
  <c r="T130" i="19"/>
  <c r="R130" i="19"/>
  <c r="R129" i="19" s="1"/>
  <c r="P130" i="19"/>
  <c r="BK130" i="19"/>
  <c r="J130" i="19"/>
  <c r="BE130" i="19" s="1"/>
  <c r="BI128" i="19"/>
  <c r="BH128" i="19"/>
  <c r="BG128" i="19"/>
  <c r="BF128" i="19"/>
  <c r="T128" i="19"/>
  <c r="R128" i="19"/>
  <c r="P128" i="19"/>
  <c r="BK128" i="19"/>
  <c r="J128" i="19"/>
  <c r="BE128" i="19" s="1"/>
  <c r="BI127" i="19"/>
  <c r="BH127" i="19"/>
  <c r="BG127" i="19"/>
  <c r="BF127" i="19"/>
  <c r="T127" i="19"/>
  <c r="R127" i="19"/>
  <c r="P127" i="19"/>
  <c r="BK127" i="19"/>
  <c r="J127" i="19"/>
  <c r="BE127" i="19" s="1"/>
  <c r="BI126" i="19"/>
  <c r="BH126" i="19"/>
  <c r="BG126" i="19"/>
  <c r="BF126" i="19"/>
  <c r="T126" i="19"/>
  <c r="R126" i="19"/>
  <c r="P126" i="19"/>
  <c r="BK126" i="19"/>
  <c r="J126" i="19"/>
  <c r="BE126" i="19" s="1"/>
  <c r="BI125" i="19"/>
  <c r="BH125" i="19"/>
  <c r="BG125" i="19"/>
  <c r="BF125" i="19"/>
  <c r="T125" i="19"/>
  <c r="R125" i="19"/>
  <c r="P125" i="19"/>
  <c r="BK125" i="19"/>
  <c r="J125" i="19"/>
  <c r="BE125" i="19" s="1"/>
  <c r="BI124" i="19"/>
  <c r="BH124" i="19"/>
  <c r="BG124" i="19"/>
  <c r="BF124" i="19"/>
  <c r="T124" i="19"/>
  <c r="R124" i="19"/>
  <c r="P124" i="19"/>
  <c r="BK124" i="19"/>
  <c r="J124" i="19"/>
  <c r="BE124" i="19" s="1"/>
  <c r="BI123" i="19"/>
  <c r="BH123" i="19"/>
  <c r="BG123" i="19"/>
  <c r="BF123" i="19"/>
  <c r="T123" i="19"/>
  <c r="R123" i="19"/>
  <c r="P123" i="19"/>
  <c r="BK123" i="19"/>
  <c r="J123" i="19"/>
  <c r="BE123" i="19"/>
  <c r="BI122" i="19"/>
  <c r="BH122" i="19"/>
  <c r="BG122" i="19"/>
  <c r="BF122" i="19"/>
  <c r="T122" i="19"/>
  <c r="R122" i="19"/>
  <c r="P122" i="19"/>
  <c r="BK122" i="19"/>
  <c r="J122" i="19"/>
  <c r="BE122" i="19" s="1"/>
  <c r="BI121" i="19"/>
  <c r="BH121" i="19"/>
  <c r="BG121" i="19"/>
  <c r="BF121" i="19"/>
  <c r="T121" i="19"/>
  <c r="R121" i="19"/>
  <c r="P121" i="19"/>
  <c r="BK121" i="19"/>
  <c r="J121" i="19"/>
  <c r="BE121" i="19" s="1"/>
  <c r="BI120" i="19"/>
  <c r="BH120" i="19"/>
  <c r="BG120" i="19"/>
  <c r="BF120" i="19"/>
  <c r="T120" i="19"/>
  <c r="R120" i="19"/>
  <c r="P120" i="19"/>
  <c r="P118" i="19" s="1"/>
  <c r="BK120" i="19"/>
  <c r="J120" i="19"/>
  <c r="BE120" i="19" s="1"/>
  <c r="BI119" i="19"/>
  <c r="BH119" i="19"/>
  <c r="BG119" i="19"/>
  <c r="BF119" i="19"/>
  <c r="T119" i="19"/>
  <c r="T118" i="19"/>
  <c r="R119" i="19"/>
  <c r="R118" i="19" s="1"/>
  <c r="P119" i="19"/>
  <c r="BK119" i="19"/>
  <c r="J119" i="19"/>
  <c r="BE119" i="19" s="1"/>
  <c r="BI117" i="19"/>
  <c r="BH117" i="19"/>
  <c r="BG117" i="19"/>
  <c r="BF117" i="19"/>
  <c r="T117" i="19"/>
  <c r="R117" i="19"/>
  <c r="P117" i="19"/>
  <c r="BK117" i="19"/>
  <c r="J117" i="19"/>
  <c r="BE117" i="19" s="1"/>
  <c r="BI116" i="19"/>
  <c r="BH116" i="19"/>
  <c r="BG116" i="19"/>
  <c r="BF116" i="19"/>
  <c r="T116" i="19"/>
  <c r="R116" i="19"/>
  <c r="P116" i="19"/>
  <c r="BK116" i="19"/>
  <c r="J116" i="19"/>
  <c r="BE116" i="19" s="1"/>
  <c r="BI115" i="19"/>
  <c r="BH115" i="19"/>
  <c r="BG115" i="19"/>
  <c r="BF115" i="19"/>
  <c r="T115" i="19"/>
  <c r="R115" i="19"/>
  <c r="P115" i="19"/>
  <c r="BK115" i="19"/>
  <c r="J115" i="19"/>
  <c r="BE115" i="19" s="1"/>
  <c r="BI114" i="19"/>
  <c r="BH114" i="19"/>
  <c r="BG114" i="19"/>
  <c r="BF114" i="19"/>
  <c r="T114" i="19"/>
  <c r="R114" i="19"/>
  <c r="P114" i="19"/>
  <c r="BK114" i="19"/>
  <c r="J114" i="19"/>
  <c r="BE114" i="19" s="1"/>
  <c r="BI113" i="19"/>
  <c r="BH113" i="19"/>
  <c r="BG113" i="19"/>
  <c r="BF113" i="19"/>
  <c r="T113" i="19"/>
  <c r="R113" i="19"/>
  <c r="P113" i="19"/>
  <c r="BK113" i="19"/>
  <c r="J113" i="19"/>
  <c r="BE113" i="19" s="1"/>
  <c r="BI112" i="19"/>
  <c r="BH112" i="19"/>
  <c r="BG112" i="19"/>
  <c r="BF112" i="19"/>
  <c r="T112" i="19"/>
  <c r="R112" i="19"/>
  <c r="P112" i="19"/>
  <c r="BK112" i="19"/>
  <c r="J112" i="19"/>
  <c r="BE112" i="19" s="1"/>
  <c r="BI111" i="19"/>
  <c r="BH111" i="19"/>
  <c r="BG111" i="19"/>
  <c r="BF111" i="19"/>
  <c r="T111" i="19"/>
  <c r="R111" i="19"/>
  <c r="P111" i="19"/>
  <c r="BK111" i="19"/>
  <c r="J111" i="19"/>
  <c r="BE111" i="19" s="1"/>
  <c r="BI110" i="19"/>
  <c r="BH110" i="19"/>
  <c r="BG110" i="19"/>
  <c r="BF110" i="19"/>
  <c r="T110" i="19"/>
  <c r="R110" i="19"/>
  <c r="P110" i="19"/>
  <c r="BK110" i="19"/>
  <c r="J110" i="19"/>
  <c r="BE110" i="19" s="1"/>
  <c r="BI109" i="19"/>
  <c r="BH109" i="19"/>
  <c r="BG109" i="19"/>
  <c r="BF109" i="19"/>
  <c r="T109" i="19"/>
  <c r="R109" i="19"/>
  <c r="P109" i="19"/>
  <c r="BK109" i="19"/>
  <c r="J109" i="19"/>
  <c r="BE109" i="19"/>
  <c r="BI108" i="19"/>
  <c r="BH108" i="19"/>
  <c r="BG108" i="19"/>
  <c r="BF108" i="19"/>
  <c r="T108" i="19"/>
  <c r="R108" i="19"/>
  <c r="P108" i="19"/>
  <c r="BK108" i="19"/>
  <c r="J108" i="19"/>
  <c r="BE108" i="19" s="1"/>
  <c r="BI107" i="19"/>
  <c r="BH107" i="19"/>
  <c r="BG107" i="19"/>
  <c r="BF107" i="19"/>
  <c r="T107" i="19"/>
  <c r="R107" i="19"/>
  <c r="P107" i="19"/>
  <c r="BK107" i="19"/>
  <c r="J107" i="19"/>
  <c r="BE107" i="19" s="1"/>
  <c r="BI106" i="19"/>
  <c r="BH106" i="19"/>
  <c r="BG106" i="19"/>
  <c r="BF106" i="19"/>
  <c r="T106" i="19"/>
  <c r="R106" i="19"/>
  <c r="P106" i="19"/>
  <c r="BK106" i="19"/>
  <c r="J106" i="19"/>
  <c r="BE106" i="19" s="1"/>
  <c r="BI105" i="19"/>
  <c r="BH105" i="19"/>
  <c r="BG105" i="19"/>
  <c r="BF105" i="19"/>
  <c r="T105" i="19"/>
  <c r="R105" i="19"/>
  <c r="P105" i="19"/>
  <c r="BK105" i="19"/>
  <c r="J105" i="19"/>
  <c r="BE105" i="19" s="1"/>
  <c r="BI104" i="19"/>
  <c r="BH104" i="19"/>
  <c r="BG104" i="19"/>
  <c r="BF104" i="19"/>
  <c r="T104" i="19"/>
  <c r="R104" i="19"/>
  <c r="P104" i="19"/>
  <c r="BK104" i="19"/>
  <c r="J104" i="19"/>
  <c r="BE104" i="19"/>
  <c r="BI103" i="19"/>
  <c r="BH103" i="19"/>
  <c r="BG103" i="19"/>
  <c r="BF103" i="19"/>
  <c r="T103" i="19"/>
  <c r="R103" i="19"/>
  <c r="P103" i="19"/>
  <c r="BK103" i="19"/>
  <c r="J103" i="19"/>
  <c r="BE103" i="19" s="1"/>
  <c r="BI102" i="19"/>
  <c r="BH102" i="19"/>
  <c r="BG102" i="19"/>
  <c r="BF102" i="19"/>
  <c r="T102" i="19"/>
  <c r="R102" i="19"/>
  <c r="P102" i="19"/>
  <c r="BK102" i="19"/>
  <c r="J102" i="19"/>
  <c r="BE102" i="19" s="1"/>
  <c r="BI100" i="19"/>
  <c r="BH100" i="19"/>
  <c r="BG100" i="19"/>
  <c r="BF100" i="19"/>
  <c r="T100" i="19"/>
  <c r="R100" i="19"/>
  <c r="P100" i="19"/>
  <c r="BK100" i="19"/>
  <c r="J100" i="19"/>
  <c r="BE100" i="19" s="1"/>
  <c r="BI99" i="19"/>
  <c r="BH99" i="19"/>
  <c r="BG99" i="19"/>
  <c r="BF99" i="19"/>
  <c r="T99" i="19"/>
  <c r="R99" i="19"/>
  <c r="P99" i="19"/>
  <c r="BK99" i="19"/>
  <c r="J99" i="19"/>
  <c r="BE99" i="19" s="1"/>
  <c r="BI98" i="19"/>
  <c r="BH98" i="19"/>
  <c r="BG98" i="19"/>
  <c r="BF98" i="19"/>
  <c r="T98" i="19"/>
  <c r="R98" i="19"/>
  <c r="P98" i="19"/>
  <c r="BK98" i="19"/>
  <c r="J98" i="19"/>
  <c r="BE98" i="19" s="1"/>
  <c r="BI97" i="19"/>
  <c r="BH97" i="19"/>
  <c r="BG97" i="19"/>
  <c r="BF97" i="19"/>
  <c r="T97" i="19"/>
  <c r="R97" i="19"/>
  <c r="P97" i="19"/>
  <c r="BK97" i="19"/>
  <c r="J97" i="19"/>
  <c r="BE97" i="19" s="1"/>
  <c r="BI96" i="19"/>
  <c r="BH96" i="19"/>
  <c r="BG96" i="19"/>
  <c r="BF96" i="19"/>
  <c r="T96" i="19"/>
  <c r="R96" i="19"/>
  <c r="P96" i="19"/>
  <c r="BK96" i="19"/>
  <c r="J96" i="19"/>
  <c r="BE96" i="19" s="1"/>
  <c r="BI95" i="19"/>
  <c r="BH95" i="19"/>
  <c r="BG95" i="19"/>
  <c r="BF95" i="19"/>
  <c r="T95" i="19"/>
  <c r="R95" i="19"/>
  <c r="P95" i="19"/>
  <c r="BK95" i="19"/>
  <c r="J95" i="19"/>
  <c r="BE95" i="19"/>
  <c r="BI94" i="19"/>
  <c r="BH94" i="19"/>
  <c r="BG94" i="19"/>
  <c r="BF94" i="19"/>
  <c r="T94" i="19"/>
  <c r="R94" i="19"/>
  <c r="P94" i="19"/>
  <c r="BK94" i="19"/>
  <c r="J94" i="19"/>
  <c r="BE94" i="19" s="1"/>
  <c r="BI93" i="19"/>
  <c r="BH93" i="19"/>
  <c r="BG93" i="19"/>
  <c r="BF93" i="19"/>
  <c r="T93" i="19"/>
  <c r="R93" i="19"/>
  <c r="P93" i="19"/>
  <c r="BK93" i="19"/>
  <c r="J93" i="19"/>
  <c r="BE93" i="19" s="1"/>
  <c r="BI92" i="19"/>
  <c r="BH92" i="19"/>
  <c r="BG92" i="19"/>
  <c r="BF92" i="19"/>
  <c r="T92" i="19"/>
  <c r="R92" i="19"/>
  <c r="P92" i="19"/>
  <c r="BK92" i="19"/>
  <c r="J92" i="19"/>
  <c r="BE92" i="19" s="1"/>
  <c r="J85" i="19"/>
  <c r="F85" i="19"/>
  <c r="F83" i="19"/>
  <c r="E81" i="19"/>
  <c r="J55" i="19"/>
  <c r="F55" i="19"/>
  <c r="F53" i="19"/>
  <c r="E51" i="19"/>
  <c r="J20" i="19"/>
  <c r="E20" i="19"/>
  <c r="F56" i="19" s="1"/>
  <c r="J19" i="19"/>
  <c r="J14" i="19"/>
  <c r="J53" i="19" s="1"/>
  <c r="J83" i="19"/>
  <c r="E7" i="19"/>
  <c r="E77" i="19" s="1"/>
  <c r="AY71" i="1"/>
  <c r="AX71" i="1"/>
  <c r="BI123" i="18"/>
  <c r="BH123" i="18"/>
  <c r="BG123" i="18"/>
  <c r="BF123" i="18"/>
  <c r="T123" i="18"/>
  <c r="R123" i="18"/>
  <c r="P123" i="18"/>
  <c r="BK123" i="18"/>
  <c r="J123" i="18"/>
  <c r="BE123" i="18"/>
  <c r="BI122" i="18"/>
  <c r="BH122" i="18"/>
  <c r="BG122" i="18"/>
  <c r="BF122" i="18"/>
  <c r="T122" i="18"/>
  <c r="R122" i="18"/>
  <c r="P122" i="18"/>
  <c r="BK122" i="18"/>
  <c r="J122" i="18"/>
  <c r="BE122" i="18" s="1"/>
  <c r="BI121" i="18"/>
  <c r="BH121" i="18"/>
  <c r="BG121" i="18"/>
  <c r="BF121" i="18"/>
  <c r="T121" i="18"/>
  <c r="R121" i="18"/>
  <c r="P121" i="18"/>
  <c r="BK121" i="18"/>
  <c r="J121" i="18"/>
  <c r="BE121" i="18" s="1"/>
  <c r="BI120" i="18"/>
  <c r="BH120" i="18"/>
  <c r="BG120" i="18"/>
  <c r="BF120" i="18"/>
  <c r="T120" i="18"/>
  <c r="T119" i="18" s="1"/>
  <c r="R120" i="18"/>
  <c r="P120" i="18"/>
  <c r="P119" i="18" s="1"/>
  <c r="BK120" i="18"/>
  <c r="J120" i="18"/>
  <c r="BE120" i="18" s="1"/>
  <c r="BI118" i="18"/>
  <c r="BH118" i="18"/>
  <c r="BG118" i="18"/>
  <c r="BF118" i="18"/>
  <c r="T118" i="18"/>
  <c r="R118" i="18"/>
  <c r="P118" i="18"/>
  <c r="BK118" i="18"/>
  <c r="J118" i="18"/>
  <c r="BE118" i="18" s="1"/>
  <c r="BI117" i="18"/>
  <c r="BH117" i="18"/>
  <c r="BG117" i="18"/>
  <c r="BF117" i="18"/>
  <c r="T117" i="18"/>
  <c r="T116" i="18" s="1"/>
  <c r="R117" i="18"/>
  <c r="P117" i="18"/>
  <c r="P116" i="18" s="1"/>
  <c r="BK117" i="18"/>
  <c r="BK116" i="18" s="1"/>
  <c r="J116" i="18" s="1"/>
  <c r="J63" i="18" s="1"/>
  <c r="J117" i="18"/>
  <c r="BE117" i="18" s="1"/>
  <c r="BI115" i="18"/>
  <c r="BH115" i="18"/>
  <c r="BG115" i="18"/>
  <c r="BF115" i="18"/>
  <c r="T115" i="18"/>
  <c r="R115" i="18"/>
  <c r="P115" i="18"/>
  <c r="BK115" i="18"/>
  <c r="J115" i="18"/>
  <c r="BE115" i="18" s="1"/>
  <c r="BI114" i="18"/>
  <c r="BH114" i="18"/>
  <c r="BG114" i="18"/>
  <c r="BF114" i="18"/>
  <c r="T114" i="18"/>
  <c r="R114" i="18"/>
  <c r="P114" i="18"/>
  <c r="BK114" i="18"/>
  <c r="J114" i="18"/>
  <c r="BE114" i="18" s="1"/>
  <c r="BI113" i="18"/>
  <c r="BH113" i="18"/>
  <c r="BG113" i="18"/>
  <c r="BF113" i="18"/>
  <c r="T113" i="18"/>
  <c r="R113" i="18"/>
  <c r="P113" i="18"/>
  <c r="BK113" i="18"/>
  <c r="J113" i="18"/>
  <c r="BE113" i="18" s="1"/>
  <c r="BI112" i="18"/>
  <c r="BH112" i="18"/>
  <c r="BG112" i="18"/>
  <c r="BF112" i="18"/>
  <c r="T112" i="18"/>
  <c r="R112" i="18"/>
  <c r="P112" i="18"/>
  <c r="BK112" i="18"/>
  <c r="J112" i="18"/>
  <c r="BE112" i="18" s="1"/>
  <c r="BI111" i="18"/>
  <c r="BH111" i="18"/>
  <c r="BG111" i="18"/>
  <c r="BF111" i="18"/>
  <c r="T111" i="18"/>
  <c r="R111" i="18"/>
  <c r="P111" i="18"/>
  <c r="BK111" i="18"/>
  <c r="J111" i="18"/>
  <c r="BE111" i="18"/>
  <c r="BI110" i="18"/>
  <c r="BH110" i="18"/>
  <c r="BG110" i="18"/>
  <c r="BF110" i="18"/>
  <c r="T110" i="18"/>
  <c r="R110" i="18"/>
  <c r="P110" i="18"/>
  <c r="BK110" i="18"/>
  <c r="J110" i="18"/>
  <c r="BE110" i="18" s="1"/>
  <c r="BI109" i="18"/>
  <c r="BH109" i="18"/>
  <c r="BG109" i="18"/>
  <c r="BF109" i="18"/>
  <c r="T109" i="18"/>
  <c r="R109" i="18"/>
  <c r="P109" i="18"/>
  <c r="BK109" i="18"/>
  <c r="J109" i="18"/>
  <c r="BE109" i="18" s="1"/>
  <c r="BI108" i="18"/>
  <c r="BH108" i="18"/>
  <c r="BG108" i="18"/>
  <c r="BF108" i="18"/>
  <c r="T108" i="18"/>
  <c r="R108" i="18"/>
  <c r="P108" i="18"/>
  <c r="BK108" i="18"/>
  <c r="J108" i="18"/>
  <c r="BE108" i="18" s="1"/>
  <c r="BI107" i="18"/>
  <c r="BH107" i="18"/>
  <c r="BG107" i="18"/>
  <c r="BF107" i="18"/>
  <c r="T107" i="18"/>
  <c r="R107" i="18"/>
  <c r="P107" i="18"/>
  <c r="BK107" i="18"/>
  <c r="J107" i="18"/>
  <c r="BE107" i="18"/>
  <c r="BI106" i="18"/>
  <c r="BH106" i="18"/>
  <c r="BG106" i="18"/>
  <c r="BF106" i="18"/>
  <c r="T106" i="18"/>
  <c r="R106" i="18"/>
  <c r="P106" i="18"/>
  <c r="BK106" i="18"/>
  <c r="J106" i="18"/>
  <c r="BE106" i="18" s="1"/>
  <c r="BI105" i="18"/>
  <c r="BH105" i="18"/>
  <c r="BG105" i="18"/>
  <c r="BF105" i="18"/>
  <c r="T105" i="18"/>
  <c r="R105" i="18"/>
  <c r="P105" i="18"/>
  <c r="BK105" i="18"/>
  <c r="J105" i="18"/>
  <c r="BE105" i="18"/>
  <c r="BI104" i="18"/>
  <c r="BH104" i="18"/>
  <c r="BG104" i="18"/>
  <c r="BF104" i="18"/>
  <c r="T104" i="18"/>
  <c r="R104" i="18"/>
  <c r="P104" i="18"/>
  <c r="BK104" i="18"/>
  <c r="J104" i="18"/>
  <c r="BE104" i="18" s="1"/>
  <c r="BI103" i="18"/>
  <c r="BH103" i="18"/>
  <c r="BG103" i="18"/>
  <c r="BF103" i="18"/>
  <c r="T103" i="18"/>
  <c r="R103" i="18"/>
  <c r="P103" i="18"/>
  <c r="BK103" i="18"/>
  <c r="J103" i="18"/>
  <c r="BE103" i="18" s="1"/>
  <c r="BI102" i="18"/>
  <c r="BH102" i="18"/>
  <c r="BG102" i="18"/>
  <c r="BF102" i="18"/>
  <c r="T102" i="18"/>
  <c r="R102" i="18"/>
  <c r="P102" i="18"/>
  <c r="BK102" i="18"/>
  <c r="J102" i="18"/>
  <c r="BE102" i="18" s="1"/>
  <c r="BI101" i="18"/>
  <c r="BH101" i="18"/>
  <c r="BG101" i="18"/>
  <c r="BF101" i="18"/>
  <c r="T101" i="18"/>
  <c r="R101" i="18"/>
  <c r="P101" i="18"/>
  <c r="BK101" i="18"/>
  <c r="J101" i="18"/>
  <c r="BE101" i="18"/>
  <c r="BI100" i="18"/>
  <c r="BH100" i="18"/>
  <c r="BG100" i="18"/>
  <c r="BF100" i="18"/>
  <c r="T100" i="18"/>
  <c r="R100" i="18"/>
  <c r="P100" i="18"/>
  <c r="BK100" i="18"/>
  <c r="J100" i="18"/>
  <c r="BE100" i="18" s="1"/>
  <c r="BI99" i="18"/>
  <c r="BH99" i="18"/>
  <c r="BG99" i="18"/>
  <c r="BF99" i="18"/>
  <c r="T99" i="18"/>
  <c r="R99" i="18"/>
  <c r="P99" i="18"/>
  <c r="BK99" i="18"/>
  <c r="J99" i="18"/>
  <c r="BE99" i="18" s="1"/>
  <c r="BI98" i="18"/>
  <c r="BH98" i="18"/>
  <c r="BG98" i="18"/>
  <c r="BF98" i="18"/>
  <c r="T98" i="18"/>
  <c r="R98" i="18"/>
  <c r="P98" i="18"/>
  <c r="BK98" i="18"/>
  <c r="J98" i="18"/>
  <c r="BE98" i="18" s="1"/>
  <c r="BI97" i="18"/>
  <c r="BH97" i="18"/>
  <c r="BG97" i="18"/>
  <c r="BF97" i="18"/>
  <c r="T97" i="18"/>
  <c r="R97" i="18"/>
  <c r="P97" i="18"/>
  <c r="BK97" i="18"/>
  <c r="J97" i="18"/>
  <c r="BE97" i="18" s="1"/>
  <c r="BI96" i="18"/>
  <c r="BH96" i="18"/>
  <c r="BG96" i="18"/>
  <c r="BF96" i="18"/>
  <c r="T96" i="18"/>
  <c r="R96" i="18"/>
  <c r="P96" i="18"/>
  <c r="BK96" i="18"/>
  <c r="J96" i="18"/>
  <c r="BE96" i="18" s="1"/>
  <c r="BI95" i="18"/>
  <c r="BH95" i="18"/>
  <c r="BG95" i="18"/>
  <c r="BF95" i="18"/>
  <c r="T95" i="18"/>
  <c r="R95" i="18"/>
  <c r="P95" i="18"/>
  <c r="BK95" i="18"/>
  <c r="J95" i="18"/>
  <c r="BE95" i="18"/>
  <c r="BI94" i="18"/>
  <c r="BH94" i="18"/>
  <c r="BG94" i="18"/>
  <c r="BF94" i="18"/>
  <c r="T94" i="18"/>
  <c r="R94" i="18"/>
  <c r="P94" i="18"/>
  <c r="BK94" i="18"/>
  <c r="J94" i="18"/>
  <c r="BE94" i="18" s="1"/>
  <c r="BI93" i="18"/>
  <c r="BH93" i="18"/>
  <c r="BG93" i="18"/>
  <c r="BF93" i="18"/>
  <c r="T93" i="18"/>
  <c r="R93" i="18"/>
  <c r="P93" i="18"/>
  <c r="BK93" i="18"/>
  <c r="J93" i="18"/>
  <c r="BE93" i="18" s="1"/>
  <c r="BI92" i="18"/>
  <c r="BH92" i="18"/>
  <c r="BG92" i="18"/>
  <c r="BF92" i="18"/>
  <c r="T92" i="18"/>
  <c r="R92" i="18"/>
  <c r="P92" i="18"/>
  <c r="BK92" i="18"/>
  <c r="J92" i="18"/>
  <c r="BE92" i="18" s="1"/>
  <c r="BI91" i="18"/>
  <c r="BH91" i="18"/>
  <c r="BG91" i="18"/>
  <c r="BF91" i="18"/>
  <c r="T91" i="18"/>
  <c r="R91" i="18"/>
  <c r="P91" i="18"/>
  <c r="BK91" i="18"/>
  <c r="J91" i="18"/>
  <c r="BE91" i="18" s="1"/>
  <c r="BI90" i="18"/>
  <c r="BH90" i="18"/>
  <c r="BG90" i="18"/>
  <c r="BF90" i="18"/>
  <c r="T90" i="18"/>
  <c r="R90" i="18"/>
  <c r="P90" i="18"/>
  <c r="BK90" i="18"/>
  <c r="J90" i="18"/>
  <c r="BE90" i="18"/>
  <c r="BI89" i="18"/>
  <c r="BH89" i="18"/>
  <c r="BG89" i="18"/>
  <c r="BF89" i="18"/>
  <c r="T89" i="18"/>
  <c r="R89" i="18"/>
  <c r="P89" i="18"/>
  <c r="BK89" i="18"/>
  <c r="J89" i="18"/>
  <c r="BE89" i="18" s="1"/>
  <c r="J82" i="18"/>
  <c r="F82" i="18"/>
  <c r="F80" i="18"/>
  <c r="E78" i="18"/>
  <c r="J55" i="18"/>
  <c r="F55" i="18"/>
  <c r="F53" i="18"/>
  <c r="E51" i="18"/>
  <c r="J20" i="18"/>
  <c r="E20" i="18"/>
  <c r="F56" i="18" s="1"/>
  <c r="J19" i="18"/>
  <c r="J14" i="18"/>
  <c r="J53" i="18" s="1"/>
  <c r="E7" i="18"/>
  <c r="AY70" i="1"/>
  <c r="AX70" i="1"/>
  <c r="BI274" i="17"/>
  <c r="BH274" i="17"/>
  <c r="BG274" i="17"/>
  <c r="BF274" i="17"/>
  <c r="T274" i="17"/>
  <c r="R274" i="17"/>
  <c r="P274" i="17"/>
  <c r="BK274" i="17"/>
  <c r="J274" i="17"/>
  <c r="BE274" i="17" s="1"/>
  <c r="BI273" i="17"/>
  <c r="BH273" i="17"/>
  <c r="BG273" i="17"/>
  <c r="BF273" i="17"/>
  <c r="T273" i="17"/>
  <c r="R273" i="17"/>
  <c r="P273" i="17"/>
  <c r="BK273" i="17"/>
  <c r="J273" i="17"/>
  <c r="BE273" i="17" s="1"/>
  <c r="BI272" i="17"/>
  <c r="BH272" i="17"/>
  <c r="BG272" i="17"/>
  <c r="BF272" i="17"/>
  <c r="T272" i="17"/>
  <c r="R272" i="17"/>
  <c r="P272" i="17"/>
  <c r="BK272" i="17"/>
  <c r="J272" i="17"/>
  <c r="BE272" i="17" s="1"/>
  <c r="BI271" i="17"/>
  <c r="BH271" i="17"/>
  <c r="BG271" i="17"/>
  <c r="BF271" i="17"/>
  <c r="T271" i="17"/>
  <c r="R271" i="17"/>
  <c r="P271" i="17"/>
  <c r="BK271" i="17"/>
  <c r="J271" i="17"/>
  <c r="BE271" i="17" s="1"/>
  <c r="BI270" i="17"/>
  <c r="BH270" i="17"/>
  <c r="BG270" i="17"/>
  <c r="BF270" i="17"/>
  <c r="T270" i="17"/>
  <c r="R270" i="17"/>
  <c r="P270" i="17"/>
  <c r="BK270" i="17"/>
  <c r="J270" i="17"/>
  <c r="BE270" i="17"/>
  <c r="BI269" i="17"/>
  <c r="BH269" i="17"/>
  <c r="BG269" i="17"/>
  <c r="BF269" i="17"/>
  <c r="T269" i="17"/>
  <c r="R269" i="17"/>
  <c r="P269" i="17"/>
  <c r="BK269" i="17"/>
  <c r="J269" i="17"/>
  <c r="BE269" i="17" s="1"/>
  <c r="BI268" i="17"/>
  <c r="BH268" i="17"/>
  <c r="BG268" i="17"/>
  <c r="BF268" i="17"/>
  <c r="T268" i="17"/>
  <c r="R268" i="17"/>
  <c r="P268" i="17"/>
  <c r="BK268" i="17"/>
  <c r="J268" i="17"/>
  <c r="BE268" i="17" s="1"/>
  <c r="BI267" i="17"/>
  <c r="BH267" i="17"/>
  <c r="BG267" i="17"/>
  <c r="BF267" i="17"/>
  <c r="T267" i="17"/>
  <c r="R267" i="17"/>
  <c r="P267" i="17"/>
  <c r="BK267" i="17"/>
  <c r="J267" i="17"/>
  <c r="BE267" i="17"/>
  <c r="BI265" i="17"/>
  <c r="BH265" i="17"/>
  <c r="BG265" i="17"/>
  <c r="BF265" i="17"/>
  <c r="T265" i="17"/>
  <c r="T264" i="17"/>
  <c r="R265" i="17"/>
  <c r="R264" i="17" s="1"/>
  <c r="P265" i="17"/>
  <c r="P264" i="17" s="1"/>
  <c r="BK265" i="17"/>
  <c r="BK264" i="17" s="1"/>
  <c r="J264" i="17" s="1"/>
  <c r="J80" i="17" s="1"/>
  <c r="J265" i="17"/>
  <c r="BE265" i="17" s="1"/>
  <c r="BI263" i="17"/>
  <c r="BH263" i="17"/>
  <c r="BG263" i="17"/>
  <c r="BF263" i="17"/>
  <c r="T263" i="17"/>
  <c r="R263" i="17"/>
  <c r="P263" i="17"/>
  <c r="BK263" i="17"/>
  <c r="J263" i="17"/>
  <c r="BE263" i="17" s="1"/>
  <c r="BI262" i="17"/>
  <c r="BH262" i="17"/>
  <c r="BG262" i="17"/>
  <c r="BF262" i="17"/>
  <c r="T262" i="17"/>
  <c r="R262" i="17"/>
  <c r="P262" i="17"/>
  <c r="BK262" i="17"/>
  <c r="J262" i="17"/>
  <c r="BE262" i="17" s="1"/>
  <c r="BI261" i="17"/>
  <c r="BH261" i="17"/>
  <c r="BG261" i="17"/>
  <c r="BF261" i="17"/>
  <c r="T261" i="17"/>
  <c r="R261" i="17"/>
  <c r="P261" i="17"/>
  <c r="BK261" i="17"/>
  <c r="J261" i="17"/>
  <c r="BE261" i="17" s="1"/>
  <c r="BI260" i="17"/>
  <c r="BH260" i="17"/>
  <c r="BG260" i="17"/>
  <c r="BF260" i="17"/>
  <c r="T260" i="17"/>
  <c r="R260" i="17"/>
  <c r="P260" i="17"/>
  <c r="BK260" i="17"/>
  <c r="J260" i="17"/>
  <c r="BE260" i="17"/>
  <c r="BI258" i="17"/>
  <c r="BH258" i="17"/>
  <c r="BG258" i="17"/>
  <c r="BF258" i="17"/>
  <c r="T258" i="17"/>
  <c r="R258" i="17"/>
  <c r="P258" i="17"/>
  <c r="BK258" i="17"/>
  <c r="J258" i="17"/>
  <c r="BE258" i="17" s="1"/>
  <c r="BI257" i="17"/>
  <c r="BH257" i="17"/>
  <c r="BG257" i="17"/>
  <c r="BF257" i="17"/>
  <c r="T257" i="17"/>
  <c r="R257" i="17"/>
  <c r="P257" i="17"/>
  <c r="BK257" i="17"/>
  <c r="J257" i="17"/>
  <c r="BE257" i="17" s="1"/>
  <c r="BI256" i="17"/>
  <c r="BH256" i="17"/>
  <c r="BG256" i="17"/>
  <c r="BF256" i="17"/>
  <c r="T256" i="17"/>
  <c r="R256" i="17"/>
  <c r="P256" i="17"/>
  <c r="BK256" i="17"/>
  <c r="J256" i="17"/>
  <c r="BE256" i="17" s="1"/>
  <c r="BI255" i="17"/>
  <c r="BH255" i="17"/>
  <c r="BG255" i="17"/>
  <c r="BF255" i="17"/>
  <c r="T255" i="17"/>
  <c r="R255" i="17"/>
  <c r="P255" i="17"/>
  <c r="BK255" i="17"/>
  <c r="J255" i="17"/>
  <c r="BE255" i="17" s="1"/>
  <c r="BI254" i="17"/>
  <c r="BH254" i="17"/>
  <c r="BG254" i="17"/>
  <c r="BF254" i="17"/>
  <c r="T254" i="17"/>
  <c r="T253" i="17" s="1"/>
  <c r="R254" i="17"/>
  <c r="R253" i="17" s="1"/>
  <c r="P254" i="17"/>
  <c r="BK254" i="17"/>
  <c r="J254" i="17"/>
  <c r="BE254" i="17" s="1"/>
  <c r="BI252" i="17"/>
  <c r="BH252" i="17"/>
  <c r="BG252" i="17"/>
  <c r="BF252" i="17"/>
  <c r="T252" i="17"/>
  <c r="R252" i="17"/>
  <c r="P252" i="17"/>
  <c r="BK252" i="17"/>
  <c r="J252" i="17"/>
  <c r="BE252" i="17" s="1"/>
  <c r="BI251" i="17"/>
  <c r="BH251" i="17"/>
  <c r="BG251" i="17"/>
  <c r="BF251" i="17"/>
  <c r="T251" i="17"/>
  <c r="R251" i="17"/>
  <c r="P251" i="17"/>
  <c r="BK251" i="17"/>
  <c r="J251" i="17"/>
  <c r="BE251" i="17" s="1"/>
  <c r="BI249" i="17"/>
  <c r="BH249" i="17"/>
  <c r="BG249" i="17"/>
  <c r="BF249" i="17"/>
  <c r="T249" i="17"/>
  <c r="R249" i="17"/>
  <c r="P249" i="17"/>
  <c r="BK249" i="17"/>
  <c r="J249" i="17"/>
  <c r="BE249" i="17" s="1"/>
  <c r="BI248" i="17"/>
  <c r="BH248" i="17"/>
  <c r="BG248" i="17"/>
  <c r="BF248" i="17"/>
  <c r="T248" i="17"/>
  <c r="R248" i="17"/>
  <c r="P248" i="17"/>
  <c r="BK248" i="17"/>
  <c r="J248" i="17"/>
  <c r="BE248" i="17" s="1"/>
  <c r="BI247" i="17"/>
  <c r="BH247" i="17"/>
  <c r="BG247" i="17"/>
  <c r="BF247" i="17"/>
  <c r="T247" i="17"/>
  <c r="R247" i="17"/>
  <c r="P247" i="17"/>
  <c r="BK247" i="17"/>
  <c r="J247" i="17"/>
  <c r="BE247" i="17" s="1"/>
  <c r="BI245" i="17"/>
  <c r="BH245" i="17"/>
  <c r="BG245" i="17"/>
  <c r="BF245" i="17"/>
  <c r="T245" i="17"/>
  <c r="R245" i="17"/>
  <c r="P245" i="17"/>
  <c r="BK245" i="17"/>
  <c r="J245" i="17"/>
  <c r="BE245" i="17" s="1"/>
  <c r="BI244" i="17"/>
  <c r="BH244" i="17"/>
  <c r="BG244" i="17"/>
  <c r="BF244" i="17"/>
  <c r="T244" i="17"/>
  <c r="R244" i="17"/>
  <c r="P244" i="17"/>
  <c r="BK244" i="17"/>
  <c r="J244" i="17"/>
  <c r="BE244" i="17" s="1"/>
  <c r="BI243" i="17"/>
  <c r="BH243" i="17"/>
  <c r="BG243" i="17"/>
  <c r="BF243" i="17"/>
  <c r="T243" i="17"/>
  <c r="R243" i="17"/>
  <c r="P243" i="17"/>
  <c r="BK243" i="17"/>
  <c r="J243" i="17"/>
  <c r="BE243" i="17" s="1"/>
  <c r="BI242" i="17"/>
  <c r="BH242" i="17"/>
  <c r="BG242" i="17"/>
  <c r="BF242" i="17"/>
  <c r="T242" i="17"/>
  <c r="R242" i="17"/>
  <c r="P242" i="17"/>
  <c r="BK242" i="17"/>
  <c r="J242" i="17"/>
  <c r="BE242" i="17" s="1"/>
  <c r="BI241" i="17"/>
  <c r="BH241" i="17"/>
  <c r="BG241" i="17"/>
  <c r="BF241" i="17"/>
  <c r="T241" i="17"/>
  <c r="R241" i="17"/>
  <c r="P241" i="17"/>
  <c r="BK241" i="17"/>
  <c r="J241" i="17"/>
  <c r="BE241" i="17" s="1"/>
  <c r="BI240" i="17"/>
  <c r="BH240" i="17"/>
  <c r="BG240" i="17"/>
  <c r="BF240" i="17"/>
  <c r="T240" i="17"/>
  <c r="R240" i="17"/>
  <c r="R239" i="17" s="1"/>
  <c r="P240" i="17"/>
  <c r="BK240" i="17"/>
  <c r="J240" i="17"/>
  <c r="BE240" i="17" s="1"/>
  <c r="BI238" i="17"/>
  <c r="BH238" i="17"/>
  <c r="BG238" i="17"/>
  <c r="BF238" i="17"/>
  <c r="T238" i="17"/>
  <c r="R238" i="17"/>
  <c r="P238" i="17"/>
  <c r="BK238" i="17"/>
  <c r="J238" i="17"/>
  <c r="BE238" i="17" s="1"/>
  <c r="BI236" i="17"/>
  <c r="BH236" i="17"/>
  <c r="BG236" i="17"/>
  <c r="BF236" i="17"/>
  <c r="T236" i="17"/>
  <c r="R236" i="17"/>
  <c r="P236" i="17"/>
  <c r="BK236" i="17"/>
  <c r="J236" i="17"/>
  <c r="BE236" i="17" s="1"/>
  <c r="BI235" i="17"/>
  <c r="BH235" i="17"/>
  <c r="BG235" i="17"/>
  <c r="BF235" i="17"/>
  <c r="T235" i="17"/>
  <c r="R235" i="17"/>
  <c r="P235" i="17"/>
  <c r="P234" i="17" s="1"/>
  <c r="BK235" i="17"/>
  <c r="BK234" i="17" s="1"/>
  <c r="J234" i="17" s="1"/>
  <c r="J75" i="17" s="1"/>
  <c r="J235" i="17"/>
  <c r="BE235" i="17" s="1"/>
  <c r="BI233" i="17"/>
  <c r="BH233" i="17"/>
  <c r="BG233" i="17"/>
  <c r="BF233" i="17"/>
  <c r="T233" i="17"/>
  <c r="R233" i="17"/>
  <c r="P233" i="17"/>
  <c r="BK233" i="17"/>
  <c r="J233" i="17"/>
  <c r="BE233" i="17" s="1"/>
  <c r="BI232" i="17"/>
  <c r="BH232" i="17"/>
  <c r="BG232" i="17"/>
  <c r="BF232" i="17"/>
  <c r="T232" i="17"/>
  <c r="R232" i="17"/>
  <c r="P232" i="17"/>
  <c r="BK232" i="17"/>
  <c r="J232" i="17"/>
  <c r="BE232" i="17" s="1"/>
  <c r="BI230" i="17"/>
  <c r="BH230" i="17"/>
  <c r="BG230" i="17"/>
  <c r="BF230" i="17"/>
  <c r="T230" i="17"/>
  <c r="R230" i="17"/>
  <c r="P230" i="17"/>
  <c r="BK230" i="17"/>
  <c r="J230" i="17"/>
  <c r="BE230" i="17" s="1"/>
  <c r="BI229" i="17"/>
  <c r="BH229" i="17"/>
  <c r="BG229" i="17"/>
  <c r="BF229" i="17"/>
  <c r="T229" i="17"/>
  <c r="R229" i="17"/>
  <c r="P229" i="17"/>
  <c r="BK229" i="17"/>
  <c r="J229" i="17"/>
  <c r="BE229" i="17"/>
  <c r="BI227" i="17"/>
  <c r="BH227" i="17"/>
  <c r="BG227" i="17"/>
  <c r="BF227" i="17"/>
  <c r="T227" i="17"/>
  <c r="R227" i="17"/>
  <c r="P227" i="17"/>
  <c r="BK227" i="17"/>
  <c r="J227" i="17"/>
  <c r="BE227" i="17" s="1"/>
  <c r="BI226" i="17"/>
  <c r="BH226" i="17"/>
  <c r="BG226" i="17"/>
  <c r="BF226" i="17"/>
  <c r="T226" i="17"/>
  <c r="R226" i="17"/>
  <c r="P226" i="17"/>
  <c r="BK226" i="17"/>
  <c r="J226" i="17"/>
  <c r="BE226" i="17" s="1"/>
  <c r="BI225" i="17"/>
  <c r="BH225" i="17"/>
  <c r="BG225" i="17"/>
  <c r="BF225" i="17"/>
  <c r="T225" i="17"/>
  <c r="R225" i="17"/>
  <c r="P225" i="17"/>
  <c r="BK225" i="17"/>
  <c r="J225" i="17"/>
  <c r="BE225" i="17" s="1"/>
  <c r="BI223" i="17"/>
  <c r="BH223" i="17"/>
  <c r="BG223" i="17"/>
  <c r="BF223" i="17"/>
  <c r="T223" i="17"/>
  <c r="R223" i="17"/>
  <c r="P223" i="17"/>
  <c r="BK223" i="17"/>
  <c r="J223" i="17"/>
  <c r="BE223" i="17"/>
  <c r="BI222" i="17"/>
  <c r="BH222" i="17"/>
  <c r="BG222" i="17"/>
  <c r="BF222" i="17"/>
  <c r="T222" i="17"/>
  <c r="R222" i="17"/>
  <c r="P222" i="17"/>
  <c r="BK222" i="17"/>
  <c r="J222" i="17"/>
  <c r="BE222" i="17" s="1"/>
  <c r="BI221" i="17"/>
  <c r="BH221" i="17"/>
  <c r="BG221" i="17"/>
  <c r="BF221" i="17"/>
  <c r="T221" i="17"/>
  <c r="R221" i="17"/>
  <c r="P221" i="17"/>
  <c r="BK221" i="17"/>
  <c r="J221" i="17"/>
  <c r="BE221" i="17" s="1"/>
  <c r="BI220" i="17"/>
  <c r="BH220" i="17"/>
  <c r="BG220" i="17"/>
  <c r="BF220" i="17"/>
  <c r="T220" i="17"/>
  <c r="R220" i="17"/>
  <c r="P220" i="17"/>
  <c r="BK220" i="17"/>
  <c r="J220" i="17"/>
  <c r="BE220" i="17" s="1"/>
  <c r="BI219" i="17"/>
  <c r="BH219" i="17"/>
  <c r="BG219" i="17"/>
  <c r="BF219" i="17"/>
  <c r="T219" i="17"/>
  <c r="R219" i="17"/>
  <c r="P219" i="17"/>
  <c r="BK219" i="17"/>
  <c r="J219" i="17"/>
  <c r="BE219" i="17" s="1"/>
  <c r="BI218" i="17"/>
  <c r="BH218" i="17"/>
  <c r="BG218" i="17"/>
  <c r="BF218" i="17"/>
  <c r="T218" i="17"/>
  <c r="R218" i="17"/>
  <c r="P218" i="17"/>
  <c r="BK218" i="17"/>
  <c r="J218" i="17"/>
  <c r="BE218" i="17" s="1"/>
  <c r="BI217" i="17"/>
  <c r="BH217" i="17"/>
  <c r="BG217" i="17"/>
  <c r="BF217" i="17"/>
  <c r="T217" i="17"/>
  <c r="R217" i="17"/>
  <c r="P217" i="17"/>
  <c r="BK217" i="17"/>
  <c r="J217" i="17"/>
  <c r="BE217" i="17" s="1"/>
  <c r="BI216" i="17"/>
  <c r="BH216" i="17"/>
  <c r="BG216" i="17"/>
  <c r="BF216" i="17"/>
  <c r="T216" i="17"/>
  <c r="R216" i="17"/>
  <c r="P216" i="17"/>
  <c r="BK216" i="17"/>
  <c r="J216" i="17"/>
  <c r="BE216" i="17" s="1"/>
  <c r="BI215" i="17"/>
  <c r="BH215" i="17"/>
  <c r="BG215" i="17"/>
  <c r="BF215" i="17"/>
  <c r="T215" i="17"/>
  <c r="R215" i="17"/>
  <c r="P215" i="17"/>
  <c r="BK215" i="17"/>
  <c r="J215" i="17"/>
  <c r="BE215" i="17"/>
  <c r="BI214" i="17"/>
  <c r="BH214" i="17"/>
  <c r="BG214" i="17"/>
  <c r="BF214" i="17"/>
  <c r="T214" i="17"/>
  <c r="R214" i="17"/>
  <c r="P214" i="17"/>
  <c r="BK214" i="17"/>
  <c r="J214" i="17"/>
  <c r="BE214" i="17" s="1"/>
  <c r="BI212" i="17"/>
  <c r="BH212" i="17"/>
  <c r="BG212" i="17"/>
  <c r="BF212" i="17"/>
  <c r="T212" i="17"/>
  <c r="T211" i="17" s="1"/>
  <c r="R212" i="17"/>
  <c r="R211" i="17"/>
  <c r="P212" i="17"/>
  <c r="P211" i="17" s="1"/>
  <c r="BK212" i="17"/>
  <c r="BK211" i="17" s="1"/>
  <c r="J211" i="17" s="1"/>
  <c r="J73" i="17" s="1"/>
  <c r="J212" i="17"/>
  <c r="BE212" i="17" s="1"/>
  <c r="BI210" i="17"/>
  <c r="BH210" i="17"/>
  <c r="BG210" i="17"/>
  <c r="BF210" i="17"/>
  <c r="T210" i="17"/>
  <c r="R210" i="17"/>
  <c r="P210" i="17"/>
  <c r="BK210" i="17"/>
  <c r="J210" i="17"/>
  <c r="BE210" i="17" s="1"/>
  <c r="BI208" i="17"/>
  <c r="BH208" i="17"/>
  <c r="BG208" i="17"/>
  <c r="BF208" i="17"/>
  <c r="T208" i="17"/>
  <c r="R208" i="17"/>
  <c r="P208" i="17"/>
  <c r="BK208" i="17"/>
  <c r="J208" i="17"/>
  <c r="BE208" i="17" s="1"/>
  <c r="BI206" i="17"/>
  <c r="BH206" i="17"/>
  <c r="BG206" i="17"/>
  <c r="BF206" i="17"/>
  <c r="T206" i="17"/>
  <c r="R206" i="17"/>
  <c r="P206" i="17"/>
  <c r="BK206" i="17"/>
  <c r="J206" i="17"/>
  <c r="BE206" i="17" s="1"/>
  <c r="BI205" i="17"/>
  <c r="BH205" i="17"/>
  <c r="BG205" i="17"/>
  <c r="BF205" i="17"/>
  <c r="T205" i="17"/>
  <c r="R205" i="17"/>
  <c r="P205" i="17"/>
  <c r="BK205" i="17"/>
  <c r="J205" i="17"/>
  <c r="BE205" i="17" s="1"/>
  <c r="BI204" i="17"/>
  <c r="BH204" i="17"/>
  <c r="BG204" i="17"/>
  <c r="BF204" i="17"/>
  <c r="T204" i="17"/>
  <c r="R204" i="17"/>
  <c r="P204" i="17"/>
  <c r="BK204" i="17"/>
  <c r="J204" i="17"/>
  <c r="BE204" i="17"/>
  <c r="BI203" i="17"/>
  <c r="BH203" i="17"/>
  <c r="BG203" i="17"/>
  <c r="BF203" i="17"/>
  <c r="T203" i="17"/>
  <c r="R203" i="17"/>
  <c r="R202" i="17" s="1"/>
  <c r="P203" i="17"/>
  <c r="BK203" i="17"/>
  <c r="J203" i="17"/>
  <c r="BE203" i="17"/>
  <c r="BI201" i="17"/>
  <c r="BH201" i="17"/>
  <c r="BG201" i="17"/>
  <c r="BF201" i="17"/>
  <c r="T201" i="17"/>
  <c r="R201" i="17"/>
  <c r="P201" i="17"/>
  <c r="BK201" i="17"/>
  <c r="J201" i="17"/>
  <c r="BE201" i="17" s="1"/>
  <c r="BI199" i="17"/>
  <c r="BH199" i="17"/>
  <c r="BG199" i="17"/>
  <c r="BF199" i="17"/>
  <c r="T199" i="17"/>
  <c r="R199" i="17"/>
  <c r="P199" i="17"/>
  <c r="BK199" i="17"/>
  <c r="J199" i="17"/>
  <c r="BE199" i="17" s="1"/>
  <c r="BI198" i="17"/>
  <c r="BH198" i="17"/>
  <c r="BG198" i="17"/>
  <c r="BF198" i="17"/>
  <c r="T198" i="17"/>
  <c r="R198" i="17"/>
  <c r="P198" i="17"/>
  <c r="BK198" i="17"/>
  <c r="J198" i="17"/>
  <c r="BE198" i="17" s="1"/>
  <c r="BI197" i="17"/>
  <c r="BH197" i="17"/>
  <c r="BG197" i="17"/>
  <c r="BF197" i="17"/>
  <c r="T197" i="17"/>
  <c r="R197" i="17"/>
  <c r="P197" i="17"/>
  <c r="BK197" i="17"/>
  <c r="J197" i="17"/>
  <c r="BE197" i="17" s="1"/>
  <c r="BI196" i="17"/>
  <c r="BH196" i="17"/>
  <c r="BG196" i="17"/>
  <c r="BF196" i="17"/>
  <c r="T196" i="17"/>
  <c r="R196" i="17"/>
  <c r="P196" i="17"/>
  <c r="BK196" i="17"/>
  <c r="J196" i="17"/>
  <c r="BE196" i="17" s="1"/>
  <c r="BI195" i="17"/>
  <c r="BH195" i="17"/>
  <c r="BG195" i="17"/>
  <c r="BF195" i="17"/>
  <c r="T195" i="17"/>
  <c r="R195" i="17"/>
  <c r="P195" i="17"/>
  <c r="BK195" i="17"/>
  <c r="J195" i="17"/>
  <c r="BE195" i="17" s="1"/>
  <c r="BI194" i="17"/>
  <c r="BH194" i="17"/>
  <c r="BG194" i="17"/>
  <c r="BF194" i="17"/>
  <c r="T194" i="17"/>
  <c r="R194" i="17"/>
  <c r="P194" i="17"/>
  <c r="BK194" i="17"/>
  <c r="J194" i="17"/>
  <c r="BE194" i="17" s="1"/>
  <c r="BI192" i="17"/>
  <c r="BH192" i="17"/>
  <c r="BG192" i="17"/>
  <c r="BF192" i="17"/>
  <c r="T192" i="17"/>
  <c r="R192" i="17"/>
  <c r="P192" i="17"/>
  <c r="BK192" i="17"/>
  <c r="J192" i="17"/>
  <c r="BE192" i="17" s="1"/>
  <c r="BI191" i="17"/>
  <c r="BH191" i="17"/>
  <c r="BG191" i="17"/>
  <c r="BF191" i="17"/>
  <c r="T191" i="17"/>
  <c r="R191" i="17"/>
  <c r="P191" i="17"/>
  <c r="BK191" i="17"/>
  <c r="J191" i="17"/>
  <c r="BE191" i="17" s="1"/>
  <c r="BI189" i="17"/>
  <c r="BH189" i="17"/>
  <c r="BG189" i="17"/>
  <c r="BF189" i="17"/>
  <c r="T189" i="17"/>
  <c r="R189" i="17"/>
  <c r="P189" i="17"/>
  <c r="BK189" i="17"/>
  <c r="J189" i="17"/>
  <c r="BE189" i="17" s="1"/>
  <c r="BI188" i="17"/>
  <c r="BH188" i="17"/>
  <c r="BG188" i="17"/>
  <c r="BF188" i="17"/>
  <c r="T188" i="17"/>
  <c r="R188" i="17"/>
  <c r="P188" i="17"/>
  <c r="BK188" i="17"/>
  <c r="J188" i="17"/>
  <c r="BE188" i="17" s="1"/>
  <c r="BI186" i="17"/>
  <c r="BH186" i="17"/>
  <c r="BG186" i="17"/>
  <c r="BF186" i="17"/>
  <c r="T186" i="17"/>
  <c r="R186" i="17"/>
  <c r="P186" i="17"/>
  <c r="BK186" i="17"/>
  <c r="J186" i="17"/>
  <c r="BE186" i="17"/>
  <c r="BI185" i="17"/>
  <c r="BH185" i="17"/>
  <c r="BG185" i="17"/>
  <c r="BF185" i="17"/>
  <c r="T185" i="17"/>
  <c r="R185" i="17"/>
  <c r="P185" i="17"/>
  <c r="BK185" i="17"/>
  <c r="J185" i="17"/>
  <c r="BE185" i="17" s="1"/>
  <c r="BI184" i="17"/>
  <c r="BH184" i="17"/>
  <c r="BG184" i="17"/>
  <c r="BF184" i="17"/>
  <c r="T184" i="17"/>
  <c r="R184" i="17"/>
  <c r="P184" i="17"/>
  <c r="BK184" i="17"/>
  <c r="J184" i="17"/>
  <c r="BE184" i="17" s="1"/>
  <c r="BI183" i="17"/>
  <c r="BH183" i="17"/>
  <c r="BG183" i="17"/>
  <c r="BF183" i="17"/>
  <c r="T183" i="17"/>
  <c r="R183" i="17"/>
  <c r="P183" i="17"/>
  <c r="BK183" i="17"/>
  <c r="J183" i="17"/>
  <c r="BE183" i="17" s="1"/>
  <c r="BI181" i="17"/>
  <c r="BH181" i="17"/>
  <c r="BG181" i="17"/>
  <c r="BF181" i="17"/>
  <c r="T181" i="17"/>
  <c r="R181" i="17"/>
  <c r="P181" i="17"/>
  <c r="BK181" i="17"/>
  <c r="J181" i="17"/>
  <c r="BE181" i="17" s="1"/>
  <c r="BI180" i="17"/>
  <c r="BH180" i="17"/>
  <c r="BG180" i="17"/>
  <c r="BF180" i="17"/>
  <c r="T180" i="17"/>
  <c r="T179" i="17" s="1"/>
  <c r="R180" i="17"/>
  <c r="P180" i="17"/>
  <c r="P179" i="17" s="1"/>
  <c r="BK180" i="17"/>
  <c r="J180" i="17"/>
  <c r="BE180" i="17" s="1"/>
  <c r="BI177" i="17"/>
  <c r="BH177" i="17"/>
  <c r="BG177" i="17"/>
  <c r="BF177" i="17"/>
  <c r="T177" i="17"/>
  <c r="T176" i="17" s="1"/>
  <c r="R177" i="17"/>
  <c r="R176" i="17" s="1"/>
  <c r="P177" i="17"/>
  <c r="P176" i="17"/>
  <c r="BK177" i="17"/>
  <c r="BK176" i="17" s="1"/>
  <c r="J176" i="17" s="1"/>
  <c r="J68" i="17" s="1"/>
  <c r="J177" i="17"/>
  <c r="BE177" i="17" s="1"/>
  <c r="BI175" i="17"/>
  <c r="BH175" i="17"/>
  <c r="BG175" i="17"/>
  <c r="BF175" i="17"/>
  <c r="T175" i="17"/>
  <c r="R175" i="17"/>
  <c r="P175" i="17"/>
  <c r="BK175" i="17"/>
  <c r="J175" i="17"/>
  <c r="BE175" i="17" s="1"/>
  <c r="BI174" i="17"/>
  <c r="BH174" i="17"/>
  <c r="BG174" i="17"/>
  <c r="BF174" i="17"/>
  <c r="T174" i="17"/>
  <c r="R174" i="17"/>
  <c r="P174" i="17"/>
  <c r="BK174" i="17"/>
  <c r="J174" i="17"/>
  <c r="BE174" i="17" s="1"/>
  <c r="BI173" i="17"/>
  <c r="BH173" i="17"/>
  <c r="BG173" i="17"/>
  <c r="BF173" i="17"/>
  <c r="T173" i="17"/>
  <c r="R173" i="17"/>
  <c r="P173" i="17"/>
  <c r="BK173" i="17"/>
  <c r="J173" i="17"/>
  <c r="BE173" i="17"/>
  <c r="BI172" i="17"/>
  <c r="BH172" i="17"/>
  <c r="BG172" i="17"/>
  <c r="BF172" i="17"/>
  <c r="T172" i="17"/>
  <c r="R172" i="17"/>
  <c r="P172" i="17"/>
  <c r="BK172" i="17"/>
  <c r="J172" i="17"/>
  <c r="BE172" i="17" s="1"/>
  <c r="BI171" i="17"/>
  <c r="BH171" i="17"/>
  <c r="BG171" i="17"/>
  <c r="BF171" i="17"/>
  <c r="T171" i="17"/>
  <c r="R171" i="17"/>
  <c r="P171" i="17"/>
  <c r="BK171" i="17"/>
  <c r="J171" i="17"/>
  <c r="BE171" i="17"/>
  <c r="BI170" i="17"/>
  <c r="BH170" i="17"/>
  <c r="BG170" i="17"/>
  <c r="BF170" i="17"/>
  <c r="T170" i="17"/>
  <c r="R170" i="17"/>
  <c r="P170" i="17"/>
  <c r="BK170" i="17"/>
  <c r="J170" i="17"/>
  <c r="BE170" i="17" s="1"/>
  <c r="BI169" i="17"/>
  <c r="BH169" i="17"/>
  <c r="BG169" i="17"/>
  <c r="BF169" i="17"/>
  <c r="T169" i="17"/>
  <c r="R169" i="17"/>
  <c r="P169" i="17"/>
  <c r="BK169" i="17"/>
  <c r="J169" i="17"/>
  <c r="BE169" i="17"/>
  <c r="BI167" i="17"/>
  <c r="BH167" i="17"/>
  <c r="BG167" i="17"/>
  <c r="BF167" i="17"/>
  <c r="T167" i="17"/>
  <c r="R167" i="17"/>
  <c r="P167" i="17"/>
  <c r="BK167" i="17"/>
  <c r="J167" i="17"/>
  <c r="BE167" i="17" s="1"/>
  <c r="BI166" i="17"/>
  <c r="BH166" i="17"/>
  <c r="BG166" i="17"/>
  <c r="BF166" i="17"/>
  <c r="T166" i="17"/>
  <c r="R166" i="17"/>
  <c r="P166" i="17"/>
  <c r="BK166" i="17"/>
  <c r="J166" i="17"/>
  <c r="BE166" i="17"/>
  <c r="BI165" i="17"/>
  <c r="BH165" i="17"/>
  <c r="BG165" i="17"/>
  <c r="BF165" i="17"/>
  <c r="T165" i="17"/>
  <c r="R165" i="17"/>
  <c r="P165" i="17"/>
  <c r="BK165" i="17"/>
  <c r="J165" i="17"/>
  <c r="BE165" i="17" s="1"/>
  <c r="BI163" i="17"/>
  <c r="BH163" i="17"/>
  <c r="BG163" i="17"/>
  <c r="BF163" i="17"/>
  <c r="T163" i="17"/>
  <c r="R163" i="17"/>
  <c r="P163" i="17"/>
  <c r="BK163" i="17"/>
  <c r="J163" i="17"/>
  <c r="BE163" i="17" s="1"/>
  <c r="BI162" i="17"/>
  <c r="BH162" i="17"/>
  <c r="BG162" i="17"/>
  <c r="BF162" i="17"/>
  <c r="T162" i="17"/>
  <c r="R162" i="17"/>
  <c r="P162" i="17"/>
  <c r="BK162" i="17"/>
  <c r="J162" i="17"/>
  <c r="BE162" i="17" s="1"/>
  <c r="BI161" i="17"/>
  <c r="BH161" i="17"/>
  <c r="BG161" i="17"/>
  <c r="BF161" i="17"/>
  <c r="T161" i="17"/>
  <c r="R161" i="17"/>
  <c r="P161" i="17"/>
  <c r="BK161" i="17"/>
  <c r="J161" i="17"/>
  <c r="BE161" i="17" s="1"/>
  <c r="BI160" i="17"/>
  <c r="BH160" i="17"/>
  <c r="BG160" i="17"/>
  <c r="BF160" i="17"/>
  <c r="T160" i="17"/>
  <c r="R160" i="17"/>
  <c r="P160" i="17"/>
  <c r="BK160" i="17"/>
  <c r="J160" i="17"/>
  <c r="BE160" i="17" s="1"/>
  <c r="BI159" i="17"/>
  <c r="BH159" i="17"/>
  <c r="BG159" i="17"/>
  <c r="BF159" i="17"/>
  <c r="T159" i="17"/>
  <c r="R159" i="17"/>
  <c r="P159" i="17"/>
  <c r="BK159" i="17"/>
  <c r="J159" i="17"/>
  <c r="BE159" i="17"/>
  <c r="BI158" i="17"/>
  <c r="BH158" i="17"/>
  <c r="BG158" i="17"/>
  <c r="BF158" i="17"/>
  <c r="T158" i="17"/>
  <c r="R158" i="17"/>
  <c r="P158" i="17"/>
  <c r="BK158" i="17"/>
  <c r="J158" i="17"/>
  <c r="BE158" i="17" s="1"/>
  <c r="BI157" i="17"/>
  <c r="BH157" i="17"/>
  <c r="BG157" i="17"/>
  <c r="BF157" i="17"/>
  <c r="T157" i="17"/>
  <c r="R157" i="17"/>
  <c r="P157" i="17"/>
  <c r="BK157" i="17"/>
  <c r="J157" i="17"/>
  <c r="BE157" i="17" s="1"/>
  <c r="BI156" i="17"/>
  <c r="BH156" i="17"/>
  <c r="BG156" i="17"/>
  <c r="BF156" i="17"/>
  <c r="T156" i="17"/>
  <c r="R156" i="17"/>
  <c r="P156" i="17"/>
  <c r="BK156" i="17"/>
  <c r="J156" i="17"/>
  <c r="BE156" i="17" s="1"/>
  <c r="BI155" i="17"/>
  <c r="BH155" i="17"/>
  <c r="BG155" i="17"/>
  <c r="BF155" i="17"/>
  <c r="T155" i="17"/>
  <c r="R155" i="17"/>
  <c r="P155" i="17"/>
  <c r="BK155" i="17"/>
  <c r="J155" i="17"/>
  <c r="BE155" i="17" s="1"/>
  <c r="BI154" i="17"/>
  <c r="BH154" i="17"/>
  <c r="BG154" i="17"/>
  <c r="BF154" i="17"/>
  <c r="T154" i="17"/>
  <c r="R154" i="17"/>
  <c r="P154" i="17"/>
  <c r="BK154" i="17"/>
  <c r="J154" i="17"/>
  <c r="BE154" i="17" s="1"/>
  <c r="BI153" i="17"/>
  <c r="BH153" i="17"/>
  <c r="BG153" i="17"/>
  <c r="BF153" i="17"/>
  <c r="T153" i="17"/>
  <c r="R153" i="17"/>
  <c r="P153" i="17"/>
  <c r="BK153" i="17"/>
  <c r="J153" i="17"/>
  <c r="BE153" i="17" s="1"/>
  <c r="BI152" i="17"/>
  <c r="BH152" i="17"/>
  <c r="BG152" i="17"/>
  <c r="BF152" i="17"/>
  <c r="T152" i="17"/>
  <c r="R152" i="17"/>
  <c r="P152" i="17"/>
  <c r="BK152" i="17"/>
  <c r="J152" i="17"/>
  <c r="BE152" i="17"/>
  <c r="BI151" i="17"/>
  <c r="BH151" i="17"/>
  <c r="BG151" i="17"/>
  <c r="BF151" i="17"/>
  <c r="T151" i="17"/>
  <c r="R151" i="17"/>
  <c r="P151" i="17"/>
  <c r="BK151" i="17"/>
  <c r="J151" i="17"/>
  <c r="BE151" i="17" s="1"/>
  <c r="BI150" i="17"/>
  <c r="BH150" i="17"/>
  <c r="BG150" i="17"/>
  <c r="BF150" i="17"/>
  <c r="T150" i="17"/>
  <c r="R150" i="17"/>
  <c r="P150" i="17"/>
  <c r="BK150" i="17"/>
  <c r="J150" i="17"/>
  <c r="BE150" i="17"/>
  <c r="BI148" i="17"/>
  <c r="BH148" i="17"/>
  <c r="BG148" i="17"/>
  <c r="BF148" i="17"/>
  <c r="T148" i="17"/>
  <c r="R148" i="17"/>
  <c r="P148" i="17"/>
  <c r="BK148" i="17"/>
  <c r="J148" i="17"/>
  <c r="BE148" i="17" s="1"/>
  <c r="BI147" i="17"/>
  <c r="BH147" i="17"/>
  <c r="BG147" i="17"/>
  <c r="BF147" i="17"/>
  <c r="T147" i="17"/>
  <c r="R147" i="17"/>
  <c r="P147" i="17"/>
  <c r="BK147" i="17"/>
  <c r="J147" i="17"/>
  <c r="BE147" i="17" s="1"/>
  <c r="BI146" i="17"/>
  <c r="BH146" i="17"/>
  <c r="BG146" i="17"/>
  <c r="BF146" i="17"/>
  <c r="T146" i="17"/>
  <c r="R146" i="17"/>
  <c r="P146" i="17"/>
  <c r="BK146" i="17"/>
  <c r="J146" i="17"/>
  <c r="BE146" i="17"/>
  <c r="BI145" i="17"/>
  <c r="BH145" i="17"/>
  <c r="BG145" i="17"/>
  <c r="BF145" i="17"/>
  <c r="T145" i="17"/>
  <c r="R145" i="17"/>
  <c r="P145" i="17"/>
  <c r="BK145" i="17"/>
  <c r="J145" i="17"/>
  <c r="BE145" i="17" s="1"/>
  <c r="BI144" i="17"/>
  <c r="BH144" i="17"/>
  <c r="BG144" i="17"/>
  <c r="BF144" i="17"/>
  <c r="T144" i="17"/>
  <c r="R144" i="17"/>
  <c r="P144" i="17"/>
  <c r="BK144" i="17"/>
  <c r="J144" i="17"/>
  <c r="BE144" i="17" s="1"/>
  <c r="BI143" i="17"/>
  <c r="BH143" i="17"/>
  <c r="BG143" i="17"/>
  <c r="BF143" i="17"/>
  <c r="T143" i="17"/>
  <c r="R143" i="17"/>
  <c r="P143" i="17"/>
  <c r="BK143" i="17"/>
  <c r="J143" i="17"/>
  <c r="BE143" i="17" s="1"/>
  <c r="BI142" i="17"/>
  <c r="BH142" i="17"/>
  <c r="BG142" i="17"/>
  <c r="BF142" i="17"/>
  <c r="T142" i="17"/>
  <c r="R142" i="17"/>
  <c r="P142" i="17"/>
  <c r="BK142" i="17"/>
  <c r="J142" i="17"/>
  <c r="BE142" i="17"/>
  <c r="BI141" i="17"/>
  <c r="BH141" i="17"/>
  <c r="BG141" i="17"/>
  <c r="BF141" i="17"/>
  <c r="T141" i="17"/>
  <c r="R141" i="17"/>
  <c r="P141" i="17"/>
  <c r="BK141" i="17"/>
  <c r="J141" i="17"/>
  <c r="BE141" i="17" s="1"/>
  <c r="BI140" i="17"/>
  <c r="BH140" i="17"/>
  <c r="BG140" i="17"/>
  <c r="BF140" i="17"/>
  <c r="T140" i="17"/>
  <c r="R140" i="17"/>
  <c r="P140" i="17"/>
  <c r="BK140" i="17"/>
  <c r="J140" i="17"/>
  <c r="BE140" i="17"/>
  <c r="BI139" i="17"/>
  <c r="BH139" i="17"/>
  <c r="BG139" i="17"/>
  <c r="BF139" i="17"/>
  <c r="T139" i="17"/>
  <c r="R139" i="17"/>
  <c r="P139" i="17"/>
  <c r="BK139" i="17"/>
  <c r="J139" i="17"/>
  <c r="BE139" i="17" s="1"/>
  <c r="BI138" i="17"/>
  <c r="BH138" i="17"/>
  <c r="BG138" i="17"/>
  <c r="BF138" i="17"/>
  <c r="T138" i="17"/>
  <c r="R138" i="17"/>
  <c r="P138" i="17"/>
  <c r="BK138" i="17"/>
  <c r="J138" i="17"/>
  <c r="BE138" i="17" s="1"/>
  <c r="BI137" i="17"/>
  <c r="BH137" i="17"/>
  <c r="BG137" i="17"/>
  <c r="BF137" i="17"/>
  <c r="T137" i="17"/>
  <c r="R137" i="17"/>
  <c r="P137" i="17"/>
  <c r="BK137" i="17"/>
  <c r="J137" i="17"/>
  <c r="BE137" i="17"/>
  <c r="BI136" i="17"/>
  <c r="BH136" i="17"/>
  <c r="BG136" i="17"/>
  <c r="BF136" i="17"/>
  <c r="T136" i="17"/>
  <c r="R136" i="17"/>
  <c r="R135" i="17" s="1"/>
  <c r="P136" i="17"/>
  <c r="P135" i="17" s="1"/>
  <c r="BK136" i="17"/>
  <c r="J136" i="17"/>
  <c r="BE136" i="17"/>
  <c r="BI134" i="17"/>
  <c r="BH134" i="17"/>
  <c r="BG134" i="17"/>
  <c r="BF134" i="17"/>
  <c r="T134" i="17"/>
  <c r="R134" i="17"/>
  <c r="P134" i="17"/>
  <c r="BK134" i="17"/>
  <c r="J134" i="17"/>
  <c r="BE134" i="17" s="1"/>
  <c r="BI133" i="17"/>
  <c r="BH133" i="17"/>
  <c r="BG133" i="17"/>
  <c r="BF133" i="17"/>
  <c r="T133" i="17"/>
  <c r="R133" i="17"/>
  <c r="P133" i="17"/>
  <c r="BK133" i="17"/>
  <c r="J133" i="17"/>
  <c r="BE133" i="17" s="1"/>
  <c r="BI132" i="17"/>
  <c r="BH132" i="17"/>
  <c r="BG132" i="17"/>
  <c r="BF132" i="17"/>
  <c r="T132" i="17"/>
  <c r="R132" i="17"/>
  <c r="P132" i="17"/>
  <c r="BK132" i="17"/>
  <c r="J132" i="17"/>
  <c r="BE132" i="17"/>
  <c r="BI131" i="17"/>
  <c r="BH131" i="17"/>
  <c r="BG131" i="17"/>
  <c r="BF131" i="17"/>
  <c r="T131" i="17"/>
  <c r="R131" i="17"/>
  <c r="P131" i="17"/>
  <c r="BK131" i="17"/>
  <c r="J131" i="17"/>
  <c r="BE131" i="17" s="1"/>
  <c r="BI130" i="17"/>
  <c r="BH130" i="17"/>
  <c r="BG130" i="17"/>
  <c r="BF130" i="17"/>
  <c r="T130" i="17"/>
  <c r="R130" i="17"/>
  <c r="R129" i="17"/>
  <c r="P130" i="17"/>
  <c r="P129" i="17" s="1"/>
  <c r="BK130" i="17"/>
  <c r="J130" i="17"/>
  <c r="BE130" i="17"/>
  <c r="BI128" i="17"/>
  <c r="BH128" i="17"/>
  <c r="BG128" i="17"/>
  <c r="BF128" i="17"/>
  <c r="T128" i="17"/>
  <c r="R128" i="17"/>
  <c r="P128" i="17"/>
  <c r="BK128" i="17"/>
  <c r="J128" i="17"/>
  <c r="BE128" i="17" s="1"/>
  <c r="BI127" i="17"/>
  <c r="BH127" i="17"/>
  <c r="BG127" i="17"/>
  <c r="BF127" i="17"/>
  <c r="T127" i="17"/>
  <c r="R127" i="17"/>
  <c r="P127" i="17"/>
  <c r="BK127" i="17"/>
  <c r="J127" i="17"/>
  <c r="BE127" i="17" s="1"/>
  <c r="BI126" i="17"/>
  <c r="BH126" i="17"/>
  <c r="BG126" i="17"/>
  <c r="BF126" i="17"/>
  <c r="T126" i="17"/>
  <c r="R126" i="17"/>
  <c r="P126" i="17"/>
  <c r="BK126" i="17"/>
  <c r="J126" i="17"/>
  <c r="BE126" i="17" s="1"/>
  <c r="BI125" i="17"/>
  <c r="BH125" i="17"/>
  <c r="BG125" i="17"/>
  <c r="BF125" i="17"/>
  <c r="T125" i="17"/>
  <c r="R125" i="17"/>
  <c r="P125" i="17"/>
  <c r="BK125" i="17"/>
  <c r="J125" i="17"/>
  <c r="BE125" i="17"/>
  <c r="BI124" i="17"/>
  <c r="BH124" i="17"/>
  <c r="BG124" i="17"/>
  <c r="BF124" i="17"/>
  <c r="T124" i="17"/>
  <c r="R124" i="17"/>
  <c r="P124" i="17"/>
  <c r="BK124" i="17"/>
  <c r="J124" i="17"/>
  <c r="BE124" i="17" s="1"/>
  <c r="BI123" i="17"/>
  <c r="BH123" i="17"/>
  <c r="BG123" i="17"/>
  <c r="BF123" i="17"/>
  <c r="T123" i="17"/>
  <c r="R123" i="17"/>
  <c r="P123" i="17"/>
  <c r="BK123" i="17"/>
  <c r="J123" i="17"/>
  <c r="BE123" i="17" s="1"/>
  <c r="BI122" i="17"/>
  <c r="BH122" i="17"/>
  <c r="BG122" i="17"/>
  <c r="BF122" i="17"/>
  <c r="T122" i="17"/>
  <c r="R122" i="17"/>
  <c r="P122" i="17"/>
  <c r="BK122" i="17"/>
  <c r="J122" i="17"/>
  <c r="BE122" i="17" s="1"/>
  <c r="BI121" i="17"/>
  <c r="BH121" i="17"/>
  <c r="BG121" i="17"/>
  <c r="BF121" i="17"/>
  <c r="T121" i="17"/>
  <c r="R121" i="17"/>
  <c r="P121" i="17"/>
  <c r="BK121" i="17"/>
  <c r="J121" i="17"/>
  <c r="BE121" i="17" s="1"/>
  <c r="BI120" i="17"/>
  <c r="BH120" i="17"/>
  <c r="BG120" i="17"/>
  <c r="BF120" i="17"/>
  <c r="T120" i="17"/>
  <c r="R120" i="17"/>
  <c r="P120" i="17"/>
  <c r="BK120" i="17"/>
  <c r="J120" i="17"/>
  <c r="BE120" i="17"/>
  <c r="BI119" i="17"/>
  <c r="BH119" i="17"/>
  <c r="BG119" i="17"/>
  <c r="BF119" i="17"/>
  <c r="T119" i="17"/>
  <c r="R119" i="17"/>
  <c r="R118" i="17" s="1"/>
  <c r="P119" i="17"/>
  <c r="BK119" i="17"/>
  <c r="J119" i="17"/>
  <c r="BE119" i="17" s="1"/>
  <c r="BI117" i="17"/>
  <c r="BH117" i="17"/>
  <c r="BG117" i="17"/>
  <c r="BF117" i="17"/>
  <c r="T117" i="17"/>
  <c r="R117" i="17"/>
  <c r="P117" i="17"/>
  <c r="BK117" i="17"/>
  <c r="J117" i="17"/>
  <c r="BE117" i="17" s="1"/>
  <c r="BI116" i="17"/>
  <c r="BH116" i="17"/>
  <c r="BG116" i="17"/>
  <c r="BF116" i="17"/>
  <c r="T116" i="17"/>
  <c r="R116" i="17"/>
  <c r="P116" i="17"/>
  <c r="BK116" i="17"/>
  <c r="J116" i="17"/>
  <c r="BE116" i="17" s="1"/>
  <c r="BI115" i="17"/>
  <c r="BH115" i="17"/>
  <c r="BG115" i="17"/>
  <c r="BF115" i="17"/>
  <c r="T115" i="17"/>
  <c r="R115" i="17"/>
  <c r="P115" i="17"/>
  <c r="BK115" i="17"/>
  <c r="J115" i="17"/>
  <c r="BE115" i="17" s="1"/>
  <c r="BI114" i="17"/>
  <c r="BH114" i="17"/>
  <c r="BG114" i="17"/>
  <c r="BF114" i="17"/>
  <c r="T114" i="17"/>
  <c r="R114" i="17"/>
  <c r="P114" i="17"/>
  <c r="BK114" i="17"/>
  <c r="J114" i="17"/>
  <c r="BE114" i="17" s="1"/>
  <c r="BI113" i="17"/>
  <c r="BH113" i="17"/>
  <c r="BG113" i="17"/>
  <c r="BF113" i="17"/>
  <c r="T113" i="17"/>
  <c r="R113" i="17"/>
  <c r="P113" i="17"/>
  <c r="BK113" i="17"/>
  <c r="J113" i="17"/>
  <c r="BE113" i="17" s="1"/>
  <c r="BI112" i="17"/>
  <c r="BH112" i="17"/>
  <c r="BG112" i="17"/>
  <c r="BF112" i="17"/>
  <c r="T112" i="17"/>
  <c r="R112" i="17"/>
  <c r="P112" i="17"/>
  <c r="BK112" i="17"/>
  <c r="J112" i="17"/>
  <c r="BE112" i="17" s="1"/>
  <c r="BI111" i="17"/>
  <c r="BH111" i="17"/>
  <c r="BG111" i="17"/>
  <c r="BF111" i="17"/>
  <c r="T111" i="17"/>
  <c r="R111" i="17"/>
  <c r="P111" i="17"/>
  <c r="BK111" i="17"/>
  <c r="J111" i="17"/>
  <c r="BE111" i="17"/>
  <c r="BI110" i="17"/>
  <c r="BH110" i="17"/>
  <c r="BG110" i="17"/>
  <c r="BF110" i="17"/>
  <c r="T110" i="17"/>
  <c r="R110" i="17"/>
  <c r="P110" i="17"/>
  <c r="BK110" i="17"/>
  <c r="J110" i="17"/>
  <c r="BE110" i="17" s="1"/>
  <c r="BI109" i="17"/>
  <c r="BH109" i="17"/>
  <c r="BG109" i="17"/>
  <c r="BF109" i="17"/>
  <c r="T109" i="17"/>
  <c r="R109" i="17"/>
  <c r="P109" i="17"/>
  <c r="BK109" i="17"/>
  <c r="J109" i="17"/>
  <c r="BE109" i="17" s="1"/>
  <c r="BI108" i="17"/>
  <c r="BH108" i="17"/>
  <c r="BG108" i="17"/>
  <c r="BF108" i="17"/>
  <c r="T108" i="17"/>
  <c r="R108" i="17"/>
  <c r="P108" i="17"/>
  <c r="BK108" i="17"/>
  <c r="J108" i="17"/>
  <c r="BE108" i="17" s="1"/>
  <c r="BI107" i="17"/>
  <c r="BH107" i="17"/>
  <c r="BG107" i="17"/>
  <c r="BF107" i="17"/>
  <c r="T107" i="17"/>
  <c r="R107" i="17"/>
  <c r="P107" i="17"/>
  <c r="BK107" i="17"/>
  <c r="J107" i="17"/>
  <c r="BE107" i="17" s="1"/>
  <c r="BI106" i="17"/>
  <c r="BH106" i="17"/>
  <c r="BG106" i="17"/>
  <c r="BF106" i="17"/>
  <c r="T106" i="17"/>
  <c r="T105" i="17" s="1"/>
  <c r="R106" i="17"/>
  <c r="R105" i="17" s="1"/>
  <c r="P106" i="17"/>
  <c r="P105" i="17" s="1"/>
  <c r="BK106" i="17"/>
  <c r="J106" i="17"/>
  <c r="BE106" i="17"/>
  <c r="J99" i="17"/>
  <c r="F99" i="17"/>
  <c r="F97" i="17"/>
  <c r="E95" i="17"/>
  <c r="J55" i="17"/>
  <c r="F55" i="17"/>
  <c r="F53" i="17"/>
  <c r="E51" i="17"/>
  <c r="J20" i="17"/>
  <c r="E20" i="17"/>
  <c r="J19" i="17"/>
  <c r="J14" i="17"/>
  <c r="J53" i="17" s="1"/>
  <c r="E7" i="17"/>
  <c r="AY68" i="1"/>
  <c r="AX68" i="1"/>
  <c r="BI197" i="16"/>
  <c r="BH197" i="16"/>
  <c r="BG197" i="16"/>
  <c r="BF197" i="16"/>
  <c r="T197" i="16"/>
  <c r="R197" i="16"/>
  <c r="P197" i="16"/>
  <c r="BK197" i="16"/>
  <c r="J197" i="16"/>
  <c r="BE197" i="16" s="1"/>
  <c r="BI196" i="16"/>
  <c r="BH196" i="16"/>
  <c r="BG196" i="16"/>
  <c r="BF196" i="16"/>
  <c r="T196" i="16"/>
  <c r="R196" i="16"/>
  <c r="P196" i="16"/>
  <c r="BK196" i="16"/>
  <c r="J196" i="16"/>
  <c r="BE196" i="16" s="1"/>
  <c r="BI195" i="16"/>
  <c r="BH195" i="16"/>
  <c r="BG195" i="16"/>
  <c r="BF195" i="16"/>
  <c r="T195" i="16"/>
  <c r="R195" i="16"/>
  <c r="P195" i="16"/>
  <c r="BK195" i="16"/>
  <c r="J195" i="16"/>
  <c r="BE195" i="16" s="1"/>
  <c r="BI194" i="16"/>
  <c r="BH194" i="16"/>
  <c r="BG194" i="16"/>
  <c r="BF194" i="16"/>
  <c r="T194" i="16"/>
  <c r="R194" i="16"/>
  <c r="R193" i="16" s="1"/>
  <c r="P194" i="16"/>
  <c r="P193" i="16" s="1"/>
  <c r="BK194" i="16"/>
  <c r="J194" i="16"/>
  <c r="BE194" i="16" s="1"/>
  <c r="BI192" i="16"/>
  <c r="BH192" i="16"/>
  <c r="BG192" i="16"/>
  <c r="BF192" i="16"/>
  <c r="T192" i="16"/>
  <c r="R192" i="16"/>
  <c r="P192" i="16"/>
  <c r="BK192" i="16"/>
  <c r="J192" i="16"/>
  <c r="BE192" i="16" s="1"/>
  <c r="BI191" i="16"/>
  <c r="BH191" i="16"/>
  <c r="BG191" i="16"/>
  <c r="BF191" i="16"/>
  <c r="T191" i="16"/>
  <c r="R191" i="16"/>
  <c r="P191" i="16"/>
  <c r="BK191" i="16"/>
  <c r="J191" i="16"/>
  <c r="BE191" i="16" s="1"/>
  <c r="BI190" i="16"/>
  <c r="BH190" i="16"/>
  <c r="BG190" i="16"/>
  <c r="BF190" i="16"/>
  <c r="T190" i="16"/>
  <c r="R190" i="16"/>
  <c r="P190" i="16"/>
  <c r="BK190" i="16"/>
  <c r="J190" i="16"/>
  <c r="BE190" i="16"/>
  <c r="BI189" i="16"/>
  <c r="BH189" i="16"/>
  <c r="BG189" i="16"/>
  <c r="BF189" i="16"/>
  <c r="T189" i="16"/>
  <c r="R189" i="16"/>
  <c r="P189" i="16"/>
  <c r="BK189" i="16"/>
  <c r="J189" i="16"/>
  <c r="BE189" i="16" s="1"/>
  <c r="BI188" i="16"/>
  <c r="BH188" i="16"/>
  <c r="BG188" i="16"/>
  <c r="BF188" i="16"/>
  <c r="T188" i="16"/>
  <c r="R188" i="16"/>
  <c r="P188" i="16"/>
  <c r="BK188" i="16"/>
  <c r="J188" i="16"/>
  <c r="BE188" i="16" s="1"/>
  <c r="BI187" i="16"/>
  <c r="BH187" i="16"/>
  <c r="BG187" i="16"/>
  <c r="BF187" i="16"/>
  <c r="T187" i="16"/>
  <c r="R187" i="16"/>
  <c r="P187" i="16"/>
  <c r="BK187" i="16"/>
  <c r="J187" i="16"/>
  <c r="BE187" i="16" s="1"/>
  <c r="BI186" i="16"/>
  <c r="BH186" i="16"/>
  <c r="BG186" i="16"/>
  <c r="BF186" i="16"/>
  <c r="T186" i="16"/>
  <c r="T185" i="16" s="1"/>
  <c r="T184" i="16" s="1"/>
  <c r="R186" i="16"/>
  <c r="P186" i="16"/>
  <c r="P185" i="16" s="1"/>
  <c r="P184" i="16" s="1"/>
  <c r="BK186" i="16"/>
  <c r="J186" i="16"/>
  <c r="BE186" i="16" s="1"/>
  <c r="BI183" i="16"/>
  <c r="BH183" i="16"/>
  <c r="BG183" i="16"/>
  <c r="BF183" i="16"/>
  <c r="T183" i="16"/>
  <c r="R183" i="16"/>
  <c r="P183" i="16"/>
  <c r="BK183" i="16"/>
  <c r="J183" i="16"/>
  <c r="BE183" i="16" s="1"/>
  <c r="BI182" i="16"/>
  <c r="BH182" i="16"/>
  <c r="BG182" i="16"/>
  <c r="BF182" i="16"/>
  <c r="T182" i="16"/>
  <c r="R182" i="16"/>
  <c r="P182" i="16"/>
  <c r="BK182" i="16"/>
  <c r="J182" i="16"/>
  <c r="BE182" i="16"/>
  <c r="BI181" i="16"/>
  <c r="BH181" i="16"/>
  <c r="BG181" i="16"/>
  <c r="BF181" i="16"/>
  <c r="T181" i="16"/>
  <c r="R181" i="16"/>
  <c r="P181" i="16"/>
  <c r="BK181" i="16"/>
  <c r="J181" i="16"/>
  <c r="BE181" i="16" s="1"/>
  <c r="BI180" i="16"/>
  <c r="BH180" i="16"/>
  <c r="BG180" i="16"/>
  <c r="BF180" i="16"/>
  <c r="T180" i="16"/>
  <c r="R180" i="16"/>
  <c r="P180" i="16"/>
  <c r="BK180" i="16"/>
  <c r="J180" i="16"/>
  <c r="BE180" i="16" s="1"/>
  <c r="BI179" i="16"/>
  <c r="BH179" i="16"/>
  <c r="BG179" i="16"/>
  <c r="BF179" i="16"/>
  <c r="T179" i="16"/>
  <c r="R179" i="16"/>
  <c r="P179" i="16"/>
  <c r="BK179" i="16"/>
  <c r="J179" i="16"/>
  <c r="BE179" i="16" s="1"/>
  <c r="BI178" i="16"/>
  <c r="BH178" i="16"/>
  <c r="BG178" i="16"/>
  <c r="BF178" i="16"/>
  <c r="T178" i="16"/>
  <c r="R178" i="16"/>
  <c r="P178" i="16"/>
  <c r="BK178" i="16"/>
  <c r="J178" i="16"/>
  <c r="BE178" i="16"/>
  <c r="BI177" i="16"/>
  <c r="BH177" i="16"/>
  <c r="BG177" i="16"/>
  <c r="BF177" i="16"/>
  <c r="T177" i="16"/>
  <c r="R177" i="16"/>
  <c r="P177" i="16"/>
  <c r="BK177" i="16"/>
  <c r="J177" i="16"/>
  <c r="BE177" i="16" s="1"/>
  <c r="BI176" i="16"/>
  <c r="BH176" i="16"/>
  <c r="BG176" i="16"/>
  <c r="BF176" i="16"/>
  <c r="T176" i="16"/>
  <c r="R176" i="16"/>
  <c r="P176" i="16"/>
  <c r="BK176" i="16"/>
  <c r="J176" i="16"/>
  <c r="BE176" i="16" s="1"/>
  <c r="BI175" i="16"/>
  <c r="BH175" i="16"/>
  <c r="BG175" i="16"/>
  <c r="BF175" i="16"/>
  <c r="T175" i="16"/>
  <c r="T174" i="16" s="1"/>
  <c r="R175" i="16"/>
  <c r="P175" i="16"/>
  <c r="BK175" i="16"/>
  <c r="BK174" i="16" s="1"/>
  <c r="J174" i="16" s="1"/>
  <c r="J68" i="16" s="1"/>
  <c r="J175" i="16"/>
  <c r="BE175" i="16" s="1"/>
  <c r="BI173" i="16"/>
  <c r="BH173" i="16"/>
  <c r="BG173" i="16"/>
  <c r="BF173" i="16"/>
  <c r="T173" i="16"/>
  <c r="R173" i="16"/>
  <c r="P173" i="16"/>
  <c r="BK173" i="16"/>
  <c r="J173" i="16"/>
  <c r="BE173" i="16" s="1"/>
  <c r="BI172" i="16"/>
  <c r="BH172" i="16"/>
  <c r="BG172" i="16"/>
  <c r="BF172" i="16"/>
  <c r="T172" i="16"/>
  <c r="R172" i="16"/>
  <c r="P172" i="16"/>
  <c r="BK172" i="16"/>
  <c r="J172" i="16"/>
  <c r="BE172" i="16" s="1"/>
  <c r="BI171" i="16"/>
  <c r="BH171" i="16"/>
  <c r="BG171" i="16"/>
  <c r="BF171" i="16"/>
  <c r="T171" i="16"/>
  <c r="R171" i="16"/>
  <c r="P171" i="16"/>
  <c r="BK171" i="16"/>
  <c r="J171" i="16"/>
  <c r="BE171" i="16" s="1"/>
  <c r="BI170" i="16"/>
  <c r="BH170" i="16"/>
  <c r="BG170" i="16"/>
  <c r="BF170" i="16"/>
  <c r="T170" i="16"/>
  <c r="R170" i="16"/>
  <c r="P170" i="16"/>
  <c r="BK170" i="16"/>
  <c r="J170" i="16"/>
  <c r="BE170" i="16" s="1"/>
  <c r="BI169" i="16"/>
  <c r="BH169" i="16"/>
  <c r="BG169" i="16"/>
  <c r="BF169" i="16"/>
  <c r="T169" i="16"/>
  <c r="R169" i="16"/>
  <c r="P169" i="16"/>
  <c r="BK169" i="16"/>
  <c r="J169" i="16"/>
  <c r="BE169" i="16" s="1"/>
  <c r="BI168" i="16"/>
  <c r="BH168" i="16"/>
  <c r="BG168" i="16"/>
  <c r="BF168" i="16"/>
  <c r="T168" i="16"/>
  <c r="R168" i="16"/>
  <c r="P168" i="16"/>
  <c r="BK168" i="16"/>
  <c r="J168" i="16"/>
  <c r="BE168" i="16"/>
  <c r="BI167" i="16"/>
  <c r="BH167" i="16"/>
  <c r="BG167" i="16"/>
  <c r="BF167" i="16"/>
  <c r="T167" i="16"/>
  <c r="R167" i="16"/>
  <c r="P167" i="16"/>
  <c r="BK167" i="16"/>
  <c r="J167" i="16"/>
  <c r="BE167" i="16"/>
  <c r="BI166" i="16"/>
  <c r="BH166" i="16"/>
  <c r="BG166" i="16"/>
  <c r="BF166" i="16"/>
  <c r="T166" i="16"/>
  <c r="R166" i="16"/>
  <c r="P166" i="16"/>
  <c r="BK166" i="16"/>
  <c r="J166" i="16"/>
  <c r="BE166" i="16" s="1"/>
  <c r="BI165" i="16"/>
  <c r="BH165" i="16"/>
  <c r="BG165" i="16"/>
  <c r="BF165" i="16"/>
  <c r="T165" i="16"/>
  <c r="R165" i="16"/>
  <c r="P165" i="16"/>
  <c r="BK165" i="16"/>
  <c r="J165" i="16"/>
  <c r="BE165" i="16" s="1"/>
  <c r="BI164" i="16"/>
  <c r="BH164" i="16"/>
  <c r="BG164" i="16"/>
  <c r="BF164" i="16"/>
  <c r="T164" i="16"/>
  <c r="R164" i="16"/>
  <c r="P164" i="16"/>
  <c r="BK164" i="16"/>
  <c r="J164" i="16"/>
  <c r="BE164" i="16" s="1"/>
  <c r="BI163" i="16"/>
  <c r="BH163" i="16"/>
  <c r="BG163" i="16"/>
  <c r="BF163" i="16"/>
  <c r="T163" i="16"/>
  <c r="R163" i="16"/>
  <c r="P163" i="16"/>
  <c r="BK163" i="16"/>
  <c r="J163" i="16"/>
  <c r="BE163" i="16" s="1"/>
  <c r="BI162" i="16"/>
  <c r="BH162" i="16"/>
  <c r="BG162" i="16"/>
  <c r="BF162" i="16"/>
  <c r="T162" i="16"/>
  <c r="R162" i="16"/>
  <c r="P162" i="16"/>
  <c r="BK162" i="16"/>
  <c r="J162" i="16"/>
  <c r="BE162" i="16" s="1"/>
  <c r="BI161" i="16"/>
  <c r="BH161" i="16"/>
  <c r="BG161" i="16"/>
  <c r="BF161" i="16"/>
  <c r="T161" i="16"/>
  <c r="R161" i="16"/>
  <c r="P161" i="16"/>
  <c r="BK161" i="16"/>
  <c r="J161" i="16"/>
  <c r="BE161" i="16" s="1"/>
  <c r="BI160" i="16"/>
  <c r="BH160" i="16"/>
  <c r="BG160" i="16"/>
  <c r="BF160" i="16"/>
  <c r="T160" i="16"/>
  <c r="T159" i="16" s="1"/>
  <c r="R160" i="16"/>
  <c r="P160" i="16"/>
  <c r="BK160" i="16"/>
  <c r="J160" i="16"/>
  <c r="BE160" i="16" s="1"/>
  <c r="BI158" i="16"/>
  <c r="BH158" i="16"/>
  <c r="BG158" i="16"/>
  <c r="BF158" i="16"/>
  <c r="T158" i="16"/>
  <c r="R158" i="16"/>
  <c r="P158" i="16"/>
  <c r="BK158" i="16"/>
  <c r="J158" i="16"/>
  <c r="BE158" i="16"/>
  <c r="BI157" i="16"/>
  <c r="BH157" i="16"/>
  <c r="BG157" i="16"/>
  <c r="BF157" i="16"/>
  <c r="T157" i="16"/>
  <c r="R157" i="16"/>
  <c r="P157" i="16"/>
  <c r="BK157" i="16"/>
  <c r="J157" i="16"/>
  <c r="BE157" i="16" s="1"/>
  <c r="BI156" i="16"/>
  <c r="BH156" i="16"/>
  <c r="BG156" i="16"/>
  <c r="BF156" i="16"/>
  <c r="T156" i="16"/>
  <c r="R156" i="16"/>
  <c r="P156" i="16"/>
  <c r="BK156" i="16"/>
  <c r="J156" i="16"/>
  <c r="BE156" i="16"/>
  <c r="BI155" i="16"/>
  <c r="BH155" i="16"/>
  <c r="BG155" i="16"/>
  <c r="BF155" i="16"/>
  <c r="T155" i="16"/>
  <c r="R155" i="16"/>
  <c r="P155" i="16"/>
  <c r="BK155" i="16"/>
  <c r="J155" i="16"/>
  <c r="BE155" i="16" s="1"/>
  <c r="BI154" i="16"/>
  <c r="BH154" i="16"/>
  <c r="BG154" i="16"/>
  <c r="BF154" i="16"/>
  <c r="T154" i="16"/>
  <c r="R154" i="16"/>
  <c r="P154" i="16"/>
  <c r="BK154" i="16"/>
  <c r="J154" i="16"/>
  <c r="BE154" i="16" s="1"/>
  <c r="BI153" i="16"/>
  <c r="BH153" i="16"/>
  <c r="BG153" i="16"/>
  <c r="BF153" i="16"/>
  <c r="T153" i="16"/>
  <c r="R153" i="16"/>
  <c r="P153" i="16"/>
  <c r="BK153" i="16"/>
  <c r="J153" i="16"/>
  <c r="BE153" i="16" s="1"/>
  <c r="BI152" i="16"/>
  <c r="BH152" i="16"/>
  <c r="BG152" i="16"/>
  <c r="BF152" i="16"/>
  <c r="T152" i="16"/>
  <c r="T151" i="16"/>
  <c r="R152" i="16"/>
  <c r="P152" i="16"/>
  <c r="P151" i="16" s="1"/>
  <c r="BK152" i="16"/>
  <c r="J152" i="16"/>
  <c r="BE152" i="16" s="1"/>
  <c r="BI149" i="16"/>
  <c r="BH149" i="16"/>
  <c r="BG149" i="16"/>
  <c r="BF149" i="16"/>
  <c r="T149" i="16"/>
  <c r="R149" i="16"/>
  <c r="P149" i="16"/>
  <c r="BK149" i="16"/>
  <c r="J149" i="16"/>
  <c r="BE149" i="16" s="1"/>
  <c r="BI148" i="16"/>
  <c r="BH148" i="16"/>
  <c r="BG148" i="16"/>
  <c r="BF148" i="16"/>
  <c r="T148" i="16"/>
  <c r="R148" i="16"/>
  <c r="P148" i="16"/>
  <c r="BK148" i="16"/>
  <c r="J148" i="16"/>
  <c r="BE148" i="16" s="1"/>
  <c r="BI146" i="16"/>
  <c r="BH146" i="16"/>
  <c r="BG146" i="16"/>
  <c r="BF146" i="16"/>
  <c r="T146" i="16"/>
  <c r="R146" i="16"/>
  <c r="P146" i="16"/>
  <c r="BK146" i="16"/>
  <c r="J146" i="16"/>
  <c r="BE146" i="16" s="1"/>
  <c r="BI145" i="16"/>
  <c r="BH145" i="16"/>
  <c r="BG145" i="16"/>
  <c r="BF145" i="16"/>
  <c r="T145" i="16"/>
  <c r="R145" i="16"/>
  <c r="P145" i="16"/>
  <c r="BK145" i="16"/>
  <c r="J145" i="16"/>
  <c r="BE145" i="16" s="1"/>
  <c r="BI144" i="16"/>
  <c r="BH144" i="16"/>
  <c r="BG144" i="16"/>
  <c r="BF144" i="16"/>
  <c r="T144" i="16"/>
  <c r="R144" i="16"/>
  <c r="P144" i="16"/>
  <c r="BK144" i="16"/>
  <c r="J144" i="16"/>
  <c r="BE144" i="16" s="1"/>
  <c r="BI143" i="16"/>
  <c r="BH143" i="16"/>
  <c r="BG143" i="16"/>
  <c r="BF143" i="16"/>
  <c r="T143" i="16"/>
  <c r="R143" i="16"/>
  <c r="P143" i="16"/>
  <c r="BK143" i="16"/>
  <c r="J143" i="16"/>
  <c r="BE143" i="16" s="1"/>
  <c r="BI142" i="16"/>
  <c r="BH142" i="16"/>
  <c r="BG142" i="16"/>
  <c r="BF142" i="16"/>
  <c r="T142" i="16"/>
  <c r="R142" i="16"/>
  <c r="P142" i="16"/>
  <c r="BK142" i="16"/>
  <c r="J142" i="16"/>
  <c r="BE142" i="16"/>
  <c r="BI141" i="16"/>
  <c r="BH141" i="16"/>
  <c r="BG141" i="16"/>
  <c r="BF141" i="16"/>
  <c r="T141" i="16"/>
  <c r="R141" i="16"/>
  <c r="P141" i="16"/>
  <c r="BK141" i="16"/>
  <c r="J141" i="16"/>
  <c r="BE141" i="16" s="1"/>
  <c r="BI140" i="16"/>
  <c r="BH140" i="16"/>
  <c r="BG140" i="16"/>
  <c r="BF140" i="16"/>
  <c r="T140" i="16"/>
  <c r="R140" i="16"/>
  <c r="P140" i="16"/>
  <c r="BK140" i="16"/>
  <c r="J140" i="16"/>
  <c r="BE140" i="16" s="1"/>
  <c r="BI139" i="16"/>
  <c r="BH139" i="16"/>
  <c r="BG139" i="16"/>
  <c r="BF139" i="16"/>
  <c r="T139" i="16"/>
  <c r="R139" i="16"/>
  <c r="P139" i="16"/>
  <c r="BK139" i="16"/>
  <c r="J139" i="16"/>
  <c r="BE139" i="16" s="1"/>
  <c r="BI137" i="16"/>
  <c r="BH137" i="16"/>
  <c r="BG137" i="16"/>
  <c r="BF137" i="16"/>
  <c r="T137" i="16"/>
  <c r="R137" i="16"/>
  <c r="P137" i="16"/>
  <c r="BK137" i="16"/>
  <c r="J137" i="16"/>
  <c r="BE137" i="16"/>
  <c r="BI136" i="16"/>
  <c r="BH136" i="16"/>
  <c r="BG136" i="16"/>
  <c r="BF136" i="16"/>
  <c r="T136" i="16"/>
  <c r="R136" i="16"/>
  <c r="P136" i="16"/>
  <c r="BK136" i="16"/>
  <c r="J136" i="16"/>
  <c r="BE136" i="16" s="1"/>
  <c r="BI135" i="16"/>
  <c r="BH135" i="16"/>
  <c r="BG135" i="16"/>
  <c r="BF135" i="16"/>
  <c r="T135" i="16"/>
  <c r="R135" i="16"/>
  <c r="P135" i="16"/>
  <c r="BK135" i="16"/>
  <c r="J135" i="16"/>
  <c r="BE135" i="16" s="1"/>
  <c r="BI134" i="16"/>
  <c r="BH134" i="16"/>
  <c r="BG134" i="16"/>
  <c r="BF134" i="16"/>
  <c r="T134" i="16"/>
  <c r="R134" i="16"/>
  <c r="P134" i="16"/>
  <c r="BK134" i="16"/>
  <c r="J134" i="16"/>
  <c r="BE134" i="16" s="1"/>
  <c r="BI133" i="16"/>
  <c r="BH133" i="16"/>
  <c r="BG133" i="16"/>
  <c r="BF133" i="16"/>
  <c r="T133" i="16"/>
  <c r="R133" i="16"/>
  <c r="P133" i="16"/>
  <c r="BK133" i="16"/>
  <c r="J133" i="16"/>
  <c r="BE133" i="16"/>
  <c r="BI132" i="16"/>
  <c r="BH132" i="16"/>
  <c r="BG132" i="16"/>
  <c r="BF132" i="16"/>
  <c r="T132" i="16"/>
  <c r="R132" i="16"/>
  <c r="P132" i="16"/>
  <c r="BK132" i="16"/>
  <c r="J132" i="16"/>
  <c r="BE132" i="16"/>
  <c r="BI130" i="16"/>
  <c r="BH130" i="16"/>
  <c r="BG130" i="16"/>
  <c r="BF130" i="16"/>
  <c r="T130" i="16"/>
  <c r="R130" i="16"/>
  <c r="P130" i="16"/>
  <c r="BK130" i="16"/>
  <c r="J130" i="16"/>
  <c r="BE130" i="16" s="1"/>
  <c r="BI128" i="16"/>
  <c r="BH128" i="16"/>
  <c r="BG128" i="16"/>
  <c r="BF128" i="16"/>
  <c r="T128" i="16"/>
  <c r="R128" i="16"/>
  <c r="P128" i="16"/>
  <c r="BK128" i="16"/>
  <c r="J128" i="16"/>
  <c r="BE128" i="16" s="1"/>
  <c r="BI127" i="16"/>
  <c r="BH127" i="16"/>
  <c r="BG127" i="16"/>
  <c r="BF127" i="16"/>
  <c r="T127" i="16"/>
  <c r="R127" i="16"/>
  <c r="P127" i="16"/>
  <c r="BK127" i="16"/>
  <c r="J127" i="16"/>
  <c r="BE127" i="16" s="1"/>
  <c r="BI126" i="16"/>
  <c r="BH126" i="16"/>
  <c r="BG126" i="16"/>
  <c r="BF126" i="16"/>
  <c r="T126" i="16"/>
  <c r="R126" i="16"/>
  <c r="P126" i="16"/>
  <c r="BK126" i="16"/>
  <c r="J126" i="16"/>
  <c r="BE126" i="16"/>
  <c r="BI125" i="16"/>
  <c r="BH125" i="16"/>
  <c r="BG125" i="16"/>
  <c r="BF125" i="16"/>
  <c r="T125" i="16"/>
  <c r="R125" i="16"/>
  <c r="P125" i="16"/>
  <c r="BK125" i="16"/>
  <c r="J125" i="16"/>
  <c r="BE125" i="16" s="1"/>
  <c r="BI124" i="16"/>
  <c r="BH124" i="16"/>
  <c r="BG124" i="16"/>
  <c r="BF124" i="16"/>
  <c r="T124" i="16"/>
  <c r="R124" i="16"/>
  <c r="P124" i="16"/>
  <c r="BK124" i="16"/>
  <c r="J124" i="16"/>
  <c r="BE124" i="16" s="1"/>
  <c r="BI123" i="16"/>
  <c r="BH123" i="16"/>
  <c r="BG123" i="16"/>
  <c r="BF123" i="16"/>
  <c r="T123" i="16"/>
  <c r="R123" i="16"/>
  <c r="P123" i="16"/>
  <c r="BK123" i="16"/>
  <c r="J123" i="16"/>
  <c r="BE123" i="16" s="1"/>
  <c r="BI122" i="16"/>
  <c r="BH122" i="16"/>
  <c r="BG122" i="16"/>
  <c r="BF122" i="16"/>
  <c r="T122" i="16"/>
  <c r="R122" i="16"/>
  <c r="P122" i="16"/>
  <c r="BK122" i="16"/>
  <c r="J122" i="16"/>
  <c r="BE122" i="16" s="1"/>
  <c r="BI121" i="16"/>
  <c r="BH121" i="16"/>
  <c r="BG121" i="16"/>
  <c r="BF121" i="16"/>
  <c r="T121" i="16"/>
  <c r="R121" i="16"/>
  <c r="P121" i="16"/>
  <c r="BK121" i="16"/>
  <c r="J121" i="16"/>
  <c r="BE121" i="16" s="1"/>
  <c r="BI120" i="16"/>
  <c r="BH120" i="16"/>
  <c r="BG120" i="16"/>
  <c r="BF120" i="16"/>
  <c r="T120" i="16"/>
  <c r="R120" i="16"/>
  <c r="P120" i="16"/>
  <c r="BK120" i="16"/>
  <c r="J120" i="16"/>
  <c r="BE120" i="16" s="1"/>
  <c r="BI119" i="16"/>
  <c r="BH119" i="16"/>
  <c r="BG119" i="16"/>
  <c r="BF119" i="16"/>
  <c r="T119" i="16"/>
  <c r="R119" i="16"/>
  <c r="P119" i="16"/>
  <c r="BK119" i="16"/>
  <c r="J119" i="16"/>
  <c r="BE119" i="16" s="1"/>
  <c r="BI118" i="16"/>
  <c r="BH118" i="16"/>
  <c r="BG118" i="16"/>
  <c r="BF118" i="16"/>
  <c r="T118" i="16"/>
  <c r="R118" i="16"/>
  <c r="P118" i="16"/>
  <c r="BK118" i="16"/>
  <c r="J118" i="16"/>
  <c r="BE118" i="16"/>
  <c r="BI117" i="16"/>
  <c r="BH117" i="16"/>
  <c r="BG117" i="16"/>
  <c r="BF117" i="16"/>
  <c r="T117" i="16"/>
  <c r="R117" i="16"/>
  <c r="P117" i="16"/>
  <c r="BK117" i="16"/>
  <c r="J117" i="16"/>
  <c r="BE117" i="16" s="1"/>
  <c r="BI116" i="16"/>
  <c r="BH116" i="16"/>
  <c r="BG116" i="16"/>
  <c r="BF116" i="16"/>
  <c r="T116" i="16"/>
  <c r="R116" i="16"/>
  <c r="P116" i="16"/>
  <c r="BK116" i="16"/>
  <c r="J116" i="16"/>
  <c r="BE116" i="16" s="1"/>
  <c r="BI115" i="16"/>
  <c r="BH115" i="16"/>
  <c r="BG115" i="16"/>
  <c r="BF115" i="16"/>
  <c r="T115" i="16"/>
  <c r="R115" i="16"/>
  <c r="P115" i="16"/>
  <c r="BK115" i="16"/>
  <c r="J115" i="16"/>
  <c r="BE115" i="16" s="1"/>
  <c r="BI114" i="16"/>
  <c r="BH114" i="16"/>
  <c r="BG114" i="16"/>
  <c r="BF114" i="16"/>
  <c r="T114" i="16"/>
  <c r="R114" i="16"/>
  <c r="P114" i="16"/>
  <c r="BK114" i="16"/>
  <c r="J114" i="16"/>
  <c r="BE114" i="16"/>
  <c r="BI113" i="16"/>
  <c r="BH113" i="16"/>
  <c r="BG113" i="16"/>
  <c r="BF113" i="16"/>
  <c r="T113" i="16"/>
  <c r="R113" i="16"/>
  <c r="P113" i="16"/>
  <c r="BK113" i="16"/>
  <c r="J113" i="16"/>
  <c r="BE113" i="16" s="1"/>
  <c r="BI112" i="16"/>
  <c r="BH112" i="16"/>
  <c r="BG112" i="16"/>
  <c r="BF112" i="16"/>
  <c r="T112" i="16"/>
  <c r="R112" i="16"/>
  <c r="P112" i="16"/>
  <c r="BK112" i="16"/>
  <c r="J112" i="16"/>
  <c r="BE112" i="16" s="1"/>
  <c r="BI111" i="16"/>
  <c r="BH111" i="16"/>
  <c r="BG111" i="16"/>
  <c r="BF111" i="16"/>
  <c r="T111" i="16"/>
  <c r="R111" i="16"/>
  <c r="P111" i="16"/>
  <c r="BK111" i="16"/>
  <c r="J111" i="16"/>
  <c r="BE111" i="16" s="1"/>
  <c r="BI110" i="16"/>
  <c r="BH110" i="16"/>
  <c r="BG110" i="16"/>
  <c r="BF110" i="16"/>
  <c r="T110" i="16"/>
  <c r="R110" i="16"/>
  <c r="P110" i="16"/>
  <c r="BK110" i="16"/>
  <c r="J110" i="16"/>
  <c r="BE110" i="16" s="1"/>
  <c r="BI109" i="16"/>
  <c r="BH109" i="16"/>
  <c r="BG109" i="16"/>
  <c r="BF109" i="16"/>
  <c r="T109" i="16"/>
  <c r="R109" i="16"/>
  <c r="P109" i="16"/>
  <c r="BK109" i="16"/>
  <c r="J109" i="16"/>
  <c r="BE109" i="16" s="1"/>
  <c r="BI107" i="16"/>
  <c r="BH107" i="16"/>
  <c r="BG107" i="16"/>
  <c r="BF107" i="16"/>
  <c r="T107" i="16"/>
  <c r="R107" i="16"/>
  <c r="P107" i="16"/>
  <c r="BK107" i="16"/>
  <c r="J107" i="16"/>
  <c r="BE107" i="16" s="1"/>
  <c r="BI106" i="16"/>
  <c r="BH106" i="16"/>
  <c r="BG106" i="16"/>
  <c r="BF106" i="16"/>
  <c r="T106" i="16"/>
  <c r="R106" i="16"/>
  <c r="P106" i="16"/>
  <c r="BK106" i="16"/>
  <c r="J106" i="16"/>
  <c r="BE106" i="16" s="1"/>
  <c r="BI105" i="16"/>
  <c r="BH105" i="16"/>
  <c r="BG105" i="16"/>
  <c r="BF105" i="16"/>
  <c r="T105" i="16"/>
  <c r="R105" i="16"/>
  <c r="P105" i="16"/>
  <c r="BK105" i="16"/>
  <c r="J105" i="16"/>
  <c r="BE105" i="16" s="1"/>
  <c r="BI104" i="16"/>
  <c r="BH104" i="16"/>
  <c r="BG104" i="16"/>
  <c r="BF104" i="16"/>
  <c r="T104" i="16"/>
  <c r="R104" i="16"/>
  <c r="P104" i="16"/>
  <c r="BK104" i="16"/>
  <c r="J104" i="16"/>
  <c r="BE104" i="16" s="1"/>
  <c r="BI103" i="16"/>
  <c r="BH103" i="16"/>
  <c r="BG103" i="16"/>
  <c r="BF103" i="16"/>
  <c r="T103" i="16"/>
  <c r="R103" i="16"/>
  <c r="P103" i="16"/>
  <c r="P102" i="16" s="1"/>
  <c r="BK103" i="16"/>
  <c r="J103" i="16"/>
  <c r="BE103" i="16" s="1"/>
  <c r="BI101" i="16"/>
  <c r="BH101" i="16"/>
  <c r="BG101" i="16"/>
  <c r="BF101" i="16"/>
  <c r="T101" i="16"/>
  <c r="T100" i="16"/>
  <c r="R101" i="16"/>
  <c r="R100" i="16" s="1"/>
  <c r="P101" i="16"/>
  <c r="P100" i="16" s="1"/>
  <c r="BK101" i="16"/>
  <c r="BK100" i="16" s="1"/>
  <c r="J100" i="16" s="1"/>
  <c r="J63" i="16" s="1"/>
  <c r="J101" i="16"/>
  <c r="BE101" i="16" s="1"/>
  <c r="BI99" i="16"/>
  <c r="BH99" i="16"/>
  <c r="BG99" i="16"/>
  <c r="BF99" i="16"/>
  <c r="T99" i="16"/>
  <c r="R99" i="16"/>
  <c r="P99" i="16"/>
  <c r="BK99" i="16"/>
  <c r="J99" i="16"/>
  <c r="BE99" i="16" s="1"/>
  <c r="BI97" i="16"/>
  <c r="BH97" i="16"/>
  <c r="BG97" i="16"/>
  <c r="BF97" i="16"/>
  <c r="T97" i="16"/>
  <c r="R97" i="16"/>
  <c r="P97" i="16"/>
  <c r="BK97" i="16"/>
  <c r="J97" i="16"/>
  <c r="BE97" i="16" s="1"/>
  <c r="BI96" i="16"/>
  <c r="BH96" i="16"/>
  <c r="BG96" i="16"/>
  <c r="BF96" i="16"/>
  <c r="T96" i="16"/>
  <c r="T95" i="16" s="1"/>
  <c r="R96" i="16"/>
  <c r="R95" i="16" s="1"/>
  <c r="P96" i="16"/>
  <c r="P95" i="16" s="1"/>
  <c r="BK96" i="16"/>
  <c r="J96" i="16"/>
  <c r="BE96" i="16" s="1"/>
  <c r="J89" i="16"/>
  <c r="F89" i="16"/>
  <c r="F87" i="16"/>
  <c r="E85" i="16"/>
  <c r="J55" i="16"/>
  <c r="F55" i="16"/>
  <c r="F53" i="16"/>
  <c r="E51" i="16"/>
  <c r="J20" i="16"/>
  <c r="E20" i="16"/>
  <c r="F90" i="16" s="1"/>
  <c r="J19" i="16"/>
  <c r="J14" i="16"/>
  <c r="J87" i="16" s="1"/>
  <c r="E7" i="16"/>
  <c r="E47" i="16" s="1"/>
  <c r="AY67" i="1"/>
  <c r="AX67" i="1"/>
  <c r="BI135" i="15"/>
  <c r="BH135" i="15"/>
  <c r="BG135" i="15"/>
  <c r="BF135" i="15"/>
  <c r="T135" i="15"/>
  <c r="R135" i="15"/>
  <c r="P135" i="15"/>
  <c r="BK135" i="15"/>
  <c r="J135" i="15"/>
  <c r="BE135" i="15" s="1"/>
  <c r="BI134" i="15"/>
  <c r="BH134" i="15"/>
  <c r="BG134" i="15"/>
  <c r="BF134" i="15"/>
  <c r="T134" i="15"/>
  <c r="T133" i="15"/>
  <c r="R134" i="15"/>
  <c r="R133" i="15" s="1"/>
  <c r="P134" i="15"/>
  <c r="BK134" i="15"/>
  <c r="J134" i="15"/>
  <c r="BE134" i="15" s="1"/>
  <c r="BI132" i="15"/>
  <c r="BH132" i="15"/>
  <c r="BG132" i="15"/>
  <c r="BF132" i="15"/>
  <c r="T132" i="15"/>
  <c r="R132" i="15"/>
  <c r="P132" i="15"/>
  <c r="BK132" i="15"/>
  <c r="J132" i="15"/>
  <c r="BE132" i="15" s="1"/>
  <c r="BI131" i="15"/>
  <c r="BH131" i="15"/>
  <c r="BG131" i="15"/>
  <c r="BF131" i="15"/>
  <c r="T131" i="15"/>
  <c r="R131" i="15"/>
  <c r="R130" i="15" s="1"/>
  <c r="P131" i="15"/>
  <c r="BK131" i="15"/>
  <c r="BK130" i="15" s="1"/>
  <c r="J130" i="15" s="1"/>
  <c r="J68" i="15" s="1"/>
  <c r="J131" i="15"/>
  <c r="BE131" i="15"/>
  <c r="BI129" i="15"/>
  <c r="BH129" i="15"/>
  <c r="BG129" i="15"/>
  <c r="BF129" i="15"/>
  <c r="T129" i="15"/>
  <c r="T128" i="15" s="1"/>
  <c r="R129" i="15"/>
  <c r="R128" i="15" s="1"/>
  <c r="P129" i="15"/>
  <c r="P128" i="15"/>
  <c r="BK129" i="15"/>
  <c r="BK128" i="15" s="1"/>
  <c r="J128" i="15" s="1"/>
  <c r="J67" i="15" s="1"/>
  <c r="J129" i="15"/>
  <c r="BE129" i="15" s="1"/>
  <c r="BI127" i="15"/>
  <c r="BH127" i="15"/>
  <c r="BG127" i="15"/>
  <c r="BF127" i="15"/>
  <c r="T127" i="15"/>
  <c r="R127" i="15"/>
  <c r="P127" i="15"/>
  <c r="BK127" i="15"/>
  <c r="J127" i="15"/>
  <c r="BE127" i="15"/>
  <c r="BI126" i="15"/>
  <c r="BH126" i="15"/>
  <c r="BG126" i="15"/>
  <c r="BF126" i="15"/>
  <c r="T126" i="15"/>
  <c r="R126" i="15"/>
  <c r="P126" i="15"/>
  <c r="BK126" i="15"/>
  <c r="J126" i="15"/>
  <c r="BE126" i="15"/>
  <c r="BI125" i="15"/>
  <c r="BH125" i="15"/>
  <c r="BG125" i="15"/>
  <c r="BF125" i="15"/>
  <c r="T125" i="15"/>
  <c r="R125" i="15"/>
  <c r="P125" i="15"/>
  <c r="BK125" i="15"/>
  <c r="J125" i="15"/>
  <c r="BE125" i="15" s="1"/>
  <c r="BI124" i="15"/>
  <c r="BH124" i="15"/>
  <c r="BG124" i="15"/>
  <c r="BF124" i="15"/>
  <c r="T124" i="15"/>
  <c r="R124" i="15"/>
  <c r="P124" i="15"/>
  <c r="BK124" i="15"/>
  <c r="J124" i="15"/>
  <c r="BE124" i="15" s="1"/>
  <c r="BI123" i="15"/>
  <c r="BH123" i="15"/>
  <c r="BG123" i="15"/>
  <c r="BF123" i="15"/>
  <c r="T123" i="15"/>
  <c r="R123" i="15"/>
  <c r="P123" i="15"/>
  <c r="BK123" i="15"/>
  <c r="J123" i="15"/>
  <c r="BE123" i="15"/>
  <c r="BI122" i="15"/>
  <c r="BH122" i="15"/>
  <c r="BG122" i="15"/>
  <c r="BF122" i="15"/>
  <c r="T122" i="15"/>
  <c r="R122" i="15"/>
  <c r="P122" i="15"/>
  <c r="BK122" i="15"/>
  <c r="J122" i="15"/>
  <c r="BE122" i="15" s="1"/>
  <c r="BI121" i="15"/>
  <c r="BH121" i="15"/>
  <c r="BG121" i="15"/>
  <c r="BF121" i="15"/>
  <c r="T121" i="15"/>
  <c r="R121" i="15"/>
  <c r="P121" i="15"/>
  <c r="BK121" i="15"/>
  <c r="J121" i="15"/>
  <c r="BE121" i="15" s="1"/>
  <c r="BI120" i="15"/>
  <c r="BH120" i="15"/>
  <c r="BG120" i="15"/>
  <c r="BF120" i="15"/>
  <c r="T120" i="15"/>
  <c r="R120" i="15"/>
  <c r="P120" i="15"/>
  <c r="BK120" i="15"/>
  <c r="J120" i="15"/>
  <c r="BE120" i="15" s="1"/>
  <c r="BI119" i="15"/>
  <c r="BH119" i="15"/>
  <c r="BG119" i="15"/>
  <c r="BF119" i="15"/>
  <c r="T119" i="15"/>
  <c r="R119" i="15"/>
  <c r="P119" i="15"/>
  <c r="BK119" i="15"/>
  <c r="J119" i="15"/>
  <c r="BE119" i="15" s="1"/>
  <c r="BI118" i="15"/>
  <c r="BH118" i="15"/>
  <c r="BG118" i="15"/>
  <c r="BF118" i="15"/>
  <c r="T118" i="15"/>
  <c r="R118" i="15"/>
  <c r="P118" i="15"/>
  <c r="BK118" i="15"/>
  <c r="J118" i="15"/>
  <c r="BE118" i="15" s="1"/>
  <c r="BI117" i="15"/>
  <c r="BH117" i="15"/>
  <c r="BG117" i="15"/>
  <c r="BF117" i="15"/>
  <c r="T117" i="15"/>
  <c r="R117" i="15"/>
  <c r="P117" i="15"/>
  <c r="BK117" i="15"/>
  <c r="J117" i="15"/>
  <c r="BE117" i="15" s="1"/>
  <c r="BI116" i="15"/>
  <c r="BH116" i="15"/>
  <c r="BG116" i="15"/>
  <c r="BF116" i="15"/>
  <c r="T116" i="15"/>
  <c r="R116" i="15"/>
  <c r="P116" i="15"/>
  <c r="BK116" i="15"/>
  <c r="J116" i="15"/>
  <c r="BE116" i="15" s="1"/>
  <c r="BI115" i="15"/>
  <c r="BH115" i="15"/>
  <c r="BG115" i="15"/>
  <c r="BF115" i="15"/>
  <c r="T115" i="15"/>
  <c r="R115" i="15"/>
  <c r="P115" i="15"/>
  <c r="BK115" i="15"/>
  <c r="J115" i="15"/>
  <c r="BE115" i="15"/>
  <c r="BI114" i="15"/>
  <c r="BH114" i="15"/>
  <c r="BG114" i="15"/>
  <c r="BF114" i="15"/>
  <c r="T114" i="15"/>
  <c r="R114" i="15"/>
  <c r="P114" i="15"/>
  <c r="BK114" i="15"/>
  <c r="J114" i="15"/>
  <c r="BE114" i="15"/>
  <c r="BI113" i="15"/>
  <c r="BH113" i="15"/>
  <c r="BG113" i="15"/>
  <c r="BF113" i="15"/>
  <c r="T113" i="15"/>
  <c r="R113" i="15"/>
  <c r="P113" i="15"/>
  <c r="BK113" i="15"/>
  <c r="J113" i="15"/>
  <c r="BE113" i="15" s="1"/>
  <c r="BI112" i="15"/>
  <c r="BH112" i="15"/>
  <c r="BG112" i="15"/>
  <c r="BF112" i="15"/>
  <c r="T112" i="15"/>
  <c r="R112" i="15"/>
  <c r="P112" i="15"/>
  <c r="BK112" i="15"/>
  <c r="J112" i="15"/>
  <c r="BE112" i="15" s="1"/>
  <c r="BI111" i="15"/>
  <c r="BH111" i="15"/>
  <c r="BG111" i="15"/>
  <c r="BF111" i="15"/>
  <c r="T111" i="15"/>
  <c r="R111" i="15"/>
  <c r="P111" i="15"/>
  <c r="BK111" i="15"/>
  <c r="J111" i="15"/>
  <c r="BE111" i="15"/>
  <c r="BI110" i="15"/>
  <c r="BH110" i="15"/>
  <c r="BG110" i="15"/>
  <c r="BF110" i="15"/>
  <c r="T110" i="15"/>
  <c r="R110" i="15"/>
  <c r="P110" i="15"/>
  <c r="P109" i="15" s="1"/>
  <c r="BK110" i="15"/>
  <c r="J110" i="15"/>
  <c r="BE110" i="15" s="1"/>
  <c r="BI108" i="15"/>
  <c r="BH108" i="15"/>
  <c r="BG108" i="15"/>
  <c r="BF108" i="15"/>
  <c r="T108" i="15"/>
  <c r="R108" i="15"/>
  <c r="P108" i="15"/>
  <c r="BK108" i="15"/>
  <c r="J108" i="15"/>
  <c r="BE108" i="15" s="1"/>
  <c r="BI106" i="15"/>
  <c r="BH106" i="15"/>
  <c r="BG106" i="15"/>
  <c r="BF106" i="15"/>
  <c r="T106" i="15"/>
  <c r="R106" i="15"/>
  <c r="P106" i="15"/>
  <c r="BK106" i="15"/>
  <c r="J106" i="15"/>
  <c r="BE106" i="15" s="1"/>
  <c r="BI105" i="15"/>
  <c r="BH105" i="15"/>
  <c r="BG105" i="15"/>
  <c r="BF105" i="15"/>
  <c r="T105" i="15"/>
  <c r="R105" i="15"/>
  <c r="P105" i="15"/>
  <c r="BK105" i="15"/>
  <c r="J105" i="15"/>
  <c r="BE105" i="15" s="1"/>
  <c r="BI104" i="15"/>
  <c r="BH104" i="15"/>
  <c r="BG104" i="15"/>
  <c r="BF104" i="15"/>
  <c r="T104" i="15"/>
  <c r="R104" i="15"/>
  <c r="P104" i="15"/>
  <c r="BK104" i="15"/>
  <c r="J104" i="15"/>
  <c r="BE104" i="15" s="1"/>
  <c r="BI103" i="15"/>
  <c r="BH103" i="15"/>
  <c r="BG103" i="15"/>
  <c r="BF103" i="15"/>
  <c r="T103" i="15"/>
  <c r="R103" i="15"/>
  <c r="P103" i="15"/>
  <c r="P102" i="15" s="1"/>
  <c r="BK103" i="15"/>
  <c r="J103" i="15"/>
  <c r="BE103" i="15" s="1"/>
  <c r="BI100" i="15"/>
  <c r="BH100" i="15"/>
  <c r="BG100" i="15"/>
  <c r="BF100" i="15"/>
  <c r="T100" i="15"/>
  <c r="R100" i="15"/>
  <c r="P100" i="15"/>
  <c r="BK100" i="15"/>
  <c r="J100" i="15"/>
  <c r="BE100" i="15"/>
  <c r="BI98" i="15"/>
  <c r="BH98" i="15"/>
  <c r="BG98" i="15"/>
  <c r="BF98" i="15"/>
  <c r="T98" i="15"/>
  <c r="R98" i="15"/>
  <c r="P98" i="15"/>
  <c r="BK98" i="15"/>
  <c r="J98" i="15"/>
  <c r="BE98" i="15" s="1"/>
  <c r="BI97" i="15"/>
  <c r="BH97" i="15"/>
  <c r="BG97" i="15"/>
  <c r="BF97" i="15"/>
  <c r="T97" i="15"/>
  <c r="R97" i="15"/>
  <c r="P97" i="15"/>
  <c r="BK97" i="15"/>
  <c r="J97" i="15"/>
  <c r="BE97" i="15" s="1"/>
  <c r="BI96" i="15"/>
  <c r="BH96" i="15"/>
  <c r="BG96" i="15"/>
  <c r="BF96" i="15"/>
  <c r="T96" i="15"/>
  <c r="T95" i="15" s="1"/>
  <c r="R96" i="15"/>
  <c r="R95" i="15" s="1"/>
  <c r="P96" i="15"/>
  <c r="P95" i="15" s="1"/>
  <c r="BK96" i="15"/>
  <c r="J96" i="15"/>
  <c r="BE96" i="15" s="1"/>
  <c r="BI94" i="15"/>
  <c r="BH94" i="15"/>
  <c r="BG94" i="15"/>
  <c r="BF94" i="15"/>
  <c r="T94" i="15"/>
  <c r="T93" i="15" s="1"/>
  <c r="R94" i="15"/>
  <c r="R93" i="15" s="1"/>
  <c r="P94" i="15"/>
  <c r="P93" i="15"/>
  <c r="P92" i="15" s="1"/>
  <c r="BK94" i="15"/>
  <c r="BK93" i="15" s="1"/>
  <c r="J94" i="15"/>
  <c r="BE94" i="15" s="1"/>
  <c r="J87" i="15"/>
  <c r="F87" i="15"/>
  <c r="F85" i="15"/>
  <c r="E83" i="15"/>
  <c r="J55" i="15"/>
  <c r="F55" i="15"/>
  <c r="F53" i="15"/>
  <c r="E51" i="15"/>
  <c r="J20" i="15"/>
  <c r="E20" i="15"/>
  <c r="F56" i="15" s="1"/>
  <c r="J19" i="15"/>
  <c r="J14" i="15"/>
  <c r="J85" i="15" s="1"/>
  <c r="E7" i="15"/>
  <c r="E79" i="15" s="1"/>
  <c r="AY66" i="1"/>
  <c r="AX66" i="1"/>
  <c r="BI194" i="14"/>
  <c r="BH194" i="14"/>
  <c r="BG194" i="14"/>
  <c r="BF194" i="14"/>
  <c r="T194" i="14"/>
  <c r="T193" i="14" s="1"/>
  <c r="R194" i="14"/>
  <c r="R193" i="14" s="1"/>
  <c r="P194" i="14"/>
  <c r="P193" i="14" s="1"/>
  <c r="BK194" i="14"/>
  <c r="BK193" i="14" s="1"/>
  <c r="J193" i="14" s="1"/>
  <c r="J74" i="14" s="1"/>
  <c r="J194" i="14"/>
  <c r="BE194" i="14" s="1"/>
  <c r="BI192" i="14"/>
  <c r="BH192" i="14"/>
  <c r="BG192" i="14"/>
  <c r="BF192" i="14"/>
  <c r="T192" i="14"/>
  <c r="R192" i="14"/>
  <c r="P192" i="14"/>
  <c r="BK192" i="14"/>
  <c r="J192" i="14"/>
  <c r="BE192" i="14"/>
  <c r="BI191" i="14"/>
  <c r="BH191" i="14"/>
  <c r="BG191" i="14"/>
  <c r="BF191" i="14"/>
  <c r="T191" i="14"/>
  <c r="R191" i="14"/>
  <c r="P191" i="14"/>
  <c r="BK191" i="14"/>
  <c r="J191" i="14"/>
  <c r="BE191" i="14" s="1"/>
  <c r="BI190" i="14"/>
  <c r="BH190" i="14"/>
  <c r="BG190" i="14"/>
  <c r="BF190" i="14"/>
  <c r="T190" i="14"/>
  <c r="R190" i="14"/>
  <c r="P190" i="14"/>
  <c r="BK190" i="14"/>
  <c r="J190" i="14"/>
  <c r="BE190" i="14" s="1"/>
  <c r="BI189" i="14"/>
  <c r="BH189" i="14"/>
  <c r="BG189" i="14"/>
  <c r="BF189" i="14"/>
  <c r="T189" i="14"/>
  <c r="R189" i="14"/>
  <c r="P189" i="14"/>
  <c r="BK189" i="14"/>
  <c r="J189" i="14"/>
  <c r="BE189" i="14" s="1"/>
  <c r="BI188" i="14"/>
  <c r="BH188" i="14"/>
  <c r="BG188" i="14"/>
  <c r="BF188" i="14"/>
  <c r="T188" i="14"/>
  <c r="R188" i="14"/>
  <c r="P188" i="14"/>
  <c r="BK188" i="14"/>
  <c r="J188" i="14"/>
  <c r="BE188" i="14" s="1"/>
  <c r="BI187" i="14"/>
  <c r="BH187" i="14"/>
  <c r="BG187" i="14"/>
  <c r="BF187" i="14"/>
  <c r="T187" i="14"/>
  <c r="R187" i="14"/>
  <c r="P187" i="14"/>
  <c r="BK187" i="14"/>
  <c r="J187" i="14"/>
  <c r="BE187" i="14" s="1"/>
  <c r="BI186" i="14"/>
  <c r="BH186" i="14"/>
  <c r="BG186" i="14"/>
  <c r="BF186" i="14"/>
  <c r="T186" i="14"/>
  <c r="R186" i="14"/>
  <c r="P186" i="14"/>
  <c r="BK186" i="14"/>
  <c r="J186" i="14"/>
  <c r="BE186" i="14" s="1"/>
  <c r="BI185" i="14"/>
  <c r="BH185" i="14"/>
  <c r="BG185" i="14"/>
  <c r="BF185" i="14"/>
  <c r="T185" i="14"/>
  <c r="R185" i="14"/>
  <c r="P185" i="14"/>
  <c r="BK185" i="14"/>
  <c r="J185" i="14"/>
  <c r="BE185" i="14" s="1"/>
  <c r="BI184" i="14"/>
  <c r="BH184" i="14"/>
  <c r="BG184" i="14"/>
  <c r="BF184" i="14"/>
  <c r="T184" i="14"/>
  <c r="R184" i="14"/>
  <c r="P184" i="14"/>
  <c r="BK184" i="14"/>
  <c r="J184" i="14"/>
  <c r="BE184" i="14"/>
  <c r="BI182" i="14"/>
  <c r="BH182" i="14"/>
  <c r="BG182" i="14"/>
  <c r="BF182" i="14"/>
  <c r="T182" i="14"/>
  <c r="R182" i="14"/>
  <c r="P182" i="14"/>
  <c r="BK182" i="14"/>
  <c r="J182" i="14"/>
  <c r="BE182" i="14" s="1"/>
  <c r="BI181" i="14"/>
  <c r="BH181" i="14"/>
  <c r="BG181" i="14"/>
  <c r="BF181" i="14"/>
  <c r="T181" i="14"/>
  <c r="R181" i="14"/>
  <c r="P181" i="14"/>
  <c r="BK181" i="14"/>
  <c r="J181" i="14"/>
  <c r="BE181" i="14" s="1"/>
  <c r="BI180" i="14"/>
  <c r="BH180" i="14"/>
  <c r="BG180" i="14"/>
  <c r="BF180" i="14"/>
  <c r="T180" i="14"/>
  <c r="R180" i="14"/>
  <c r="P180" i="14"/>
  <c r="BK180" i="14"/>
  <c r="J180" i="14"/>
  <c r="BE180" i="14" s="1"/>
  <c r="BI179" i="14"/>
  <c r="BH179" i="14"/>
  <c r="BG179" i="14"/>
  <c r="BF179" i="14"/>
  <c r="T179" i="14"/>
  <c r="R179" i="14"/>
  <c r="P179" i="14"/>
  <c r="BK179" i="14"/>
  <c r="J179" i="14"/>
  <c r="BE179" i="14" s="1"/>
  <c r="BI178" i="14"/>
  <c r="BH178" i="14"/>
  <c r="BG178" i="14"/>
  <c r="BF178" i="14"/>
  <c r="T178" i="14"/>
  <c r="R178" i="14"/>
  <c r="P178" i="14"/>
  <c r="BK178" i="14"/>
  <c r="J178" i="14"/>
  <c r="BE178" i="14"/>
  <c r="BI177" i="14"/>
  <c r="BH177" i="14"/>
  <c r="BG177" i="14"/>
  <c r="BF177" i="14"/>
  <c r="T177" i="14"/>
  <c r="R177" i="14"/>
  <c r="P177" i="14"/>
  <c r="BK177" i="14"/>
  <c r="J177" i="14"/>
  <c r="BE177" i="14" s="1"/>
  <c r="BI176" i="14"/>
  <c r="BH176" i="14"/>
  <c r="BG176" i="14"/>
  <c r="BF176" i="14"/>
  <c r="T176" i="14"/>
  <c r="R176" i="14"/>
  <c r="P176" i="14"/>
  <c r="BK176" i="14"/>
  <c r="J176" i="14"/>
  <c r="BE176" i="14" s="1"/>
  <c r="BI175" i="14"/>
  <c r="BH175" i="14"/>
  <c r="BG175" i="14"/>
  <c r="BF175" i="14"/>
  <c r="T175" i="14"/>
  <c r="R175" i="14"/>
  <c r="P175" i="14"/>
  <c r="BK175" i="14"/>
  <c r="J175" i="14"/>
  <c r="BE175" i="14" s="1"/>
  <c r="BI174" i="14"/>
  <c r="BH174" i="14"/>
  <c r="BG174" i="14"/>
  <c r="BF174" i="14"/>
  <c r="T174" i="14"/>
  <c r="R174" i="14"/>
  <c r="P174" i="14"/>
  <c r="BK174" i="14"/>
  <c r="J174" i="14"/>
  <c r="BE174" i="14" s="1"/>
  <c r="BI173" i="14"/>
  <c r="BH173" i="14"/>
  <c r="BG173" i="14"/>
  <c r="BF173" i="14"/>
  <c r="T173" i="14"/>
  <c r="R173" i="14"/>
  <c r="P173" i="14"/>
  <c r="BK173" i="14"/>
  <c r="J173" i="14"/>
  <c r="BE173" i="14"/>
  <c r="BI172" i="14"/>
  <c r="BH172" i="14"/>
  <c r="BG172" i="14"/>
  <c r="BF172" i="14"/>
  <c r="T172" i="14"/>
  <c r="R172" i="14"/>
  <c r="R171" i="14" s="1"/>
  <c r="P172" i="14"/>
  <c r="BK172" i="14"/>
  <c r="J172" i="14"/>
  <c r="BE172" i="14" s="1"/>
  <c r="BI170" i="14"/>
  <c r="BH170" i="14"/>
  <c r="BG170" i="14"/>
  <c r="BF170" i="14"/>
  <c r="T170" i="14"/>
  <c r="R170" i="14"/>
  <c r="P170" i="14"/>
  <c r="BK170" i="14"/>
  <c r="J170" i="14"/>
  <c r="BE170" i="14" s="1"/>
  <c r="BI169" i="14"/>
  <c r="BH169" i="14"/>
  <c r="BG169" i="14"/>
  <c r="BF169" i="14"/>
  <c r="T169" i="14"/>
  <c r="R169" i="14"/>
  <c r="P169" i="14"/>
  <c r="BK169" i="14"/>
  <c r="J169" i="14"/>
  <c r="BE169" i="14" s="1"/>
  <c r="BI168" i="14"/>
  <c r="BH168" i="14"/>
  <c r="BG168" i="14"/>
  <c r="BF168" i="14"/>
  <c r="T168" i="14"/>
  <c r="R168" i="14"/>
  <c r="P168" i="14"/>
  <c r="BK168" i="14"/>
  <c r="J168" i="14"/>
  <c r="BE168" i="14" s="1"/>
  <c r="BI167" i="14"/>
  <c r="BH167" i="14"/>
  <c r="BG167" i="14"/>
  <c r="BF167" i="14"/>
  <c r="T167" i="14"/>
  <c r="R167" i="14"/>
  <c r="P167" i="14"/>
  <c r="BK167" i="14"/>
  <c r="J167" i="14"/>
  <c r="BE167" i="14" s="1"/>
  <c r="BI166" i="14"/>
  <c r="BH166" i="14"/>
  <c r="BG166" i="14"/>
  <c r="BF166" i="14"/>
  <c r="T166" i="14"/>
  <c r="R166" i="14"/>
  <c r="P166" i="14"/>
  <c r="BK166" i="14"/>
  <c r="J166" i="14"/>
  <c r="BE166" i="14" s="1"/>
  <c r="BI165" i="14"/>
  <c r="BH165" i="14"/>
  <c r="BG165" i="14"/>
  <c r="BF165" i="14"/>
  <c r="T165" i="14"/>
  <c r="R165" i="14"/>
  <c r="P165" i="14"/>
  <c r="BK165" i="14"/>
  <c r="J165" i="14"/>
  <c r="BE165" i="14"/>
  <c r="BI164" i="14"/>
  <c r="BH164" i="14"/>
  <c r="BG164" i="14"/>
  <c r="BF164" i="14"/>
  <c r="T164" i="14"/>
  <c r="R164" i="14"/>
  <c r="P164" i="14"/>
  <c r="BK164" i="14"/>
  <c r="J164" i="14"/>
  <c r="BE164" i="14" s="1"/>
  <c r="BI163" i="14"/>
  <c r="BH163" i="14"/>
  <c r="BG163" i="14"/>
  <c r="BF163" i="14"/>
  <c r="T163" i="14"/>
  <c r="R163" i="14"/>
  <c r="P163" i="14"/>
  <c r="BK163" i="14"/>
  <c r="J163" i="14"/>
  <c r="BE163" i="14" s="1"/>
  <c r="BI162" i="14"/>
  <c r="BH162" i="14"/>
  <c r="BG162" i="14"/>
  <c r="BF162" i="14"/>
  <c r="T162" i="14"/>
  <c r="R162" i="14"/>
  <c r="P162" i="14"/>
  <c r="BK162" i="14"/>
  <c r="J162" i="14"/>
  <c r="BE162" i="14" s="1"/>
  <c r="BI161" i="14"/>
  <c r="BH161" i="14"/>
  <c r="BG161" i="14"/>
  <c r="BF161" i="14"/>
  <c r="T161" i="14"/>
  <c r="R161" i="14"/>
  <c r="P161" i="14"/>
  <c r="BK161" i="14"/>
  <c r="J161" i="14"/>
  <c r="BE161" i="14"/>
  <c r="BI160" i="14"/>
  <c r="BH160" i="14"/>
  <c r="BG160" i="14"/>
  <c r="BF160" i="14"/>
  <c r="T160" i="14"/>
  <c r="R160" i="14"/>
  <c r="P160" i="14"/>
  <c r="BK160" i="14"/>
  <c r="J160" i="14"/>
  <c r="BE160" i="14" s="1"/>
  <c r="BI159" i="14"/>
  <c r="BH159" i="14"/>
  <c r="BG159" i="14"/>
  <c r="BF159" i="14"/>
  <c r="T159" i="14"/>
  <c r="R159" i="14"/>
  <c r="P159" i="14"/>
  <c r="BK159" i="14"/>
  <c r="J159" i="14"/>
  <c r="BE159" i="14" s="1"/>
  <c r="BI158" i="14"/>
  <c r="BH158" i="14"/>
  <c r="BG158" i="14"/>
  <c r="BF158" i="14"/>
  <c r="T158" i="14"/>
  <c r="R158" i="14"/>
  <c r="P158" i="14"/>
  <c r="BK158" i="14"/>
  <c r="J158" i="14"/>
  <c r="BE158" i="14" s="1"/>
  <c r="BI157" i="14"/>
  <c r="BH157" i="14"/>
  <c r="BG157" i="14"/>
  <c r="BF157" i="14"/>
  <c r="T157" i="14"/>
  <c r="R157" i="14"/>
  <c r="P157" i="14"/>
  <c r="BK157" i="14"/>
  <c r="J157" i="14"/>
  <c r="BE157" i="14" s="1"/>
  <c r="BI156" i="14"/>
  <c r="BH156" i="14"/>
  <c r="BG156" i="14"/>
  <c r="BF156" i="14"/>
  <c r="T156" i="14"/>
  <c r="R156" i="14"/>
  <c r="P156" i="14"/>
  <c r="BK156" i="14"/>
  <c r="J156" i="14"/>
  <c r="BE156" i="14" s="1"/>
  <c r="BI154" i="14"/>
  <c r="BH154" i="14"/>
  <c r="BG154" i="14"/>
  <c r="BF154" i="14"/>
  <c r="T154" i="14"/>
  <c r="R154" i="14"/>
  <c r="P154" i="14"/>
  <c r="BK154" i="14"/>
  <c r="J154" i="14"/>
  <c r="BE154" i="14"/>
  <c r="BI153" i="14"/>
  <c r="BH153" i="14"/>
  <c r="BG153" i="14"/>
  <c r="BF153" i="14"/>
  <c r="T153" i="14"/>
  <c r="R153" i="14"/>
  <c r="P153" i="14"/>
  <c r="BK153" i="14"/>
  <c r="J153" i="14"/>
  <c r="BE153" i="14" s="1"/>
  <c r="BI152" i="14"/>
  <c r="BH152" i="14"/>
  <c r="BG152" i="14"/>
  <c r="BF152" i="14"/>
  <c r="T152" i="14"/>
  <c r="R152" i="14"/>
  <c r="P152" i="14"/>
  <c r="BK152" i="14"/>
  <c r="J152" i="14"/>
  <c r="BE152" i="14" s="1"/>
  <c r="BI151" i="14"/>
  <c r="BH151" i="14"/>
  <c r="BG151" i="14"/>
  <c r="BF151" i="14"/>
  <c r="T151" i="14"/>
  <c r="R151" i="14"/>
  <c r="P151" i="14"/>
  <c r="BK151" i="14"/>
  <c r="J151" i="14"/>
  <c r="BE151" i="14" s="1"/>
  <c r="BI150" i="14"/>
  <c r="BH150" i="14"/>
  <c r="BG150" i="14"/>
  <c r="BF150" i="14"/>
  <c r="T150" i="14"/>
  <c r="R150" i="14"/>
  <c r="P150" i="14"/>
  <c r="BK150" i="14"/>
  <c r="J150" i="14"/>
  <c r="BE150" i="14" s="1"/>
  <c r="BI149" i="14"/>
  <c r="BH149" i="14"/>
  <c r="BG149" i="14"/>
  <c r="BF149" i="14"/>
  <c r="T149" i="14"/>
  <c r="R149" i="14"/>
  <c r="P149" i="14"/>
  <c r="BK149" i="14"/>
  <c r="J149" i="14"/>
  <c r="BE149" i="14" s="1"/>
  <c r="BI148" i="14"/>
  <c r="BH148" i="14"/>
  <c r="BG148" i="14"/>
  <c r="BF148" i="14"/>
  <c r="T148" i="14"/>
  <c r="R148" i="14"/>
  <c r="P148" i="14"/>
  <c r="BK148" i="14"/>
  <c r="J148" i="14"/>
  <c r="BE148" i="14" s="1"/>
  <c r="BI147" i="14"/>
  <c r="BH147" i="14"/>
  <c r="BG147" i="14"/>
  <c r="BF147" i="14"/>
  <c r="T147" i="14"/>
  <c r="R147" i="14"/>
  <c r="P147" i="14"/>
  <c r="BK147" i="14"/>
  <c r="J147" i="14"/>
  <c r="BE147" i="14"/>
  <c r="BI146" i="14"/>
  <c r="BH146" i="14"/>
  <c r="BG146" i="14"/>
  <c r="BF146" i="14"/>
  <c r="T146" i="14"/>
  <c r="R146" i="14"/>
  <c r="P146" i="14"/>
  <c r="BK146" i="14"/>
  <c r="J146" i="14"/>
  <c r="BE146" i="14" s="1"/>
  <c r="BI145" i="14"/>
  <c r="BH145" i="14"/>
  <c r="BG145" i="14"/>
  <c r="BF145" i="14"/>
  <c r="T145" i="14"/>
  <c r="R145" i="14"/>
  <c r="P145" i="14"/>
  <c r="BK145" i="14"/>
  <c r="J145" i="14"/>
  <c r="BE145" i="14" s="1"/>
  <c r="BI144" i="14"/>
  <c r="BH144" i="14"/>
  <c r="BG144" i="14"/>
  <c r="BF144" i="14"/>
  <c r="T144" i="14"/>
  <c r="R144" i="14"/>
  <c r="P144" i="14"/>
  <c r="P143" i="14" s="1"/>
  <c r="BK144" i="14"/>
  <c r="J144" i="14"/>
  <c r="BE144" i="14" s="1"/>
  <c r="BI142" i="14"/>
  <c r="BH142" i="14"/>
  <c r="BG142" i="14"/>
  <c r="BF142" i="14"/>
  <c r="T142" i="14"/>
  <c r="R142" i="14"/>
  <c r="P142" i="14"/>
  <c r="BK142" i="14"/>
  <c r="J142" i="14"/>
  <c r="BE142" i="14" s="1"/>
  <c r="BI141" i="14"/>
  <c r="BH141" i="14"/>
  <c r="BG141" i="14"/>
  <c r="BF141" i="14"/>
  <c r="T141" i="14"/>
  <c r="R141" i="14"/>
  <c r="P141" i="14"/>
  <c r="BK141" i="14"/>
  <c r="J141" i="14"/>
  <c r="BE141" i="14"/>
  <c r="BI140" i="14"/>
  <c r="BH140" i="14"/>
  <c r="BG140" i="14"/>
  <c r="BF140" i="14"/>
  <c r="T140" i="14"/>
  <c r="R140" i="14"/>
  <c r="R139" i="14" s="1"/>
  <c r="P140" i="14"/>
  <c r="P139" i="14" s="1"/>
  <c r="BK140" i="14"/>
  <c r="J140" i="14"/>
  <c r="BE140" i="14" s="1"/>
  <c r="BI137" i="14"/>
  <c r="BH137" i="14"/>
  <c r="BG137" i="14"/>
  <c r="BF137" i="14"/>
  <c r="T137" i="14"/>
  <c r="T136" i="14" s="1"/>
  <c r="R137" i="14"/>
  <c r="R136" i="14" s="1"/>
  <c r="P137" i="14"/>
  <c r="P136" i="14" s="1"/>
  <c r="BK137" i="14"/>
  <c r="BK136" i="14" s="1"/>
  <c r="J136" i="14" s="1"/>
  <c r="J68" i="14" s="1"/>
  <c r="J137" i="14"/>
  <c r="BE137" i="14" s="1"/>
  <c r="BI135" i="14"/>
  <c r="BH135" i="14"/>
  <c r="BG135" i="14"/>
  <c r="BF135" i="14"/>
  <c r="T135" i="14"/>
  <c r="R135" i="14"/>
  <c r="P135" i="14"/>
  <c r="BK135" i="14"/>
  <c r="J135" i="14"/>
  <c r="BE135" i="14" s="1"/>
  <c r="BI133" i="14"/>
  <c r="BH133" i="14"/>
  <c r="BG133" i="14"/>
  <c r="BF133" i="14"/>
  <c r="T133" i="14"/>
  <c r="R133" i="14"/>
  <c r="P133" i="14"/>
  <c r="BK133" i="14"/>
  <c r="J133" i="14"/>
  <c r="BE133" i="14" s="1"/>
  <c r="BI132" i="14"/>
  <c r="BH132" i="14"/>
  <c r="BG132" i="14"/>
  <c r="BF132" i="14"/>
  <c r="T132" i="14"/>
  <c r="T131" i="14"/>
  <c r="R132" i="14"/>
  <c r="R131" i="14" s="1"/>
  <c r="P132" i="14"/>
  <c r="P131" i="14" s="1"/>
  <c r="BK132" i="14"/>
  <c r="J132" i="14"/>
  <c r="BE132" i="14" s="1"/>
  <c r="BI130" i="14"/>
  <c r="BH130" i="14"/>
  <c r="BG130" i="14"/>
  <c r="BF130" i="14"/>
  <c r="T130" i="14"/>
  <c r="R130" i="14"/>
  <c r="P130" i="14"/>
  <c r="BK130" i="14"/>
  <c r="J130" i="14"/>
  <c r="BE130" i="14" s="1"/>
  <c r="BI129" i="14"/>
  <c r="BH129" i="14"/>
  <c r="BG129" i="14"/>
  <c r="BF129" i="14"/>
  <c r="T129" i="14"/>
  <c r="R129" i="14"/>
  <c r="P129" i="14"/>
  <c r="BK129" i="14"/>
  <c r="J129" i="14"/>
  <c r="BE129" i="14" s="1"/>
  <c r="BI128" i="14"/>
  <c r="BH128" i="14"/>
  <c r="BG128" i="14"/>
  <c r="BF128" i="14"/>
  <c r="T128" i="14"/>
  <c r="T127" i="14" s="1"/>
  <c r="R128" i="14"/>
  <c r="P128" i="14"/>
  <c r="BK128" i="14"/>
  <c r="J128" i="14"/>
  <c r="BE128" i="14" s="1"/>
  <c r="BI126" i="14"/>
  <c r="BH126" i="14"/>
  <c r="BG126" i="14"/>
  <c r="BF126" i="14"/>
  <c r="T126" i="14"/>
  <c r="R126" i="14"/>
  <c r="P126" i="14"/>
  <c r="BK126" i="14"/>
  <c r="J126" i="14"/>
  <c r="BE126" i="14"/>
  <c r="BI125" i="14"/>
  <c r="BH125" i="14"/>
  <c r="BG125" i="14"/>
  <c r="BF125" i="14"/>
  <c r="T125" i="14"/>
  <c r="R125" i="14"/>
  <c r="P125" i="14"/>
  <c r="BK125" i="14"/>
  <c r="J125" i="14"/>
  <c r="BE125" i="14" s="1"/>
  <c r="BI124" i="14"/>
  <c r="BH124" i="14"/>
  <c r="BG124" i="14"/>
  <c r="BF124" i="14"/>
  <c r="T124" i="14"/>
  <c r="R124" i="14"/>
  <c r="P124" i="14"/>
  <c r="BK124" i="14"/>
  <c r="J124" i="14"/>
  <c r="BE124" i="14" s="1"/>
  <c r="BI123" i="14"/>
  <c r="BH123" i="14"/>
  <c r="BG123" i="14"/>
  <c r="BF123" i="14"/>
  <c r="T123" i="14"/>
  <c r="R123" i="14"/>
  <c r="P123" i="14"/>
  <c r="BK123" i="14"/>
  <c r="J123" i="14"/>
  <c r="BE123" i="14" s="1"/>
  <c r="BI122" i="14"/>
  <c r="BH122" i="14"/>
  <c r="BG122" i="14"/>
  <c r="BF122" i="14"/>
  <c r="T122" i="14"/>
  <c r="R122" i="14"/>
  <c r="P122" i="14"/>
  <c r="BK122" i="14"/>
  <c r="J122" i="14"/>
  <c r="BE122" i="14" s="1"/>
  <c r="BI121" i="14"/>
  <c r="BH121" i="14"/>
  <c r="BG121" i="14"/>
  <c r="BF121" i="14"/>
  <c r="T121" i="14"/>
  <c r="R121" i="14"/>
  <c r="P121" i="14"/>
  <c r="BK121" i="14"/>
  <c r="J121" i="14"/>
  <c r="BE121" i="14" s="1"/>
  <c r="BI120" i="14"/>
  <c r="BH120" i="14"/>
  <c r="BG120" i="14"/>
  <c r="BF120" i="14"/>
  <c r="T120" i="14"/>
  <c r="R120" i="14"/>
  <c r="P120" i="14"/>
  <c r="BK120" i="14"/>
  <c r="J120" i="14"/>
  <c r="BE120" i="14" s="1"/>
  <c r="BI119" i="14"/>
  <c r="BH119" i="14"/>
  <c r="BG119" i="14"/>
  <c r="BF119" i="14"/>
  <c r="T119" i="14"/>
  <c r="R119" i="14"/>
  <c r="P119" i="14"/>
  <c r="BK119" i="14"/>
  <c r="J119" i="14"/>
  <c r="BE119" i="14" s="1"/>
  <c r="BI118" i="14"/>
  <c r="BH118" i="14"/>
  <c r="BG118" i="14"/>
  <c r="BF118" i="14"/>
  <c r="T118" i="14"/>
  <c r="R118" i="14"/>
  <c r="P118" i="14"/>
  <c r="BK118" i="14"/>
  <c r="J118" i="14"/>
  <c r="BE118" i="14" s="1"/>
  <c r="BI117" i="14"/>
  <c r="BH117" i="14"/>
  <c r="BG117" i="14"/>
  <c r="BF117" i="14"/>
  <c r="T117" i="14"/>
  <c r="R117" i="14"/>
  <c r="P117" i="14"/>
  <c r="BK117" i="14"/>
  <c r="J117" i="14"/>
  <c r="BE117" i="14" s="1"/>
  <c r="BI116" i="14"/>
  <c r="BH116" i="14"/>
  <c r="BG116" i="14"/>
  <c r="BF116" i="14"/>
  <c r="T116" i="14"/>
  <c r="T115" i="14"/>
  <c r="R116" i="14"/>
  <c r="P116" i="14"/>
  <c r="P115" i="14" s="1"/>
  <c r="BK116" i="14"/>
  <c r="J116" i="14"/>
  <c r="BE116" i="14" s="1"/>
  <c r="BI114" i="14"/>
  <c r="BH114" i="14"/>
  <c r="BG114" i="14"/>
  <c r="BF114" i="14"/>
  <c r="T114" i="14"/>
  <c r="T113" i="14"/>
  <c r="R114" i="14"/>
  <c r="R113" i="14" s="1"/>
  <c r="P114" i="14"/>
  <c r="P113" i="14" s="1"/>
  <c r="BK114" i="14"/>
  <c r="BK113" i="14" s="1"/>
  <c r="J113" i="14" s="1"/>
  <c r="J64" i="14" s="1"/>
  <c r="J114" i="14"/>
  <c r="BE114" i="14" s="1"/>
  <c r="BI112" i="14"/>
  <c r="BH112" i="14"/>
  <c r="BG112" i="14"/>
  <c r="BF112" i="14"/>
  <c r="T112" i="14"/>
  <c r="T111" i="14"/>
  <c r="R112" i="14"/>
  <c r="R111" i="14" s="1"/>
  <c r="P112" i="14"/>
  <c r="P111" i="14" s="1"/>
  <c r="BK112" i="14"/>
  <c r="BK111" i="14" s="1"/>
  <c r="J111" i="14" s="1"/>
  <c r="J63" i="14" s="1"/>
  <c r="J112" i="14"/>
  <c r="BE112" i="14" s="1"/>
  <c r="BI110" i="14"/>
  <c r="BH110" i="14"/>
  <c r="BG110" i="14"/>
  <c r="BF110" i="14"/>
  <c r="T110" i="14"/>
  <c r="R110" i="14"/>
  <c r="P110" i="14"/>
  <c r="BK110" i="14"/>
  <c r="J110" i="14"/>
  <c r="BE110" i="14" s="1"/>
  <c r="BI109" i="14"/>
  <c r="BH109" i="14"/>
  <c r="BG109" i="14"/>
  <c r="BF109" i="14"/>
  <c r="T109" i="14"/>
  <c r="R109" i="14"/>
  <c r="P109" i="14"/>
  <c r="BK109" i="14"/>
  <c r="J109" i="14"/>
  <c r="BE109" i="14" s="1"/>
  <c r="BI108" i="14"/>
  <c r="BH108" i="14"/>
  <c r="BG108" i="14"/>
  <c r="BF108" i="14"/>
  <c r="T108" i="14"/>
  <c r="R108" i="14"/>
  <c r="P108" i="14"/>
  <c r="BK108" i="14"/>
  <c r="J108" i="14"/>
  <c r="BE108" i="14" s="1"/>
  <c r="BI107" i="14"/>
  <c r="BH107" i="14"/>
  <c r="BG107" i="14"/>
  <c r="BF107" i="14"/>
  <c r="T107" i="14"/>
  <c r="R107" i="14"/>
  <c r="P107" i="14"/>
  <c r="BK107" i="14"/>
  <c r="J107" i="14"/>
  <c r="BE107" i="14" s="1"/>
  <c r="BI106" i="14"/>
  <c r="BH106" i="14"/>
  <c r="BG106" i="14"/>
  <c r="BF106" i="14"/>
  <c r="T106" i="14"/>
  <c r="R106" i="14"/>
  <c r="P106" i="14"/>
  <c r="BK106" i="14"/>
  <c r="J106" i="14"/>
  <c r="BE106" i="14" s="1"/>
  <c r="BI105" i="14"/>
  <c r="BH105" i="14"/>
  <c r="BG105" i="14"/>
  <c r="BF105" i="14"/>
  <c r="T105" i="14"/>
  <c r="R105" i="14"/>
  <c r="P105" i="14"/>
  <c r="BK105" i="14"/>
  <c r="J105" i="14"/>
  <c r="BE105" i="14" s="1"/>
  <c r="BI104" i="14"/>
  <c r="BH104" i="14"/>
  <c r="BG104" i="14"/>
  <c r="BF104" i="14"/>
  <c r="T104" i="14"/>
  <c r="R104" i="14"/>
  <c r="P104" i="14"/>
  <c r="BK104" i="14"/>
  <c r="J104" i="14"/>
  <c r="BE104" i="14" s="1"/>
  <c r="BI103" i="14"/>
  <c r="BH103" i="14"/>
  <c r="BG103" i="14"/>
  <c r="BF103" i="14"/>
  <c r="T103" i="14"/>
  <c r="R103" i="14"/>
  <c r="P103" i="14"/>
  <c r="BK103" i="14"/>
  <c r="J103" i="14"/>
  <c r="BE103" i="14" s="1"/>
  <c r="BI102" i="14"/>
  <c r="BH102" i="14"/>
  <c r="BG102" i="14"/>
  <c r="BF102" i="14"/>
  <c r="T102" i="14"/>
  <c r="R102" i="14"/>
  <c r="P102" i="14"/>
  <c r="BK102" i="14"/>
  <c r="J102" i="14"/>
  <c r="BE102" i="14" s="1"/>
  <c r="BI101" i="14"/>
  <c r="BH101" i="14"/>
  <c r="BG101" i="14"/>
  <c r="BF101" i="14"/>
  <c r="T101" i="14"/>
  <c r="R101" i="14"/>
  <c r="P101" i="14"/>
  <c r="BK101" i="14"/>
  <c r="J101" i="14"/>
  <c r="BE101" i="14" s="1"/>
  <c r="BI100" i="14"/>
  <c r="BH100" i="14"/>
  <c r="BG100" i="14"/>
  <c r="BF100" i="14"/>
  <c r="T100" i="14"/>
  <c r="R100" i="14"/>
  <c r="P100" i="14"/>
  <c r="BK100" i="14"/>
  <c r="J100" i="14"/>
  <c r="BE100" i="14"/>
  <c r="BI99" i="14"/>
  <c r="BH99" i="14"/>
  <c r="BG99" i="14"/>
  <c r="BF99" i="14"/>
  <c r="T99" i="14"/>
  <c r="R99" i="14"/>
  <c r="P99" i="14"/>
  <c r="BK99" i="14"/>
  <c r="J99" i="14"/>
  <c r="BE99" i="14" s="1"/>
  <c r="J92" i="14"/>
  <c r="F92" i="14"/>
  <c r="F90" i="14"/>
  <c r="E88" i="14"/>
  <c r="J55" i="14"/>
  <c r="F55" i="14"/>
  <c r="F53" i="14"/>
  <c r="E51" i="14"/>
  <c r="J20" i="14"/>
  <c r="E20" i="14"/>
  <c r="F56" i="14" s="1"/>
  <c r="J19" i="14"/>
  <c r="J14" i="14"/>
  <c r="E7" i="14"/>
  <c r="E84" i="14"/>
  <c r="E47" i="14"/>
  <c r="AY65" i="1"/>
  <c r="AX65" i="1"/>
  <c r="BI108" i="13"/>
  <c r="BH108" i="13"/>
  <c r="BG108" i="13"/>
  <c r="BF108" i="13"/>
  <c r="T108" i="13"/>
  <c r="R108" i="13"/>
  <c r="P108" i="13"/>
  <c r="BK108" i="13"/>
  <c r="J108" i="13"/>
  <c r="BE108" i="13" s="1"/>
  <c r="BI107" i="13"/>
  <c r="BH107" i="13"/>
  <c r="BG107" i="13"/>
  <c r="BF107" i="13"/>
  <c r="T107" i="13"/>
  <c r="R107" i="13"/>
  <c r="P107" i="13"/>
  <c r="BK107" i="13"/>
  <c r="J107" i="13"/>
  <c r="BE107" i="13"/>
  <c r="BI106" i="13"/>
  <c r="BH106" i="13"/>
  <c r="BG106" i="13"/>
  <c r="BF106" i="13"/>
  <c r="T106" i="13"/>
  <c r="R106" i="13"/>
  <c r="P106" i="13"/>
  <c r="BK106" i="13"/>
  <c r="J106" i="13"/>
  <c r="BE106" i="13" s="1"/>
  <c r="BI105" i="13"/>
  <c r="BH105" i="13"/>
  <c r="BG105" i="13"/>
  <c r="BF105" i="13"/>
  <c r="T105" i="13"/>
  <c r="R105" i="13"/>
  <c r="P105" i="13"/>
  <c r="BK105" i="13"/>
  <c r="J105" i="13"/>
  <c r="BE105" i="13" s="1"/>
  <c r="BI104" i="13"/>
  <c r="BH104" i="13"/>
  <c r="BG104" i="13"/>
  <c r="BF104" i="13"/>
  <c r="T104" i="13"/>
  <c r="R104" i="13"/>
  <c r="P104" i="13"/>
  <c r="BK104" i="13"/>
  <c r="J104" i="13"/>
  <c r="BE104" i="13" s="1"/>
  <c r="BI103" i="13"/>
  <c r="BH103" i="13"/>
  <c r="BG103" i="13"/>
  <c r="BF103" i="13"/>
  <c r="T103" i="13"/>
  <c r="R103" i="13"/>
  <c r="P103" i="13"/>
  <c r="BK103" i="13"/>
  <c r="J103" i="13"/>
  <c r="BE103" i="13"/>
  <c r="BI102" i="13"/>
  <c r="BH102" i="13"/>
  <c r="BG102" i="13"/>
  <c r="BF102" i="13"/>
  <c r="T102" i="13"/>
  <c r="R102" i="13"/>
  <c r="P102" i="13"/>
  <c r="BK102" i="13"/>
  <c r="J102" i="13"/>
  <c r="BE102" i="13" s="1"/>
  <c r="BI101" i="13"/>
  <c r="BH101" i="13"/>
  <c r="BG101" i="13"/>
  <c r="BF101" i="13"/>
  <c r="T101" i="13"/>
  <c r="R101" i="13"/>
  <c r="P101" i="13"/>
  <c r="BK101" i="13"/>
  <c r="J101" i="13"/>
  <c r="BE101" i="13" s="1"/>
  <c r="BI100" i="13"/>
  <c r="BH100" i="13"/>
  <c r="BG100" i="13"/>
  <c r="BF100" i="13"/>
  <c r="T100" i="13"/>
  <c r="R100" i="13"/>
  <c r="P100" i="13"/>
  <c r="BK100" i="13"/>
  <c r="J100" i="13"/>
  <c r="BE100" i="13" s="1"/>
  <c r="BI99" i="13"/>
  <c r="BH99" i="13"/>
  <c r="BG99" i="13"/>
  <c r="BF99" i="13"/>
  <c r="T99" i="13"/>
  <c r="R99" i="13"/>
  <c r="P99" i="13"/>
  <c r="BK99" i="13"/>
  <c r="J99" i="13"/>
  <c r="BE99" i="13"/>
  <c r="BI98" i="13"/>
  <c r="BH98" i="13"/>
  <c r="BG98" i="13"/>
  <c r="BF98" i="13"/>
  <c r="T98" i="13"/>
  <c r="R98" i="13"/>
  <c r="P98" i="13"/>
  <c r="BK98" i="13"/>
  <c r="J98" i="13"/>
  <c r="BE98" i="13" s="1"/>
  <c r="BI97" i="13"/>
  <c r="BH97" i="13"/>
  <c r="BG97" i="13"/>
  <c r="BF97" i="13"/>
  <c r="T97" i="13"/>
  <c r="R97" i="13"/>
  <c r="P97" i="13"/>
  <c r="BK97" i="13"/>
  <c r="J97" i="13"/>
  <c r="BE97" i="13" s="1"/>
  <c r="BI96" i="13"/>
  <c r="BH96" i="13"/>
  <c r="BG96" i="13"/>
  <c r="BF96" i="13"/>
  <c r="T96" i="13"/>
  <c r="R96" i="13"/>
  <c r="P96" i="13"/>
  <c r="BK96" i="13"/>
  <c r="J96" i="13"/>
  <c r="BE96" i="13" s="1"/>
  <c r="BI95" i="13"/>
  <c r="BH95" i="13"/>
  <c r="BG95" i="13"/>
  <c r="BF95" i="13"/>
  <c r="T95" i="13"/>
  <c r="R95" i="13"/>
  <c r="P95" i="13"/>
  <c r="BK95" i="13"/>
  <c r="J95" i="13"/>
  <c r="BE95" i="13"/>
  <c r="BI94" i="13"/>
  <c r="BH94" i="13"/>
  <c r="BG94" i="13"/>
  <c r="BF94" i="13"/>
  <c r="T94" i="13"/>
  <c r="R94" i="13"/>
  <c r="P94" i="13"/>
  <c r="BK94" i="13"/>
  <c r="J94" i="13"/>
  <c r="BE94" i="13" s="1"/>
  <c r="BI93" i="13"/>
  <c r="BH93" i="13"/>
  <c r="BG93" i="13"/>
  <c r="BF93" i="13"/>
  <c r="T93" i="13"/>
  <c r="R93" i="13"/>
  <c r="P93" i="13"/>
  <c r="BK93" i="13"/>
  <c r="J93" i="13"/>
  <c r="BE93" i="13" s="1"/>
  <c r="BI92" i="13"/>
  <c r="BH92" i="13"/>
  <c r="BG92" i="13"/>
  <c r="BF92" i="13"/>
  <c r="T92" i="13"/>
  <c r="R92" i="13"/>
  <c r="P92" i="13"/>
  <c r="BK92" i="13"/>
  <c r="J92" i="13"/>
  <c r="BE92" i="13" s="1"/>
  <c r="BI91" i="13"/>
  <c r="BH91" i="13"/>
  <c r="BG91" i="13"/>
  <c r="BF91" i="13"/>
  <c r="T91" i="13"/>
  <c r="R91" i="13"/>
  <c r="P91" i="13"/>
  <c r="BK91" i="13"/>
  <c r="J91" i="13"/>
  <c r="BE91" i="13" s="1"/>
  <c r="BI90" i="13"/>
  <c r="BH90" i="13"/>
  <c r="BG90" i="13"/>
  <c r="BF90" i="13"/>
  <c r="T90" i="13"/>
  <c r="R90" i="13"/>
  <c r="P90" i="13"/>
  <c r="BK90" i="13"/>
  <c r="J90" i="13"/>
  <c r="BE90" i="13" s="1"/>
  <c r="BI89" i="13"/>
  <c r="BH89" i="13"/>
  <c r="BG89" i="13"/>
  <c r="BF89" i="13"/>
  <c r="T89" i="13"/>
  <c r="R89" i="13"/>
  <c r="P89" i="13"/>
  <c r="BK89" i="13"/>
  <c r="J89" i="13"/>
  <c r="BE89" i="13"/>
  <c r="BI88" i="13"/>
  <c r="BH88" i="13"/>
  <c r="BG88" i="13"/>
  <c r="BF88" i="13"/>
  <c r="T88" i="13"/>
  <c r="R88" i="13"/>
  <c r="P88" i="13"/>
  <c r="BK88" i="13"/>
  <c r="J88" i="13"/>
  <c r="BE88" i="13" s="1"/>
  <c r="BI87" i="13"/>
  <c r="BH87" i="13"/>
  <c r="BG87" i="13"/>
  <c r="BF87" i="13"/>
  <c r="T87" i="13"/>
  <c r="R87" i="13"/>
  <c r="P87" i="13"/>
  <c r="BK87" i="13"/>
  <c r="J87" i="13"/>
  <c r="BE87" i="13" s="1"/>
  <c r="BI86" i="13"/>
  <c r="BH86" i="13"/>
  <c r="BG86" i="13"/>
  <c r="BF86" i="13"/>
  <c r="T86" i="13"/>
  <c r="R86" i="13"/>
  <c r="P86" i="13"/>
  <c r="BK86" i="13"/>
  <c r="J86" i="13"/>
  <c r="BE86" i="13" s="1"/>
  <c r="BI85" i="13"/>
  <c r="BH85" i="13"/>
  <c r="BG85" i="13"/>
  <c r="BF85" i="13"/>
  <c r="T85" i="13"/>
  <c r="R85" i="13"/>
  <c r="R84" i="13"/>
  <c r="R83" i="13" s="1"/>
  <c r="P85" i="13"/>
  <c r="BK85" i="13"/>
  <c r="J85" i="13"/>
  <c r="BE85" i="13" s="1"/>
  <c r="J79" i="13"/>
  <c r="F79" i="13"/>
  <c r="F77" i="13"/>
  <c r="E75" i="13"/>
  <c r="J55" i="13"/>
  <c r="F55" i="13"/>
  <c r="F53" i="13"/>
  <c r="E51" i="13"/>
  <c r="J20" i="13"/>
  <c r="E20" i="13"/>
  <c r="F56" i="13" s="1"/>
  <c r="J19" i="13"/>
  <c r="J14" i="13"/>
  <c r="J53" i="13" s="1"/>
  <c r="E7" i="13"/>
  <c r="E71" i="13"/>
  <c r="E47" i="13"/>
  <c r="AY64" i="1"/>
  <c r="AX64" i="1"/>
  <c r="BI110" i="12"/>
  <c r="BH110" i="12"/>
  <c r="BG110" i="12"/>
  <c r="BF110" i="12"/>
  <c r="T110" i="12"/>
  <c r="R110" i="12"/>
  <c r="P110" i="12"/>
  <c r="BK110" i="12"/>
  <c r="J110" i="12"/>
  <c r="BE110" i="12" s="1"/>
  <c r="BI109" i="12"/>
  <c r="BH109" i="12"/>
  <c r="BG109" i="12"/>
  <c r="BF109" i="12"/>
  <c r="T109" i="12"/>
  <c r="R109" i="12"/>
  <c r="P109" i="12"/>
  <c r="BK109" i="12"/>
  <c r="J109" i="12"/>
  <c r="BE109" i="12" s="1"/>
  <c r="BI108" i="12"/>
  <c r="BH108" i="12"/>
  <c r="BG108" i="12"/>
  <c r="BF108" i="12"/>
  <c r="T108" i="12"/>
  <c r="R108" i="12"/>
  <c r="P108" i="12"/>
  <c r="BK108" i="12"/>
  <c r="J108" i="12"/>
  <c r="BE108" i="12" s="1"/>
  <c r="BI107" i="12"/>
  <c r="BH107" i="12"/>
  <c r="BG107" i="12"/>
  <c r="BF107" i="12"/>
  <c r="T107" i="12"/>
  <c r="R107" i="12"/>
  <c r="P107" i="12"/>
  <c r="P105" i="12" s="1"/>
  <c r="BK107" i="12"/>
  <c r="J107" i="12"/>
  <c r="BE107" i="12" s="1"/>
  <c r="BI106" i="12"/>
  <c r="BH106" i="12"/>
  <c r="BG106" i="12"/>
  <c r="BF106" i="12"/>
  <c r="T106" i="12"/>
  <c r="T105" i="12"/>
  <c r="R106" i="12"/>
  <c r="R105" i="12" s="1"/>
  <c r="P106" i="12"/>
  <c r="BK106" i="12"/>
  <c r="J106" i="12"/>
  <c r="BE106" i="12" s="1"/>
  <c r="BI104" i="12"/>
  <c r="BH104" i="12"/>
  <c r="BG104" i="12"/>
  <c r="BF104" i="12"/>
  <c r="T104" i="12"/>
  <c r="R104" i="12"/>
  <c r="P104" i="12"/>
  <c r="BK104" i="12"/>
  <c r="J104" i="12"/>
  <c r="BE104" i="12"/>
  <c r="BI103" i="12"/>
  <c r="BH103" i="12"/>
  <c r="BG103" i="12"/>
  <c r="BF103" i="12"/>
  <c r="T103" i="12"/>
  <c r="R103" i="12"/>
  <c r="P103" i="12"/>
  <c r="BK103" i="12"/>
  <c r="J103" i="12"/>
  <c r="BE103" i="12" s="1"/>
  <c r="BI102" i="12"/>
  <c r="BH102" i="12"/>
  <c r="BG102" i="12"/>
  <c r="BF102" i="12"/>
  <c r="T102" i="12"/>
  <c r="R102" i="12"/>
  <c r="P102" i="12"/>
  <c r="BK102" i="12"/>
  <c r="J102" i="12"/>
  <c r="BE102" i="12" s="1"/>
  <c r="BI101" i="12"/>
  <c r="BH101" i="12"/>
  <c r="BG101" i="12"/>
  <c r="BF101" i="12"/>
  <c r="T101" i="12"/>
  <c r="R101" i="12"/>
  <c r="P101" i="12"/>
  <c r="BK101" i="12"/>
  <c r="J101" i="12"/>
  <c r="BE101" i="12" s="1"/>
  <c r="BI100" i="12"/>
  <c r="BH100" i="12"/>
  <c r="BG100" i="12"/>
  <c r="BF100" i="12"/>
  <c r="T100" i="12"/>
  <c r="R100" i="12"/>
  <c r="P100" i="12"/>
  <c r="BK100" i="12"/>
  <c r="J100" i="12"/>
  <c r="BE100" i="12"/>
  <c r="BI99" i="12"/>
  <c r="BH99" i="12"/>
  <c r="BG99" i="12"/>
  <c r="BF99" i="12"/>
  <c r="T99" i="12"/>
  <c r="R99" i="12"/>
  <c r="P99" i="12"/>
  <c r="BK99" i="12"/>
  <c r="J99" i="12"/>
  <c r="BE99" i="12" s="1"/>
  <c r="BI98" i="12"/>
  <c r="BH98" i="12"/>
  <c r="BG98" i="12"/>
  <c r="BF98" i="12"/>
  <c r="T98" i="12"/>
  <c r="R98" i="12"/>
  <c r="P98" i="12"/>
  <c r="BK98" i="12"/>
  <c r="J98" i="12"/>
  <c r="BE98" i="12" s="1"/>
  <c r="BI97" i="12"/>
  <c r="BH97" i="12"/>
  <c r="BG97" i="12"/>
  <c r="BF97" i="12"/>
  <c r="T97" i="12"/>
  <c r="R97" i="12"/>
  <c r="P97" i="12"/>
  <c r="BK97" i="12"/>
  <c r="J97" i="12"/>
  <c r="BE97" i="12" s="1"/>
  <c r="BI96" i="12"/>
  <c r="BH96" i="12"/>
  <c r="BG96" i="12"/>
  <c r="BF96" i="12"/>
  <c r="T96" i="12"/>
  <c r="R96" i="12"/>
  <c r="P96" i="12"/>
  <c r="BK96" i="12"/>
  <c r="J96" i="12"/>
  <c r="BE96" i="12"/>
  <c r="BI95" i="12"/>
  <c r="BH95" i="12"/>
  <c r="BG95" i="12"/>
  <c r="BF95" i="12"/>
  <c r="T95" i="12"/>
  <c r="R95" i="12"/>
  <c r="P95" i="12"/>
  <c r="BK95" i="12"/>
  <c r="J95" i="12"/>
  <c r="BE95" i="12" s="1"/>
  <c r="BI94" i="12"/>
  <c r="BH94" i="12"/>
  <c r="BG94" i="12"/>
  <c r="BF94" i="12"/>
  <c r="T94" i="12"/>
  <c r="R94" i="12"/>
  <c r="P94" i="12"/>
  <c r="BK94" i="12"/>
  <c r="J94" i="12"/>
  <c r="BE94" i="12" s="1"/>
  <c r="BI93" i="12"/>
  <c r="BH93" i="12"/>
  <c r="BG93" i="12"/>
  <c r="BF93" i="12"/>
  <c r="T93" i="12"/>
  <c r="R93" i="12"/>
  <c r="P93" i="12"/>
  <c r="BK93" i="12"/>
  <c r="J93" i="12"/>
  <c r="BE93" i="12" s="1"/>
  <c r="BI92" i="12"/>
  <c r="BH92" i="12"/>
  <c r="BG92" i="12"/>
  <c r="BF92" i="12"/>
  <c r="T92" i="12"/>
  <c r="R92" i="12"/>
  <c r="P92" i="12"/>
  <c r="BK92" i="12"/>
  <c r="J92" i="12"/>
  <c r="BE92" i="12" s="1"/>
  <c r="BI91" i="12"/>
  <c r="BH91" i="12"/>
  <c r="BG91" i="12"/>
  <c r="BF91" i="12"/>
  <c r="T91" i="12"/>
  <c r="R91" i="12"/>
  <c r="P91" i="12"/>
  <c r="BK91" i="12"/>
  <c r="J91" i="12"/>
  <c r="BE91" i="12" s="1"/>
  <c r="BI90" i="12"/>
  <c r="BH90" i="12"/>
  <c r="BG90" i="12"/>
  <c r="BF90" i="12"/>
  <c r="T90" i="12"/>
  <c r="R90" i="12"/>
  <c r="P90" i="12"/>
  <c r="BK90" i="12"/>
  <c r="J90" i="12"/>
  <c r="BE90" i="12" s="1"/>
  <c r="BI89" i="12"/>
  <c r="BH89" i="12"/>
  <c r="BG89" i="12"/>
  <c r="BF89" i="12"/>
  <c r="T89" i="12"/>
  <c r="R89" i="12"/>
  <c r="P89" i="12"/>
  <c r="BK89" i="12"/>
  <c r="J89" i="12"/>
  <c r="BE89" i="12" s="1"/>
  <c r="BI88" i="12"/>
  <c r="BH88" i="12"/>
  <c r="BG88" i="12"/>
  <c r="BF88" i="12"/>
  <c r="T88" i="12"/>
  <c r="R88" i="12"/>
  <c r="P88" i="12"/>
  <c r="BK88" i="12"/>
  <c r="J88" i="12"/>
  <c r="BE88" i="12" s="1"/>
  <c r="J81" i="12"/>
  <c r="F81" i="12"/>
  <c r="F79" i="12"/>
  <c r="E77" i="12"/>
  <c r="J55" i="12"/>
  <c r="F55" i="12"/>
  <c r="F53" i="12"/>
  <c r="E51" i="12"/>
  <c r="J20" i="12"/>
  <c r="E20" i="12"/>
  <c r="F82" i="12" s="1"/>
  <c r="J19" i="12"/>
  <c r="J14" i="12"/>
  <c r="J53" i="12" s="1"/>
  <c r="E7" i="12"/>
  <c r="E47" i="12" s="1"/>
  <c r="AY63" i="1"/>
  <c r="AX63" i="1"/>
  <c r="BI120" i="11"/>
  <c r="BH120" i="11"/>
  <c r="BG120" i="11"/>
  <c r="BF120" i="11"/>
  <c r="T120" i="11"/>
  <c r="R120" i="11"/>
  <c r="P120" i="11"/>
  <c r="BK120" i="11"/>
  <c r="J120" i="11"/>
  <c r="BE120" i="11" s="1"/>
  <c r="BI119" i="11"/>
  <c r="BH119" i="11"/>
  <c r="BG119" i="11"/>
  <c r="BF119" i="11"/>
  <c r="T119" i="11"/>
  <c r="R119" i="11"/>
  <c r="P119" i="11"/>
  <c r="BK119" i="11"/>
  <c r="J119" i="11"/>
  <c r="BE119" i="11" s="1"/>
  <c r="BI118" i="11"/>
  <c r="BH118" i="11"/>
  <c r="BG118" i="11"/>
  <c r="BF118" i="11"/>
  <c r="T118" i="11"/>
  <c r="R118" i="11"/>
  <c r="P118" i="11"/>
  <c r="BK118" i="11"/>
  <c r="J118" i="11"/>
  <c r="BE118" i="11" s="1"/>
  <c r="BI117" i="11"/>
  <c r="BH117" i="11"/>
  <c r="BG117" i="11"/>
  <c r="BF117" i="11"/>
  <c r="T117" i="11"/>
  <c r="T116" i="11" s="1"/>
  <c r="R117" i="11"/>
  <c r="P117" i="11"/>
  <c r="BK117" i="11"/>
  <c r="J117" i="11"/>
  <c r="BE117" i="11" s="1"/>
  <c r="BI115" i="11"/>
  <c r="BH115" i="11"/>
  <c r="BG115" i="11"/>
  <c r="BF115" i="11"/>
  <c r="T115" i="11"/>
  <c r="R115" i="11"/>
  <c r="P115" i="11"/>
  <c r="BK115" i="11"/>
  <c r="J115" i="11"/>
  <c r="BE115" i="11" s="1"/>
  <c r="BI114" i="11"/>
  <c r="BH114" i="11"/>
  <c r="BG114" i="11"/>
  <c r="BF114" i="11"/>
  <c r="T114" i="11"/>
  <c r="R114" i="11"/>
  <c r="R113" i="11"/>
  <c r="P114" i="11"/>
  <c r="P113" i="11" s="1"/>
  <c r="BK114" i="11"/>
  <c r="BK113" i="11" s="1"/>
  <c r="J113" i="11" s="1"/>
  <c r="J63" i="11" s="1"/>
  <c r="J114" i="11"/>
  <c r="BE114" i="11" s="1"/>
  <c r="BI112" i="11"/>
  <c r="BH112" i="11"/>
  <c r="BG112" i="11"/>
  <c r="BF112" i="11"/>
  <c r="T112" i="11"/>
  <c r="R112" i="11"/>
  <c r="P112" i="11"/>
  <c r="BK112" i="11"/>
  <c r="J112" i="11"/>
  <c r="BE112" i="11" s="1"/>
  <c r="BI111" i="11"/>
  <c r="BH111" i="11"/>
  <c r="BG111" i="11"/>
  <c r="BF111" i="11"/>
  <c r="T111" i="11"/>
  <c r="R111" i="11"/>
  <c r="P111" i="11"/>
  <c r="BK111" i="11"/>
  <c r="J111" i="11"/>
  <c r="BE111" i="11" s="1"/>
  <c r="BI110" i="11"/>
  <c r="BH110" i="11"/>
  <c r="BG110" i="11"/>
  <c r="BF110" i="11"/>
  <c r="T110" i="11"/>
  <c r="R110" i="11"/>
  <c r="P110" i="11"/>
  <c r="BK110" i="11"/>
  <c r="J110" i="11"/>
  <c r="BE110" i="11"/>
  <c r="BI109" i="11"/>
  <c r="BH109" i="11"/>
  <c r="BG109" i="11"/>
  <c r="BF109" i="11"/>
  <c r="T109" i="11"/>
  <c r="R109" i="11"/>
  <c r="P109" i="11"/>
  <c r="BK109" i="11"/>
  <c r="J109" i="11"/>
  <c r="BE109" i="11" s="1"/>
  <c r="BI108" i="11"/>
  <c r="BH108" i="11"/>
  <c r="BG108" i="11"/>
  <c r="BF108" i="11"/>
  <c r="T108" i="11"/>
  <c r="R108" i="11"/>
  <c r="P108" i="11"/>
  <c r="BK108" i="11"/>
  <c r="J108" i="11"/>
  <c r="BE108" i="11" s="1"/>
  <c r="BI107" i="11"/>
  <c r="BH107" i="11"/>
  <c r="BG107" i="11"/>
  <c r="BF107" i="11"/>
  <c r="T107" i="11"/>
  <c r="R107" i="11"/>
  <c r="P107" i="11"/>
  <c r="BK107" i="11"/>
  <c r="J107" i="11"/>
  <c r="BE107" i="11" s="1"/>
  <c r="BI106" i="11"/>
  <c r="BH106" i="11"/>
  <c r="BG106" i="11"/>
  <c r="BF106" i="11"/>
  <c r="T106" i="11"/>
  <c r="R106" i="11"/>
  <c r="P106" i="11"/>
  <c r="BK106" i="11"/>
  <c r="J106" i="11"/>
  <c r="BE106" i="11" s="1"/>
  <c r="BI105" i="11"/>
  <c r="BH105" i="11"/>
  <c r="BG105" i="11"/>
  <c r="BF105" i="11"/>
  <c r="T105" i="11"/>
  <c r="R105" i="11"/>
  <c r="P105" i="11"/>
  <c r="BK105" i="11"/>
  <c r="J105" i="11"/>
  <c r="BE105" i="11" s="1"/>
  <c r="BI104" i="11"/>
  <c r="BH104" i="11"/>
  <c r="BG104" i="11"/>
  <c r="BF104" i="11"/>
  <c r="T104" i="11"/>
  <c r="R104" i="11"/>
  <c r="P104" i="11"/>
  <c r="BK104" i="11"/>
  <c r="J104" i="11"/>
  <c r="BE104" i="11" s="1"/>
  <c r="BI103" i="11"/>
  <c r="BH103" i="11"/>
  <c r="BG103" i="11"/>
  <c r="BF103" i="11"/>
  <c r="T103" i="11"/>
  <c r="R103" i="11"/>
  <c r="P103" i="11"/>
  <c r="BK103" i="11"/>
  <c r="J103" i="11"/>
  <c r="BE103" i="11" s="1"/>
  <c r="BI102" i="11"/>
  <c r="BH102" i="11"/>
  <c r="BG102" i="11"/>
  <c r="BF102" i="11"/>
  <c r="T102" i="11"/>
  <c r="R102" i="11"/>
  <c r="P102" i="11"/>
  <c r="BK102" i="11"/>
  <c r="J102" i="11"/>
  <c r="BE102" i="11"/>
  <c r="BI101" i="11"/>
  <c r="BH101" i="11"/>
  <c r="BG101" i="11"/>
  <c r="BF101" i="11"/>
  <c r="T101" i="11"/>
  <c r="R101" i="11"/>
  <c r="P101" i="11"/>
  <c r="BK101" i="11"/>
  <c r="J101" i="11"/>
  <c r="BE101" i="11" s="1"/>
  <c r="BI100" i="11"/>
  <c r="BH100" i="11"/>
  <c r="BG100" i="11"/>
  <c r="BF100" i="11"/>
  <c r="T100" i="11"/>
  <c r="R100" i="11"/>
  <c r="P100" i="11"/>
  <c r="BK100" i="11"/>
  <c r="J100" i="11"/>
  <c r="BE100" i="11" s="1"/>
  <c r="BI99" i="11"/>
  <c r="BH99" i="11"/>
  <c r="BG99" i="11"/>
  <c r="BF99" i="11"/>
  <c r="T99" i="11"/>
  <c r="R99" i="11"/>
  <c r="P99" i="11"/>
  <c r="BK99" i="11"/>
  <c r="J99" i="11"/>
  <c r="BE99" i="11" s="1"/>
  <c r="BI98" i="11"/>
  <c r="BH98" i="11"/>
  <c r="BG98" i="11"/>
  <c r="BF98" i="11"/>
  <c r="T98" i="11"/>
  <c r="R98" i="11"/>
  <c r="P98" i="11"/>
  <c r="BK98" i="11"/>
  <c r="J98" i="11"/>
  <c r="BE98" i="11"/>
  <c r="BI97" i="11"/>
  <c r="BH97" i="11"/>
  <c r="BG97" i="11"/>
  <c r="BF97" i="11"/>
  <c r="T97" i="11"/>
  <c r="R97" i="11"/>
  <c r="P97" i="11"/>
  <c r="BK97" i="11"/>
  <c r="J97" i="11"/>
  <c r="BE97" i="11" s="1"/>
  <c r="BI96" i="11"/>
  <c r="BH96" i="11"/>
  <c r="BG96" i="11"/>
  <c r="BF96" i="11"/>
  <c r="T96" i="11"/>
  <c r="R96" i="11"/>
  <c r="P96" i="11"/>
  <c r="BK96" i="11"/>
  <c r="J96" i="11"/>
  <c r="BE96" i="11" s="1"/>
  <c r="BI95" i="11"/>
  <c r="BH95" i="11"/>
  <c r="BG95" i="11"/>
  <c r="BF95" i="11"/>
  <c r="T95" i="11"/>
  <c r="R95" i="11"/>
  <c r="P95" i="11"/>
  <c r="BK95" i="11"/>
  <c r="J95" i="11"/>
  <c r="BE95" i="11" s="1"/>
  <c r="BI94" i="11"/>
  <c r="BH94" i="11"/>
  <c r="BG94" i="11"/>
  <c r="BF94" i="11"/>
  <c r="T94" i="11"/>
  <c r="R94" i="11"/>
  <c r="P94" i="11"/>
  <c r="BK94" i="11"/>
  <c r="J94" i="11"/>
  <c r="BE94" i="11" s="1"/>
  <c r="BI93" i="11"/>
  <c r="BH93" i="11"/>
  <c r="BG93" i="11"/>
  <c r="BF93" i="11"/>
  <c r="T93" i="11"/>
  <c r="R93" i="11"/>
  <c r="P93" i="11"/>
  <c r="BK93" i="11"/>
  <c r="J93" i="11"/>
  <c r="BE93" i="11" s="1"/>
  <c r="BI92" i="11"/>
  <c r="BH92" i="11"/>
  <c r="BG92" i="11"/>
  <c r="BF92" i="11"/>
  <c r="T92" i="11"/>
  <c r="R92" i="11"/>
  <c r="P92" i="11"/>
  <c r="BK92" i="11"/>
  <c r="J92" i="11"/>
  <c r="BE92" i="11" s="1"/>
  <c r="BI91" i="11"/>
  <c r="BH91" i="11"/>
  <c r="BG91" i="11"/>
  <c r="BF91" i="11"/>
  <c r="T91" i="11"/>
  <c r="R91" i="11"/>
  <c r="P91" i="11"/>
  <c r="BK91" i="11"/>
  <c r="J91" i="11"/>
  <c r="BE91" i="11" s="1"/>
  <c r="BI90" i="11"/>
  <c r="BH90" i="11"/>
  <c r="BG90" i="11"/>
  <c r="BF90" i="11"/>
  <c r="T90" i="11"/>
  <c r="R90" i="11"/>
  <c r="P90" i="11"/>
  <c r="BK90" i="11"/>
  <c r="J90" i="11"/>
  <c r="BE90" i="11"/>
  <c r="BI89" i="11"/>
  <c r="BH89" i="11"/>
  <c r="BG89" i="11"/>
  <c r="BF89" i="11"/>
  <c r="T89" i="11"/>
  <c r="T88" i="11" s="1"/>
  <c r="R89" i="11"/>
  <c r="P89" i="11"/>
  <c r="BK89" i="11"/>
  <c r="J89" i="11"/>
  <c r="BE89" i="11" s="1"/>
  <c r="J82" i="11"/>
  <c r="F82" i="11"/>
  <c r="F80" i="11"/>
  <c r="E78" i="11"/>
  <c r="J55" i="11"/>
  <c r="F55" i="11"/>
  <c r="F53" i="11"/>
  <c r="E51" i="11"/>
  <c r="J20" i="11"/>
  <c r="E20" i="11"/>
  <c r="F83" i="11" s="1"/>
  <c r="J19" i="11"/>
  <c r="J14" i="11"/>
  <c r="J53" i="11" s="1"/>
  <c r="E7" i="11"/>
  <c r="E47" i="11" s="1"/>
  <c r="AY62" i="1"/>
  <c r="AX62" i="1"/>
  <c r="BI131" i="10"/>
  <c r="BH131" i="10"/>
  <c r="BG131" i="10"/>
  <c r="BF131" i="10"/>
  <c r="T131" i="10"/>
  <c r="R131" i="10"/>
  <c r="P131" i="10"/>
  <c r="BK131" i="10"/>
  <c r="J131" i="10"/>
  <c r="BE131" i="10" s="1"/>
  <c r="BI130" i="10"/>
  <c r="BH130" i="10"/>
  <c r="BG130" i="10"/>
  <c r="BF130" i="10"/>
  <c r="T130" i="10"/>
  <c r="T129" i="10"/>
  <c r="R130" i="10"/>
  <c r="R129" i="10" s="1"/>
  <c r="P130" i="10"/>
  <c r="BK130" i="10"/>
  <c r="J130" i="10"/>
  <c r="BE130" i="10" s="1"/>
  <c r="BI128" i="10"/>
  <c r="BH128" i="10"/>
  <c r="BG128" i="10"/>
  <c r="BF128" i="10"/>
  <c r="T128" i="10"/>
  <c r="R128" i="10"/>
  <c r="P128" i="10"/>
  <c r="BK128" i="10"/>
  <c r="J128" i="10"/>
  <c r="BE128" i="10" s="1"/>
  <c r="BI127" i="10"/>
  <c r="BH127" i="10"/>
  <c r="BG127" i="10"/>
  <c r="BF127" i="10"/>
  <c r="T127" i="10"/>
  <c r="R127" i="10"/>
  <c r="P127" i="10"/>
  <c r="BK127" i="10"/>
  <c r="J127" i="10"/>
  <c r="BE127" i="10" s="1"/>
  <c r="BI126" i="10"/>
  <c r="BH126" i="10"/>
  <c r="BG126" i="10"/>
  <c r="BF126" i="10"/>
  <c r="T126" i="10"/>
  <c r="R126" i="10"/>
  <c r="R125" i="10" s="1"/>
  <c r="P126" i="10"/>
  <c r="P125" i="10" s="1"/>
  <c r="BK126" i="10"/>
  <c r="J126" i="10"/>
  <c r="BE126" i="10"/>
  <c r="BI123" i="10"/>
  <c r="BH123" i="10"/>
  <c r="BG123" i="10"/>
  <c r="BF123" i="10"/>
  <c r="T123" i="10"/>
  <c r="T122" i="10" s="1"/>
  <c r="R123" i="10"/>
  <c r="R122" i="10" s="1"/>
  <c r="P123" i="10"/>
  <c r="P122" i="10" s="1"/>
  <c r="BK123" i="10"/>
  <c r="BK122" i="10" s="1"/>
  <c r="J122" i="10" s="1"/>
  <c r="J69" i="10" s="1"/>
  <c r="J123" i="10"/>
  <c r="BE123" i="10" s="1"/>
  <c r="BI121" i="10"/>
  <c r="BH121" i="10"/>
  <c r="BG121" i="10"/>
  <c r="BF121" i="10"/>
  <c r="T121" i="10"/>
  <c r="R121" i="10"/>
  <c r="P121" i="10"/>
  <c r="BK121" i="10"/>
  <c r="J121" i="10"/>
  <c r="BE121" i="10" s="1"/>
  <c r="BI119" i="10"/>
  <c r="BH119" i="10"/>
  <c r="BG119" i="10"/>
  <c r="BF119" i="10"/>
  <c r="T119" i="10"/>
  <c r="R119" i="10"/>
  <c r="P119" i="10"/>
  <c r="BK119" i="10"/>
  <c r="J119" i="10"/>
  <c r="BE119" i="10" s="1"/>
  <c r="BI118" i="10"/>
  <c r="BH118" i="10"/>
  <c r="BG118" i="10"/>
  <c r="BF118" i="10"/>
  <c r="T118" i="10"/>
  <c r="T117" i="10" s="1"/>
  <c r="R118" i="10"/>
  <c r="R117" i="10" s="1"/>
  <c r="P118" i="10"/>
  <c r="BK118" i="10"/>
  <c r="J118" i="10"/>
  <c r="BE118" i="10" s="1"/>
  <c r="BI116" i="10"/>
  <c r="BH116" i="10"/>
  <c r="BG116" i="10"/>
  <c r="BF116" i="10"/>
  <c r="T116" i="10"/>
  <c r="T115" i="10"/>
  <c r="R116" i="10"/>
  <c r="R115" i="10" s="1"/>
  <c r="P116" i="10"/>
  <c r="P115" i="10" s="1"/>
  <c r="BK116" i="10"/>
  <c r="BK115" i="10" s="1"/>
  <c r="J115" i="10" s="1"/>
  <c r="J67" i="10" s="1"/>
  <c r="J116" i="10"/>
  <c r="BE116" i="10"/>
  <c r="BI114" i="10"/>
  <c r="BH114" i="10"/>
  <c r="BG114" i="10"/>
  <c r="BF114" i="10"/>
  <c r="T114" i="10"/>
  <c r="T113" i="10" s="1"/>
  <c r="R114" i="10"/>
  <c r="R113" i="10" s="1"/>
  <c r="P114" i="10"/>
  <c r="P113" i="10" s="1"/>
  <c r="BK114" i="10"/>
  <c r="BK113" i="10" s="1"/>
  <c r="J113" i="10" s="1"/>
  <c r="J66" i="10" s="1"/>
  <c r="J114" i="10"/>
  <c r="BE114" i="10" s="1"/>
  <c r="BI112" i="10"/>
  <c r="BH112" i="10"/>
  <c r="BG112" i="10"/>
  <c r="BF112" i="10"/>
  <c r="T112" i="10"/>
  <c r="R112" i="10"/>
  <c r="P112" i="10"/>
  <c r="BK112" i="10"/>
  <c r="J112" i="10"/>
  <c r="BE112" i="10" s="1"/>
  <c r="BI111" i="10"/>
  <c r="BH111" i="10"/>
  <c r="BG111" i="10"/>
  <c r="BF111" i="10"/>
  <c r="T111" i="10"/>
  <c r="T110" i="10"/>
  <c r="R111" i="10"/>
  <c r="R110" i="10" s="1"/>
  <c r="P111" i="10"/>
  <c r="P110" i="10" s="1"/>
  <c r="BK111" i="10"/>
  <c r="BK110" i="10" s="1"/>
  <c r="J110" i="10" s="1"/>
  <c r="J65" i="10" s="1"/>
  <c r="J111" i="10"/>
  <c r="BE111" i="10" s="1"/>
  <c r="BI109" i="10"/>
  <c r="BH109" i="10"/>
  <c r="BG109" i="10"/>
  <c r="BF109" i="10"/>
  <c r="T109" i="10"/>
  <c r="R109" i="10"/>
  <c r="P109" i="10"/>
  <c r="BK109" i="10"/>
  <c r="J109" i="10"/>
  <c r="BE109" i="10" s="1"/>
  <c r="BI108" i="10"/>
  <c r="BH108" i="10"/>
  <c r="BG108" i="10"/>
  <c r="BF108" i="10"/>
  <c r="T108" i="10"/>
  <c r="T107" i="10"/>
  <c r="R108" i="10"/>
  <c r="R107" i="10" s="1"/>
  <c r="P108" i="10"/>
  <c r="P107" i="10" s="1"/>
  <c r="BK108" i="10"/>
  <c r="J108" i="10"/>
  <c r="BE108" i="10"/>
  <c r="BI106" i="10"/>
  <c r="BH106" i="10"/>
  <c r="BG106" i="10"/>
  <c r="BF106" i="10"/>
  <c r="T106" i="10"/>
  <c r="R106" i="10"/>
  <c r="P106" i="10"/>
  <c r="BK106" i="10"/>
  <c r="J106" i="10"/>
  <c r="BE106" i="10" s="1"/>
  <c r="BI105" i="10"/>
  <c r="BH105" i="10"/>
  <c r="BG105" i="10"/>
  <c r="BF105" i="10"/>
  <c r="T105" i="10"/>
  <c r="R105" i="10"/>
  <c r="P105" i="10"/>
  <c r="BK105" i="10"/>
  <c r="J105" i="10"/>
  <c r="BE105" i="10" s="1"/>
  <c r="BI104" i="10"/>
  <c r="BH104" i="10"/>
  <c r="BG104" i="10"/>
  <c r="BF104" i="10"/>
  <c r="T104" i="10"/>
  <c r="T103" i="10" s="1"/>
  <c r="R104" i="10"/>
  <c r="R103" i="10" s="1"/>
  <c r="P104" i="10"/>
  <c r="P103" i="10" s="1"/>
  <c r="BK104" i="10"/>
  <c r="J104" i="10"/>
  <c r="BE104" i="10" s="1"/>
  <c r="BI102" i="10"/>
  <c r="BH102" i="10"/>
  <c r="BG102" i="10"/>
  <c r="BF102" i="10"/>
  <c r="T102" i="10"/>
  <c r="R102" i="10"/>
  <c r="P102" i="10"/>
  <c r="BK102" i="10"/>
  <c r="J102" i="10"/>
  <c r="BE102" i="10" s="1"/>
  <c r="BI101" i="10"/>
  <c r="BH101" i="10"/>
  <c r="BG101" i="10"/>
  <c r="BF101" i="10"/>
  <c r="T101" i="10"/>
  <c r="R101" i="10"/>
  <c r="P101" i="10"/>
  <c r="BK101" i="10"/>
  <c r="J101" i="10"/>
  <c r="BE101" i="10" s="1"/>
  <c r="BI100" i="10"/>
  <c r="BH100" i="10"/>
  <c r="BG100" i="10"/>
  <c r="BF100" i="10"/>
  <c r="T100" i="10"/>
  <c r="R100" i="10"/>
  <c r="P100" i="10"/>
  <c r="BK100" i="10"/>
  <c r="J100" i="10"/>
  <c r="BE100" i="10"/>
  <c r="BI99" i="10"/>
  <c r="BH99" i="10"/>
  <c r="BG99" i="10"/>
  <c r="BF99" i="10"/>
  <c r="T99" i="10"/>
  <c r="R99" i="10"/>
  <c r="P99" i="10"/>
  <c r="BK99" i="10"/>
  <c r="J99" i="10"/>
  <c r="BE99" i="10" s="1"/>
  <c r="BI98" i="10"/>
  <c r="BH98" i="10"/>
  <c r="BG98" i="10"/>
  <c r="BF98" i="10"/>
  <c r="T98" i="10"/>
  <c r="R98" i="10"/>
  <c r="P98" i="10"/>
  <c r="BK98" i="10"/>
  <c r="J98" i="10"/>
  <c r="BE98" i="10" s="1"/>
  <c r="BI97" i="10"/>
  <c r="BH97" i="10"/>
  <c r="BG97" i="10"/>
  <c r="BF97" i="10"/>
  <c r="T97" i="10"/>
  <c r="R97" i="10"/>
  <c r="R96" i="10" s="1"/>
  <c r="P97" i="10"/>
  <c r="P96" i="10" s="1"/>
  <c r="BK97" i="10"/>
  <c r="J97" i="10"/>
  <c r="BE97" i="10" s="1"/>
  <c r="J90" i="10"/>
  <c r="F90" i="10"/>
  <c r="F88" i="10"/>
  <c r="E86" i="10"/>
  <c r="J55" i="10"/>
  <c r="F55" i="10"/>
  <c r="F53" i="10"/>
  <c r="E51" i="10"/>
  <c r="J20" i="10"/>
  <c r="E20" i="10"/>
  <c r="F56" i="10" s="1"/>
  <c r="J19" i="10"/>
  <c r="J14" i="10"/>
  <c r="J53" i="10" s="1"/>
  <c r="E7" i="10"/>
  <c r="E47" i="10" s="1"/>
  <c r="AY61" i="1"/>
  <c r="AX61" i="1"/>
  <c r="BI207" i="9"/>
  <c r="BH207" i="9"/>
  <c r="BG207" i="9"/>
  <c r="BF207" i="9"/>
  <c r="T207" i="9"/>
  <c r="R207" i="9"/>
  <c r="P207" i="9"/>
  <c r="BK207" i="9"/>
  <c r="J207" i="9"/>
  <c r="BE207" i="9" s="1"/>
  <c r="BI206" i="9"/>
  <c r="BH206" i="9"/>
  <c r="BG206" i="9"/>
  <c r="BF206" i="9"/>
  <c r="T206" i="9"/>
  <c r="R206" i="9"/>
  <c r="P206" i="9"/>
  <c r="BK206" i="9"/>
  <c r="J206" i="9"/>
  <c r="BE206" i="9" s="1"/>
  <c r="BI205" i="9"/>
  <c r="BH205" i="9"/>
  <c r="BG205" i="9"/>
  <c r="BF205" i="9"/>
  <c r="T205" i="9"/>
  <c r="R205" i="9"/>
  <c r="P205" i="9"/>
  <c r="BK205" i="9"/>
  <c r="J205" i="9"/>
  <c r="BE205" i="9" s="1"/>
  <c r="BI204" i="9"/>
  <c r="BH204" i="9"/>
  <c r="BG204" i="9"/>
  <c r="BF204" i="9"/>
  <c r="T204" i="9"/>
  <c r="R204" i="9"/>
  <c r="P204" i="9"/>
  <c r="BK204" i="9"/>
  <c r="J204" i="9"/>
  <c r="BE204" i="9" s="1"/>
  <c r="BI202" i="9"/>
  <c r="BH202" i="9"/>
  <c r="BG202" i="9"/>
  <c r="BF202" i="9"/>
  <c r="T202" i="9"/>
  <c r="R202" i="9"/>
  <c r="P202" i="9"/>
  <c r="BK202" i="9"/>
  <c r="J202" i="9"/>
  <c r="BE202" i="9" s="1"/>
  <c r="BI201" i="9"/>
  <c r="BH201" i="9"/>
  <c r="BG201" i="9"/>
  <c r="BF201" i="9"/>
  <c r="T201" i="9"/>
  <c r="R201" i="9"/>
  <c r="P201" i="9"/>
  <c r="BK201" i="9"/>
  <c r="J201" i="9"/>
  <c r="BE201" i="9" s="1"/>
  <c r="BI200" i="9"/>
  <c r="BH200" i="9"/>
  <c r="BG200" i="9"/>
  <c r="BF200" i="9"/>
  <c r="T200" i="9"/>
  <c r="T199" i="9"/>
  <c r="R200" i="9"/>
  <c r="R199" i="9" s="1"/>
  <c r="P200" i="9"/>
  <c r="P199" i="9" s="1"/>
  <c r="BK200" i="9"/>
  <c r="J200" i="9"/>
  <c r="BE200" i="9" s="1"/>
  <c r="BI198" i="9"/>
  <c r="BH198" i="9"/>
  <c r="BG198" i="9"/>
  <c r="BF198" i="9"/>
  <c r="T198" i="9"/>
  <c r="R198" i="9"/>
  <c r="P198" i="9"/>
  <c r="BK198" i="9"/>
  <c r="J198" i="9"/>
  <c r="BE198" i="9" s="1"/>
  <c r="BI197" i="9"/>
  <c r="BH197" i="9"/>
  <c r="BG197" i="9"/>
  <c r="BF197" i="9"/>
  <c r="T197" i="9"/>
  <c r="R197" i="9"/>
  <c r="P197" i="9"/>
  <c r="BK197" i="9"/>
  <c r="J197" i="9"/>
  <c r="BE197" i="9" s="1"/>
  <c r="BI196" i="9"/>
  <c r="BH196" i="9"/>
  <c r="BG196" i="9"/>
  <c r="BF196" i="9"/>
  <c r="T196" i="9"/>
  <c r="R196" i="9"/>
  <c r="P196" i="9"/>
  <c r="BK196" i="9"/>
  <c r="J196" i="9"/>
  <c r="BE196" i="9"/>
  <c r="BI195" i="9"/>
  <c r="BH195" i="9"/>
  <c r="BG195" i="9"/>
  <c r="BF195" i="9"/>
  <c r="T195" i="9"/>
  <c r="R195" i="9"/>
  <c r="P195" i="9"/>
  <c r="BK195" i="9"/>
  <c r="J195" i="9"/>
  <c r="BE195" i="9"/>
  <c r="BI194" i="9"/>
  <c r="BH194" i="9"/>
  <c r="BG194" i="9"/>
  <c r="BF194" i="9"/>
  <c r="T194" i="9"/>
  <c r="R194" i="9"/>
  <c r="P194" i="9"/>
  <c r="BK194" i="9"/>
  <c r="J194" i="9"/>
  <c r="BE194" i="9" s="1"/>
  <c r="BI192" i="9"/>
  <c r="BH192" i="9"/>
  <c r="BG192" i="9"/>
  <c r="BF192" i="9"/>
  <c r="T192" i="9"/>
  <c r="R192" i="9"/>
  <c r="P192" i="9"/>
  <c r="BK192" i="9"/>
  <c r="J192" i="9"/>
  <c r="BE192" i="9" s="1"/>
  <c r="BI191" i="9"/>
  <c r="BH191" i="9"/>
  <c r="BG191" i="9"/>
  <c r="BF191" i="9"/>
  <c r="T191" i="9"/>
  <c r="R191" i="9"/>
  <c r="R190" i="9" s="1"/>
  <c r="P191" i="9"/>
  <c r="P190" i="9"/>
  <c r="BK191" i="9"/>
  <c r="J191" i="9"/>
  <c r="BE191" i="9" s="1"/>
  <c r="BI189" i="9"/>
  <c r="BH189" i="9"/>
  <c r="BG189" i="9"/>
  <c r="BF189" i="9"/>
  <c r="T189" i="9"/>
  <c r="R189" i="9"/>
  <c r="P189" i="9"/>
  <c r="BK189" i="9"/>
  <c r="J189" i="9"/>
  <c r="BE189" i="9" s="1"/>
  <c r="BI188" i="9"/>
  <c r="BH188" i="9"/>
  <c r="BG188" i="9"/>
  <c r="BF188" i="9"/>
  <c r="T188" i="9"/>
  <c r="R188" i="9"/>
  <c r="R187" i="9"/>
  <c r="P188" i="9"/>
  <c r="P187" i="9" s="1"/>
  <c r="BK188" i="9"/>
  <c r="BK187" i="9" s="1"/>
  <c r="J187" i="9" s="1"/>
  <c r="J75" i="9" s="1"/>
  <c r="J188" i="9"/>
  <c r="BE188" i="9" s="1"/>
  <c r="BI186" i="9"/>
  <c r="BH186" i="9"/>
  <c r="BG186" i="9"/>
  <c r="BF186" i="9"/>
  <c r="T186" i="9"/>
  <c r="R186" i="9"/>
  <c r="P186" i="9"/>
  <c r="BK186" i="9"/>
  <c r="J186" i="9"/>
  <c r="BE186" i="9" s="1"/>
  <c r="BI185" i="9"/>
  <c r="BH185" i="9"/>
  <c r="BG185" i="9"/>
  <c r="BF185" i="9"/>
  <c r="T185" i="9"/>
  <c r="R185" i="9"/>
  <c r="P185" i="9"/>
  <c r="BK185" i="9"/>
  <c r="J185" i="9"/>
  <c r="BE185" i="9" s="1"/>
  <c r="BI184" i="9"/>
  <c r="BH184" i="9"/>
  <c r="BG184" i="9"/>
  <c r="BF184" i="9"/>
  <c r="T184" i="9"/>
  <c r="T183" i="9" s="1"/>
  <c r="R184" i="9"/>
  <c r="R183" i="9" s="1"/>
  <c r="P184" i="9"/>
  <c r="P183" i="9" s="1"/>
  <c r="BK184" i="9"/>
  <c r="J184" i="9"/>
  <c r="BE184" i="9" s="1"/>
  <c r="BI182" i="9"/>
  <c r="BH182" i="9"/>
  <c r="BG182" i="9"/>
  <c r="BF182" i="9"/>
  <c r="T182" i="9"/>
  <c r="R182" i="9"/>
  <c r="P182" i="9"/>
  <c r="BK182" i="9"/>
  <c r="J182" i="9"/>
  <c r="BE182" i="9" s="1"/>
  <c r="BI181" i="9"/>
  <c r="BH181" i="9"/>
  <c r="BG181" i="9"/>
  <c r="BF181" i="9"/>
  <c r="T181" i="9"/>
  <c r="R181" i="9"/>
  <c r="P181" i="9"/>
  <c r="BK181" i="9"/>
  <c r="J181" i="9"/>
  <c r="BE181" i="9" s="1"/>
  <c r="BI180" i="9"/>
  <c r="BH180" i="9"/>
  <c r="BG180" i="9"/>
  <c r="BF180" i="9"/>
  <c r="T180" i="9"/>
  <c r="R180" i="9"/>
  <c r="P180" i="9"/>
  <c r="BK180" i="9"/>
  <c r="J180" i="9"/>
  <c r="BE180" i="9" s="1"/>
  <c r="BI179" i="9"/>
  <c r="BH179" i="9"/>
  <c r="BG179" i="9"/>
  <c r="BF179" i="9"/>
  <c r="T179" i="9"/>
  <c r="R179" i="9"/>
  <c r="P179" i="9"/>
  <c r="BK179" i="9"/>
  <c r="J179" i="9"/>
  <c r="BE179" i="9" s="1"/>
  <c r="BI178" i="9"/>
  <c r="BH178" i="9"/>
  <c r="BG178" i="9"/>
  <c r="BF178" i="9"/>
  <c r="T178" i="9"/>
  <c r="R178" i="9"/>
  <c r="P178" i="9"/>
  <c r="BK178" i="9"/>
  <c r="J178" i="9"/>
  <c r="BE178" i="9" s="1"/>
  <c r="BI177" i="9"/>
  <c r="BH177" i="9"/>
  <c r="BG177" i="9"/>
  <c r="BF177" i="9"/>
  <c r="T177" i="9"/>
  <c r="R177" i="9"/>
  <c r="P177" i="9"/>
  <c r="BK177" i="9"/>
  <c r="J177" i="9"/>
  <c r="BE177" i="9" s="1"/>
  <c r="BI175" i="9"/>
  <c r="BH175" i="9"/>
  <c r="BG175" i="9"/>
  <c r="BF175" i="9"/>
  <c r="T175" i="9"/>
  <c r="T174" i="9" s="1"/>
  <c r="R175" i="9"/>
  <c r="R174" i="9" s="1"/>
  <c r="P175" i="9"/>
  <c r="P174" i="9"/>
  <c r="BK175" i="9"/>
  <c r="BK174" i="9" s="1"/>
  <c r="J174" i="9" s="1"/>
  <c r="J72" i="9" s="1"/>
  <c r="J175" i="9"/>
  <c r="BE175" i="9" s="1"/>
  <c r="BI173" i="9"/>
  <c r="BH173" i="9"/>
  <c r="BG173" i="9"/>
  <c r="BF173" i="9"/>
  <c r="T173" i="9"/>
  <c r="R173" i="9"/>
  <c r="P173" i="9"/>
  <c r="BK173" i="9"/>
  <c r="J173" i="9"/>
  <c r="BE173" i="9"/>
  <c r="BI172" i="9"/>
  <c r="BH172" i="9"/>
  <c r="BG172" i="9"/>
  <c r="BF172" i="9"/>
  <c r="T172" i="9"/>
  <c r="R172" i="9"/>
  <c r="P172" i="9"/>
  <c r="BK172" i="9"/>
  <c r="J172" i="9"/>
  <c r="BE172" i="9" s="1"/>
  <c r="BI171" i="9"/>
  <c r="BH171" i="9"/>
  <c r="BG171" i="9"/>
  <c r="BF171" i="9"/>
  <c r="T171" i="9"/>
  <c r="R171" i="9"/>
  <c r="P171" i="9"/>
  <c r="BK171" i="9"/>
  <c r="J171" i="9"/>
  <c r="BE171" i="9" s="1"/>
  <c r="BI170" i="9"/>
  <c r="BH170" i="9"/>
  <c r="BG170" i="9"/>
  <c r="BF170" i="9"/>
  <c r="T170" i="9"/>
  <c r="T169" i="9"/>
  <c r="R170" i="9"/>
  <c r="R169" i="9" s="1"/>
  <c r="P170" i="9"/>
  <c r="BK170" i="9"/>
  <c r="J170" i="9"/>
  <c r="BE170" i="9"/>
  <c r="BI167" i="9"/>
  <c r="BH167" i="9"/>
  <c r="BG167" i="9"/>
  <c r="BF167" i="9"/>
  <c r="T167" i="9"/>
  <c r="T166" i="9" s="1"/>
  <c r="R167" i="9"/>
  <c r="R166" i="9" s="1"/>
  <c r="P167" i="9"/>
  <c r="P166" i="9" s="1"/>
  <c r="BK167" i="9"/>
  <c r="BK166" i="9" s="1"/>
  <c r="J166" i="9" s="1"/>
  <c r="J69" i="9" s="1"/>
  <c r="J167" i="9"/>
  <c r="BE167" i="9" s="1"/>
  <c r="BI165" i="9"/>
  <c r="BH165" i="9"/>
  <c r="BG165" i="9"/>
  <c r="BF165" i="9"/>
  <c r="T165" i="9"/>
  <c r="R165" i="9"/>
  <c r="P165" i="9"/>
  <c r="BK165" i="9"/>
  <c r="J165" i="9"/>
  <c r="BE165" i="9" s="1"/>
  <c r="BI164" i="9"/>
  <c r="BH164" i="9"/>
  <c r="BG164" i="9"/>
  <c r="BF164" i="9"/>
  <c r="T164" i="9"/>
  <c r="R164" i="9"/>
  <c r="P164" i="9"/>
  <c r="BK164" i="9"/>
  <c r="J164" i="9"/>
  <c r="BE164" i="9" s="1"/>
  <c r="BI163" i="9"/>
  <c r="BH163" i="9"/>
  <c r="BG163" i="9"/>
  <c r="BF163" i="9"/>
  <c r="T163" i="9"/>
  <c r="R163" i="9"/>
  <c r="P163" i="9"/>
  <c r="BK163" i="9"/>
  <c r="J163" i="9"/>
  <c r="BE163" i="9" s="1"/>
  <c r="BI162" i="9"/>
  <c r="BH162" i="9"/>
  <c r="BG162" i="9"/>
  <c r="BF162" i="9"/>
  <c r="T162" i="9"/>
  <c r="R162" i="9"/>
  <c r="P162" i="9"/>
  <c r="BK162" i="9"/>
  <c r="J162" i="9"/>
  <c r="BE162" i="9"/>
  <c r="BI161" i="9"/>
  <c r="BH161" i="9"/>
  <c r="BG161" i="9"/>
  <c r="BF161" i="9"/>
  <c r="T161" i="9"/>
  <c r="R161" i="9"/>
  <c r="P161" i="9"/>
  <c r="BK161" i="9"/>
  <c r="J161" i="9"/>
  <c r="BE161" i="9" s="1"/>
  <c r="BI160" i="9"/>
  <c r="BH160" i="9"/>
  <c r="BG160" i="9"/>
  <c r="BF160" i="9"/>
  <c r="T160" i="9"/>
  <c r="R160" i="9"/>
  <c r="P160" i="9"/>
  <c r="BK160" i="9"/>
  <c r="J160" i="9"/>
  <c r="BE160" i="9" s="1"/>
  <c r="BI158" i="9"/>
  <c r="BH158" i="9"/>
  <c r="BG158" i="9"/>
  <c r="BF158" i="9"/>
  <c r="T158" i="9"/>
  <c r="R158" i="9"/>
  <c r="P158" i="9"/>
  <c r="BK158" i="9"/>
  <c r="J158" i="9"/>
  <c r="BE158" i="9" s="1"/>
  <c r="BI157" i="9"/>
  <c r="BH157" i="9"/>
  <c r="BG157" i="9"/>
  <c r="BF157" i="9"/>
  <c r="T157" i="9"/>
  <c r="R157" i="9"/>
  <c r="P157" i="9"/>
  <c r="BK157" i="9"/>
  <c r="J157" i="9"/>
  <c r="BE157" i="9" s="1"/>
  <c r="BI156" i="9"/>
  <c r="BH156" i="9"/>
  <c r="BG156" i="9"/>
  <c r="BF156" i="9"/>
  <c r="T156" i="9"/>
  <c r="R156" i="9"/>
  <c r="P156" i="9"/>
  <c r="BK156" i="9"/>
  <c r="J156" i="9"/>
  <c r="BE156" i="9" s="1"/>
  <c r="BI154" i="9"/>
  <c r="BH154" i="9"/>
  <c r="BG154" i="9"/>
  <c r="BF154" i="9"/>
  <c r="T154" i="9"/>
  <c r="R154" i="9"/>
  <c r="P154" i="9"/>
  <c r="BK154" i="9"/>
  <c r="J154" i="9"/>
  <c r="BE154" i="9" s="1"/>
  <c r="BI153" i="9"/>
  <c r="BH153" i="9"/>
  <c r="BG153" i="9"/>
  <c r="BF153" i="9"/>
  <c r="T153" i="9"/>
  <c r="R153" i="9"/>
  <c r="P153" i="9"/>
  <c r="BK153" i="9"/>
  <c r="J153" i="9"/>
  <c r="BE153" i="9" s="1"/>
  <c r="BI152" i="9"/>
  <c r="BH152" i="9"/>
  <c r="BG152" i="9"/>
  <c r="BF152" i="9"/>
  <c r="T152" i="9"/>
  <c r="R152" i="9"/>
  <c r="P152" i="9"/>
  <c r="BK152" i="9"/>
  <c r="J152" i="9"/>
  <c r="BE152" i="9" s="1"/>
  <c r="BI151" i="9"/>
  <c r="BH151" i="9"/>
  <c r="BG151" i="9"/>
  <c r="BF151" i="9"/>
  <c r="T151" i="9"/>
  <c r="R151" i="9"/>
  <c r="P151" i="9"/>
  <c r="BK151" i="9"/>
  <c r="J151" i="9"/>
  <c r="BE151" i="9" s="1"/>
  <c r="BI150" i="9"/>
  <c r="BH150" i="9"/>
  <c r="BG150" i="9"/>
  <c r="BF150" i="9"/>
  <c r="T150" i="9"/>
  <c r="R150" i="9"/>
  <c r="P150" i="9"/>
  <c r="BK150" i="9"/>
  <c r="J150" i="9"/>
  <c r="BE150" i="9" s="1"/>
  <c r="BI149" i="9"/>
  <c r="BH149" i="9"/>
  <c r="BG149" i="9"/>
  <c r="BF149" i="9"/>
  <c r="T149" i="9"/>
  <c r="R149" i="9"/>
  <c r="P149" i="9"/>
  <c r="BK149" i="9"/>
  <c r="J149" i="9"/>
  <c r="BE149" i="9" s="1"/>
  <c r="BI148" i="9"/>
  <c r="BH148" i="9"/>
  <c r="BG148" i="9"/>
  <c r="BF148" i="9"/>
  <c r="T148" i="9"/>
  <c r="R148" i="9"/>
  <c r="P148" i="9"/>
  <c r="BK148" i="9"/>
  <c r="J148" i="9"/>
  <c r="BE148" i="9" s="1"/>
  <c r="BI147" i="9"/>
  <c r="BH147" i="9"/>
  <c r="BG147" i="9"/>
  <c r="BF147" i="9"/>
  <c r="T147" i="9"/>
  <c r="R147" i="9"/>
  <c r="P147" i="9"/>
  <c r="BK147" i="9"/>
  <c r="J147" i="9"/>
  <c r="BE147" i="9"/>
  <c r="BI146" i="9"/>
  <c r="BH146" i="9"/>
  <c r="BG146" i="9"/>
  <c r="BF146" i="9"/>
  <c r="T146" i="9"/>
  <c r="R146" i="9"/>
  <c r="P146" i="9"/>
  <c r="BK146" i="9"/>
  <c r="J146" i="9"/>
  <c r="BE146" i="9" s="1"/>
  <c r="BI145" i="9"/>
  <c r="BH145" i="9"/>
  <c r="BG145" i="9"/>
  <c r="BF145" i="9"/>
  <c r="T145" i="9"/>
  <c r="R145" i="9"/>
  <c r="P145" i="9"/>
  <c r="BK145" i="9"/>
  <c r="J145" i="9"/>
  <c r="BE145" i="9" s="1"/>
  <c r="BI144" i="9"/>
  <c r="BH144" i="9"/>
  <c r="BG144" i="9"/>
  <c r="BF144" i="9"/>
  <c r="T144" i="9"/>
  <c r="R144" i="9"/>
  <c r="P144" i="9"/>
  <c r="BK144" i="9"/>
  <c r="J144" i="9"/>
  <c r="BE144" i="9" s="1"/>
  <c r="BI143" i="9"/>
  <c r="BH143" i="9"/>
  <c r="BG143" i="9"/>
  <c r="BF143" i="9"/>
  <c r="T143" i="9"/>
  <c r="R143" i="9"/>
  <c r="P143" i="9"/>
  <c r="BK143" i="9"/>
  <c r="J143" i="9"/>
  <c r="BE143" i="9" s="1"/>
  <c r="BI141" i="9"/>
  <c r="BH141" i="9"/>
  <c r="BG141" i="9"/>
  <c r="BF141" i="9"/>
  <c r="T141" i="9"/>
  <c r="R141" i="9"/>
  <c r="P141" i="9"/>
  <c r="BK141" i="9"/>
  <c r="J141" i="9"/>
  <c r="BE141" i="9"/>
  <c r="BI140" i="9"/>
  <c r="BH140" i="9"/>
  <c r="BG140" i="9"/>
  <c r="BF140" i="9"/>
  <c r="T140" i="9"/>
  <c r="R140" i="9"/>
  <c r="P140" i="9"/>
  <c r="BK140" i="9"/>
  <c r="J140" i="9"/>
  <c r="BE140" i="9" s="1"/>
  <c r="BI139" i="9"/>
  <c r="BH139" i="9"/>
  <c r="BG139" i="9"/>
  <c r="BF139" i="9"/>
  <c r="T139" i="9"/>
  <c r="R139" i="9"/>
  <c r="P139" i="9"/>
  <c r="BK139" i="9"/>
  <c r="J139" i="9"/>
  <c r="BE139" i="9" s="1"/>
  <c r="BI138" i="9"/>
  <c r="BH138" i="9"/>
  <c r="BG138" i="9"/>
  <c r="BF138" i="9"/>
  <c r="T138" i="9"/>
  <c r="R138" i="9"/>
  <c r="P138" i="9"/>
  <c r="BK138" i="9"/>
  <c r="J138" i="9"/>
  <c r="BE138" i="9" s="1"/>
  <c r="BI137" i="9"/>
  <c r="BH137" i="9"/>
  <c r="BG137" i="9"/>
  <c r="BF137" i="9"/>
  <c r="T137" i="9"/>
  <c r="R137" i="9"/>
  <c r="P137" i="9"/>
  <c r="BK137" i="9"/>
  <c r="J137" i="9"/>
  <c r="BE137" i="9" s="1"/>
  <c r="BI136" i="9"/>
  <c r="BH136" i="9"/>
  <c r="BG136" i="9"/>
  <c r="BF136" i="9"/>
  <c r="T136" i="9"/>
  <c r="R136" i="9"/>
  <c r="P136" i="9"/>
  <c r="BK136" i="9"/>
  <c r="J136" i="9"/>
  <c r="BE136" i="9" s="1"/>
  <c r="BI135" i="9"/>
  <c r="BH135" i="9"/>
  <c r="BG135" i="9"/>
  <c r="BF135" i="9"/>
  <c r="T135" i="9"/>
  <c r="R135" i="9"/>
  <c r="P135" i="9"/>
  <c r="BK135" i="9"/>
  <c r="J135" i="9"/>
  <c r="BE135" i="9" s="1"/>
  <c r="BI134" i="9"/>
  <c r="BH134" i="9"/>
  <c r="BG134" i="9"/>
  <c r="BF134" i="9"/>
  <c r="T134" i="9"/>
  <c r="R134" i="9"/>
  <c r="P134" i="9"/>
  <c r="BK134" i="9"/>
  <c r="J134" i="9"/>
  <c r="BE134" i="9" s="1"/>
  <c r="BI133" i="9"/>
  <c r="BH133" i="9"/>
  <c r="BG133" i="9"/>
  <c r="BF133" i="9"/>
  <c r="T133" i="9"/>
  <c r="R133" i="9"/>
  <c r="P133" i="9"/>
  <c r="BK133" i="9"/>
  <c r="J133" i="9"/>
  <c r="BE133" i="9" s="1"/>
  <c r="BI132" i="9"/>
  <c r="BH132" i="9"/>
  <c r="BG132" i="9"/>
  <c r="BF132" i="9"/>
  <c r="T132" i="9"/>
  <c r="R132" i="9"/>
  <c r="P132" i="9"/>
  <c r="BK132" i="9"/>
  <c r="J132" i="9"/>
  <c r="BE132" i="9" s="1"/>
  <c r="BI131" i="9"/>
  <c r="BH131" i="9"/>
  <c r="BG131" i="9"/>
  <c r="BF131" i="9"/>
  <c r="T131" i="9"/>
  <c r="R131" i="9"/>
  <c r="P131" i="9"/>
  <c r="BK131" i="9"/>
  <c r="J131" i="9"/>
  <c r="BE131" i="9" s="1"/>
  <c r="BI130" i="9"/>
  <c r="BH130" i="9"/>
  <c r="BG130" i="9"/>
  <c r="BF130" i="9"/>
  <c r="T130" i="9"/>
  <c r="R130" i="9"/>
  <c r="P130" i="9"/>
  <c r="BK130" i="9"/>
  <c r="J130" i="9"/>
  <c r="BE130" i="9" s="1"/>
  <c r="BI129" i="9"/>
  <c r="BH129" i="9"/>
  <c r="BG129" i="9"/>
  <c r="BF129" i="9"/>
  <c r="T129" i="9"/>
  <c r="R129" i="9"/>
  <c r="P129" i="9"/>
  <c r="BK129" i="9"/>
  <c r="J129" i="9"/>
  <c r="BE129" i="9"/>
  <c r="BI128" i="9"/>
  <c r="BH128" i="9"/>
  <c r="BG128" i="9"/>
  <c r="BF128" i="9"/>
  <c r="T128" i="9"/>
  <c r="R128" i="9"/>
  <c r="P128" i="9"/>
  <c r="BK128" i="9"/>
  <c r="J128" i="9"/>
  <c r="BE128" i="9" s="1"/>
  <c r="BI127" i="9"/>
  <c r="BH127" i="9"/>
  <c r="BG127" i="9"/>
  <c r="BF127" i="9"/>
  <c r="T127" i="9"/>
  <c r="R127" i="9"/>
  <c r="P127" i="9"/>
  <c r="BK127" i="9"/>
  <c r="J127" i="9"/>
  <c r="BE127" i="9" s="1"/>
  <c r="BI126" i="9"/>
  <c r="BH126" i="9"/>
  <c r="BG126" i="9"/>
  <c r="BF126" i="9"/>
  <c r="T126" i="9"/>
  <c r="R126" i="9"/>
  <c r="P126" i="9"/>
  <c r="BK126" i="9"/>
  <c r="J126" i="9"/>
  <c r="BE126" i="9" s="1"/>
  <c r="BI125" i="9"/>
  <c r="BH125" i="9"/>
  <c r="BG125" i="9"/>
  <c r="BF125" i="9"/>
  <c r="T125" i="9"/>
  <c r="R125" i="9"/>
  <c r="P125" i="9"/>
  <c r="BK125" i="9"/>
  <c r="J125" i="9"/>
  <c r="BE125" i="9" s="1"/>
  <c r="BI123" i="9"/>
  <c r="BH123" i="9"/>
  <c r="BG123" i="9"/>
  <c r="BF123" i="9"/>
  <c r="T123" i="9"/>
  <c r="R123" i="9"/>
  <c r="P123" i="9"/>
  <c r="BK123" i="9"/>
  <c r="J123" i="9"/>
  <c r="BE123" i="9" s="1"/>
  <c r="BI122" i="9"/>
  <c r="BH122" i="9"/>
  <c r="BG122" i="9"/>
  <c r="BF122" i="9"/>
  <c r="T122" i="9"/>
  <c r="R122" i="9"/>
  <c r="P122" i="9"/>
  <c r="BK122" i="9"/>
  <c r="J122" i="9"/>
  <c r="BE122" i="9" s="1"/>
  <c r="BI121" i="9"/>
  <c r="BH121" i="9"/>
  <c r="BG121" i="9"/>
  <c r="BF121" i="9"/>
  <c r="T121" i="9"/>
  <c r="T120" i="9"/>
  <c r="R121" i="9"/>
  <c r="R120" i="9" s="1"/>
  <c r="P121" i="9"/>
  <c r="P120" i="9" s="1"/>
  <c r="BK121" i="9"/>
  <c r="J121" i="9"/>
  <c r="BE121" i="9" s="1"/>
  <c r="BI119" i="9"/>
  <c r="BH119" i="9"/>
  <c r="BG119" i="9"/>
  <c r="BF119" i="9"/>
  <c r="T119" i="9"/>
  <c r="R119" i="9"/>
  <c r="P119" i="9"/>
  <c r="BK119" i="9"/>
  <c r="J119" i="9"/>
  <c r="BE119" i="9" s="1"/>
  <c r="BI118" i="9"/>
  <c r="BH118" i="9"/>
  <c r="BG118" i="9"/>
  <c r="BF118" i="9"/>
  <c r="T118" i="9"/>
  <c r="R118" i="9"/>
  <c r="P118" i="9"/>
  <c r="BK118" i="9"/>
  <c r="J118" i="9"/>
  <c r="BE118" i="9" s="1"/>
  <c r="BI117" i="9"/>
  <c r="BH117" i="9"/>
  <c r="BG117" i="9"/>
  <c r="BF117" i="9"/>
  <c r="T117" i="9"/>
  <c r="T116" i="9" s="1"/>
  <c r="R117" i="9"/>
  <c r="P117" i="9"/>
  <c r="BK117" i="9"/>
  <c r="J117" i="9"/>
  <c r="BE117" i="9" s="1"/>
  <c r="BI115" i="9"/>
  <c r="BH115" i="9"/>
  <c r="BG115" i="9"/>
  <c r="BF115" i="9"/>
  <c r="T115" i="9"/>
  <c r="R115" i="9"/>
  <c r="P115" i="9"/>
  <c r="BK115" i="9"/>
  <c r="J115" i="9"/>
  <c r="BE115" i="9"/>
  <c r="BI114" i="9"/>
  <c r="BH114" i="9"/>
  <c r="BG114" i="9"/>
  <c r="BF114" i="9"/>
  <c r="T114" i="9"/>
  <c r="R114" i="9"/>
  <c r="P114" i="9"/>
  <c r="BK114" i="9"/>
  <c r="J114" i="9"/>
  <c r="BE114" i="9" s="1"/>
  <c r="BI113" i="9"/>
  <c r="BH113" i="9"/>
  <c r="BG113" i="9"/>
  <c r="BF113" i="9"/>
  <c r="T113" i="9"/>
  <c r="R113" i="9"/>
  <c r="P113" i="9"/>
  <c r="BK113" i="9"/>
  <c r="J113" i="9"/>
  <c r="BE113" i="9" s="1"/>
  <c r="BI112" i="9"/>
  <c r="BH112" i="9"/>
  <c r="BG112" i="9"/>
  <c r="BF112" i="9"/>
  <c r="T112" i="9"/>
  <c r="T111" i="9" s="1"/>
  <c r="R112" i="9"/>
  <c r="P112" i="9"/>
  <c r="BK112" i="9"/>
  <c r="J112" i="9"/>
  <c r="BE112" i="9" s="1"/>
  <c r="BI110" i="9"/>
  <c r="BH110" i="9"/>
  <c r="BG110" i="9"/>
  <c r="BF110" i="9"/>
  <c r="T110" i="9"/>
  <c r="R110" i="9"/>
  <c r="P110" i="9"/>
  <c r="BK110" i="9"/>
  <c r="J110" i="9"/>
  <c r="BE110" i="9" s="1"/>
  <c r="BI109" i="9"/>
  <c r="BH109" i="9"/>
  <c r="BG109" i="9"/>
  <c r="BF109" i="9"/>
  <c r="T109" i="9"/>
  <c r="R109" i="9"/>
  <c r="P109" i="9"/>
  <c r="BK109" i="9"/>
  <c r="J109" i="9"/>
  <c r="BE109" i="9"/>
  <c r="BI108" i="9"/>
  <c r="BH108" i="9"/>
  <c r="BG108" i="9"/>
  <c r="BF108" i="9"/>
  <c r="T108" i="9"/>
  <c r="R108" i="9"/>
  <c r="P108" i="9"/>
  <c r="BK108" i="9"/>
  <c r="J108" i="9"/>
  <c r="BE108" i="9" s="1"/>
  <c r="BI107" i="9"/>
  <c r="BH107" i="9"/>
  <c r="BG107" i="9"/>
  <c r="BF107" i="9"/>
  <c r="T107" i="9"/>
  <c r="R107" i="9"/>
  <c r="P107" i="9"/>
  <c r="BK107" i="9"/>
  <c r="J107" i="9"/>
  <c r="BE107" i="9" s="1"/>
  <c r="BI106" i="9"/>
  <c r="BH106" i="9"/>
  <c r="BG106" i="9"/>
  <c r="BF106" i="9"/>
  <c r="T106" i="9"/>
  <c r="R106" i="9"/>
  <c r="P106" i="9"/>
  <c r="BK106" i="9"/>
  <c r="J106" i="9"/>
  <c r="BE106" i="9" s="1"/>
  <c r="BI105" i="9"/>
  <c r="BH105" i="9"/>
  <c r="BG105" i="9"/>
  <c r="BF105" i="9"/>
  <c r="T105" i="9"/>
  <c r="R105" i="9"/>
  <c r="P105" i="9"/>
  <c r="BK105" i="9"/>
  <c r="J105" i="9"/>
  <c r="BE105" i="9"/>
  <c r="BI104" i="9"/>
  <c r="BH104" i="9"/>
  <c r="BG104" i="9"/>
  <c r="BF104" i="9"/>
  <c r="T104" i="9"/>
  <c r="R104" i="9"/>
  <c r="P104" i="9"/>
  <c r="BK104" i="9"/>
  <c r="J104" i="9"/>
  <c r="BE104" i="9" s="1"/>
  <c r="BI103" i="9"/>
  <c r="BH103" i="9"/>
  <c r="BG103" i="9"/>
  <c r="BF103" i="9"/>
  <c r="T103" i="9"/>
  <c r="R103" i="9"/>
  <c r="R102" i="9" s="1"/>
  <c r="P103" i="9"/>
  <c r="BK103" i="9"/>
  <c r="J103" i="9"/>
  <c r="BE103" i="9" s="1"/>
  <c r="J96" i="9"/>
  <c r="F96" i="9"/>
  <c r="F94" i="9"/>
  <c r="E92" i="9"/>
  <c r="J55" i="9"/>
  <c r="F55" i="9"/>
  <c r="F53" i="9"/>
  <c r="E51" i="9"/>
  <c r="J20" i="9"/>
  <c r="E20" i="9"/>
  <c r="F56" i="9" s="1"/>
  <c r="J19" i="9"/>
  <c r="J14" i="9"/>
  <c r="J94" i="9" s="1"/>
  <c r="E7" i="9"/>
  <c r="E88" i="9" s="1"/>
  <c r="AY59" i="1"/>
  <c r="AX59" i="1"/>
  <c r="BI120" i="8"/>
  <c r="BH120" i="8"/>
  <c r="BG120" i="8"/>
  <c r="BF120" i="8"/>
  <c r="T120" i="8"/>
  <c r="R120" i="8"/>
  <c r="P120" i="8"/>
  <c r="BK120" i="8"/>
  <c r="J120" i="8"/>
  <c r="BE120" i="8" s="1"/>
  <c r="BI119" i="8"/>
  <c r="BH119" i="8"/>
  <c r="BG119" i="8"/>
  <c r="BF119" i="8"/>
  <c r="T119" i="8"/>
  <c r="R119" i="8"/>
  <c r="P119" i="8"/>
  <c r="BK119" i="8"/>
  <c r="J119" i="8"/>
  <c r="BE119" i="8" s="1"/>
  <c r="BI118" i="8"/>
  <c r="BH118" i="8"/>
  <c r="BG118" i="8"/>
  <c r="BF118" i="8"/>
  <c r="T118" i="8"/>
  <c r="R118" i="8"/>
  <c r="P118" i="8"/>
  <c r="BK118" i="8"/>
  <c r="J118" i="8"/>
  <c r="BE118" i="8" s="1"/>
  <c r="BI116" i="8"/>
  <c r="BH116" i="8"/>
  <c r="BG116" i="8"/>
  <c r="BF116" i="8"/>
  <c r="T116" i="8"/>
  <c r="R116" i="8"/>
  <c r="P116" i="8"/>
  <c r="BK116" i="8"/>
  <c r="J116" i="8"/>
  <c r="BE116" i="8" s="1"/>
  <c r="BI115" i="8"/>
  <c r="BH115" i="8"/>
  <c r="BG115" i="8"/>
  <c r="BF115" i="8"/>
  <c r="T115" i="8"/>
  <c r="R115" i="8"/>
  <c r="P115" i="8"/>
  <c r="BK115" i="8"/>
  <c r="J115" i="8"/>
  <c r="BE115" i="8" s="1"/>
  <c r="BI114" i="8"/>
  <c r="BH114" i="8"/>
  <c r="BG114" i="8"/>
  <c r="BF114" i="8"/>
  <c r="T114" i="8"/>
  <c r="R114" i="8"/>
  <c r="P114" i="8"/>
  <c r="BK114" i="8"/>
  <c r="J114" i="8"/>
  <c r="BE114" i="8" s="1"/>
  <c r="BI113" i="8"/>
  <c r="BH113" i="8"/>
  <c r="BG113" i="8"/>
  <c r="BF113" i="8"/>
  <c r="T113" i="8"/>
  <c r="R113" i="8"/>
  <c r="P113" i="8"/>
  <c r="BK113" i="8"/>
  <c r="J113" i="8"/>
  <c r="BE113" i="8" s="1"/>
  <c r="BI112" i="8"/>
  <c r="BH112" i="8"/>
  <c r="BG112" i="8"/>
  <c r="BF112" i="8"/>
  <c r="T112" i="8"/>
  <c r="R112" i="8"/>
  <c r="P112" i="8"/>
  <c r="BK112" i="8"/>
  <c r="J112" i="8"/>
  <c r="BE112" i="8" s="1"/>
  <c r="BI111" i="8"/>
  <c r="BH111" i="8"/>
  <c r="BG111" i="8"/>
  <c r="BF111" i="8"/>
  <c r="T111" i="8"/>
  <c r="R111" i="8"/>
  <c r="P111" i="8"/>
  <c r="BK111" i="8"/>
  <c r="J111" i="8"/>
  <c r="BE111" i="8" s="1"/>
  <c r="BI110" i="8"/>
  <c r="BH110" i="8"/>
  <c r="BG110" i="8"/>
  <c r="BF110" i="8"/>
  <c r="T110" i="8"/>
  <c r="R110" i="8"/>
  <c r="P110" i="8"/>
  <c r="BK110" i="8"/>
  <c r="J110" i="8"/>
  <c r="BE110" i="8" s="1"/>
  <c r="BI109" i="8"/>
  <c r="BH109" i="8"/>
  <c r="BG109" i="8"/>
  <c r="BF109" i="8"/>
  <c r="T109" i="8"/>
  <c r="R109" i="8"/>
  <c r="P109" i="8"/>
  <c r="BK109" i="8"/>
  <c r="J109" i="8"/>
  <c r="BE109" i="8" s="1"/>
  <c r="BI108" i="8"/>
  <c r="BH108" i="8"/>
  <c r="BG108" i="8"/>
  <c r="BF108" i="8"/>
  <c r="T108" i="8"/>
  <c r="R108" i="8"/>
  <c r="P108" i="8"/>
  <c r="BK108" i="8"/>
  <c r="J108" i="8"/>
  <c r="BE108" i="8" s="1"/>
  <c r="BI107" i="8"/>
  <c r="BH107" i="8"/>
  <c r="BG107" i="8"/>
  <c r="BF107" i="8"/>
  <c r="T107" i="8"/>
  <c r="R107" i="8"/>
  <c r="P107" i="8"/>
  <c r="BK107" i="8"/>
  <c r="J107" i="8"/>
  <c r="BE107" i="8" s="1"/>
  <c r="BI106" i="8"/>
  <c r="BH106" i="8"/>
  <c r="BG106" i="8"/>
  <c r="BF106" i="8"/>
  <c r="T106" i="8"/>
  <c r="R106" i="8"/>
  <c r="P106" i="8"/>
  <c r="BK106" i="8"/>
  <c r="J106" i="8"/>
  <c r="BE106" i="8"/>
  <c r="BI105" i="8"/>
  <c r="BH105" i="8"/>
  <c r="BG105" i="8"/>
  <c r="BF105" i="8"/>
  <c r="T105" i="8"/>
  <c r="R105" i="8"/>
  <c r="P105" i="8"/>
  <c r="BK105" i="8"/>
  <c r="J105" i="8"/>
  <c r="BE105" i="8" s="1"/>
  <c r="BI104" i="8"/>
  <c r="BH104" i="8"/>
  <c r="BG104" i="8"/>
  <c r="BF104" i="8"/>
  <c r="T104" i="8"/>
  <c r="R104" i="8"/>
  <c r="P104" i="8"/>
  <c r="BK104" i="8"/>
  <c r="J104" i="8"/>
  <c r="BE104" i="8" s="1"/>
  <c r="BI103" i="8"/>
  <c r="BH103" i="8"/>
  <c r="BG103" i="8"/>
  <c r="BF103" i="8"/>
  <c r="T103" i="8"/>
  <c r="R103" i="8"/>
  <c r="P103" i="8"/>
  <c r="BK103" i="8"/>
  <c r="J103" i="8"/>
  <c r="BE103" i="8" s="1"/>
  <c r="BI102" i="8"/>
  <c r="BH102" i="8"/>
  <c r="BG102" i="8"/>
  <c r="BF102" i="8"/>
  <c r="T102" i="8"/>
  <c r="R102" i="8"/>
  <c r="P102" i="8"/>
  <c r="BK102" i="8"/>
  <c r="J102" i="8"/>
  <c r="BE102" i="8"/>
  <c r="BI101" i="8"/>
  <c r="BH101" i="8"/>
  <c r="BG101" i="8"/>
  <c r="BF101" i="8"/>
  <c r="T101" i="8"/>
  <c r="R101" i="8"/>
  <c r="P101" i="8"/>
  <c r="BK101" i="8"/>
  <c r="J101" i="8"/>
  <c r="BE101" i="8" s="1"/>
  <c r="BI100" i="8"/>
  <c r="BH100" i="8"/>
  <c r="BG100" i="8"/>
  <c r="BF100" i="8"/>
  <c r="T100" i="8"/>
  <c r="R100" i="8"/>
  <c r="P100" i="8"/>
  <c r="BK100" i="8"/>
  <c r="J100" i="8"/>
  <c r="BE100" i="8" s="1"/>
  <c r="BI99" i="8"/>
  <c r="BH99" i="8"/>
  <c r="BG99" i="8"/>
  <c r="BF99" i="8"/>
  <c r="T99" i="8"/>
  <c r="R99" i="8"/>
  <c r="P99" i="8"/>
  <c r="BK99" i="8"/>
  <c r="J99" i="8"/>
  <c r="BE99" i="8" s="1"/>
  <c r="BI98" i="8"/>
  <c r="BH98" i="8"/>
  <c r="BG98" i="8"/>
  <c r="BF98" i="8"/>
  <c r="T98" i="8"/>
  <c r="R98" i="8"/>
  <c r="P98" i="8"/>
  <c r="BK98" i="8"/>
  <c r="J98" i="8"/>
  <c r="BE98" i="8" s="1"/>
  <c r="BI97" i="8"/>
  <c r="BH97" i="8"/>
  <c r="BG97" i="8"/>
  <c r="BF97" i="8"/>
  <c r="T97" i="8"/>
  <c r="R97" i="8"/>
  <c r="P97" i="8"/>
  <c r="BK97" i="8"/>
  <c r="J97" i="8"/>
  <c r="BE97" i="8"/>
  <c r="BI96" i="8"/>
  <c r="BH96" i="8"/>
  <c r="BG96" i="8"/>
  <c r="BF96" i="8"/>
  <c r="T96" i="8"/>
  <c r="R96" i="8"/>
  <c r="P96" i="8"/>
  <c r="BK96" i="8"/>
  <c r="J96" i="8"/>
  <c r="BE96" i="8" s="1"/>
  <c r="BI95" i="8"/>
  <c r="BH95" i="8"/>
  <c r="BG95" i="8"/>
  <c r="BF95" i="8"/>
  <c r="T95" i="8"/>
  <c r="R95" i="8"/>
  <c r="P95" i="8"/>
  <c r="BK95" i="8"/>
  <c r="J95" i="8"/>
  <c r="BE95" i="8" s="1"/>
  <c r="BI94" i="8"/>
  <c r="BH94" i="8"/>
  <c r="BG94" i="8"/>
  <c r="BF94" i="8"/>
  <c r="T94" i="8"/>
  <c r="R94" i="8"/>
  <c r="P94" i="8"/>
  <c r="BK94" i="8"/>
  <c r="J94" i="8"/>
  <c r="BE94" i="8" s="1"/>
  <c r="BI92" i="8"/>
  <c r="BH92" i="8"/>
  <c r="BG92" i="8"/>
  <c r="BF92" i="8"/>
  <c r="T92" i="8"/>
  <c r="R92" i="8"/>
  <c r="P92" i="8"/>
  <c r="BK92" i="8"/>
  <c r="J92" i="8"/>
  <c r="BE92" i="8" s="1"/>
  <c r="BI91" i="8"/>
  <c r="BH91" i="8"/>
  <c r="BG91" i="8"/>
  <c r="BF91" i="8"/>
  <c r="T91" i="8"/>
  <c r="T90" i="8"/>
  <c r="R91" i="8"/>
  <c r="P91" i="8"/>
  <c r="BK91" i="8"/>
  <c r="J91" i="8"/>
  <c r="BE91" i="8" s="1"/>
  <c r="BI89" i="8"/>
  <c r="BH89" i="8"/>
  <c r="BG89" i="8"/>
  <c r="BF89" i="8"/>
  <c r="T89" i="8"/>
  <c r="R89" i="8"/>
  <c r="P89" i="8"/>
  <c r="BK89" i="8"/>
  <c r="J89" i="8"/>
  <c r="BE89" i="8" s="1"/>
  <c r="BI88" i="8"/>
  <c r="BH88" i="8"/>
  <c r="BG88" i="8"/>
  <c r="BF88" i="8"/>
  <c r="T88" i="8"/>
  <c r="T87" i="8" s="1"/>
  <c r="R88" i="8"/>
  <c r="R87" i="8"/>
  <c r="P88" i="8"/>
  <c r="BK88" i="8"/>
  <c r="J88" i="8"/>
  <c r="BE88" i="8" s="1"/>
  <c r="J81" i="8"/>
  <c r="F81" i="8"/>
  <c r="F79" i="8"/>
  <c r="E77" i="8"/>
  <c r="J55" i="8"/>
  <c r="F55" i="8"/>
  <c r="F53" i="8"/>
  <c r="E51" i="8"/>
  <c r="J20" i="8"/>
  <c r="E20" i="8"/>
  <c r="F56" i="8" s="1"/>
  <c r="J19" i="8"/>
  <c r="J14" i="8"/>
  <c r="J53" i="8" s="1"/>
  <c r="E7" i="8"/>
  <c r="E47" i="8" s="1"/>
  <c r="AY58" i="1"/>
  <c r="AX58" i="1"/>
  <c r="BI217" i="7"/>
  <c r="BH217" i="7"/>
  <c r="BG217" i="7"/>
  <c r="BF217" i="7"/>
  <c r="T217" i="7"/>
  <c r="R217" i="7"/>
  <c r="P217" i="7"/>
  <c r="BK217" i="7"/>
  <c r="J217" i="7"/>
  <c r="BE217" i="7" s="1"/>
  <c r="BI216" i="7"/>
  <c r="BH216" i="7"/>
  <c r="BG216" i="7"/>
  <c r="BF216" i="7"/>
  <c r="T216" i="7"/>
  <c r="R216" i="7"/>
  <c r="P216" i="7"/>
  <c r="BK216" i="7"/>
  <c r="J216" i="7"/>
  <c r="BE216" i="7" s="1"/>
  <c r="BI215" i="7"/>
  <c r="BH215" i="7"/>
  <c r="BG215" i="7"/>
  <c r="BF215" i="7"/>
  <c r="T215" i="7"/>
  <c r="R215" i="7"/>
  <c r="P215" i="7"/>
  <c r="BK215" i="7"/>
  <c r="J215" i="7"/>
  <c r="BE215" i="7" s="1"/>
  <c r="BI214" i="7"/>
  <c r="BH214" i="7"/>
  <c r="BG214" i="7"/>
  <c r="BF214" i="7"/>
  <c r="T214" i="7"/>
  <c r="R214" i="7"/>
  <c r="P214" i="7"/>
  <c r="BK214" i="7"/>
  <c r="J214" i="7"/>
  <c r="BE214" i="7" s="1"/>
  <c r="BI212" i="7"/>
  <c r="BH212" i="7"/>
  <c r="BG212" i="7"/>
  <c r="BF212" i="7"/>
  <c r="T212" i="7"/>
  <c r="R212" i="7"/>
  <c r="P212" i="7"/>
  <c r="BK212" i="7"/>
  <c r="J212" i="7"/>
  <c r="BE212" i="7"/>
  <c r="BI211" i="7"/>
  <c r="BH211" i="7"/>
  <c r="BG211" i="7"/>
  <c r="BF211" i="7"/>
  <c r="T211" i="7"/>
  <c r="R211" i="7"/>
  <c r="P211" i="7"/>
  <c r="BK211" i="7"/>
  <c r="J211" i="7"/>
  <c r="BE211" i="7" s="1"/>
  <c r="BI210" i="7"/>
  <c r="BH210" i="7"/>
  <c r="BG210" i="7"/>
  <c r="BF210" i="7"/>
  <c r="T210" i="7"/>
  <c r="R210" i="7"/>
  <c r="P210" i="7"/>
  <c r="BK210" i="7"/>
  <c r="J210" i="7"/>
  <c r="BE210" i="7" s="1"/>
  <c r="BI209" i="7"/>
  <c r="BH209" i="7"/>
  <c r="BG209" i="7"/>
  <c r="BF209" i="7"/>
  <c r="T209" i="7"/>
  <c r="R209" i="7"/>
  <c r="P209" i="7"/>
  <c r="BK209" i="7"/>
  <c r="J209" i="7"/>
  <c r="BE209" i="7" s="1"/>
  <c r="BI208" i="7"/>
  <c r="BH208" i="7"/>
  <c r="BG208" i="7"/>
  <c r="BF208" i="7"/>
  <c r="T208" i="7"/>
  <c r="R208" i="7"/>
  <c r="P208" i="7"/>
  <c r="BK208" i="7"/>
  <c r="J208" i="7"/>
  <c r="BE208" i="7" s="1"/>
  <c r="BI207" i="7"/>
  <c r="BH207" i="7"/>
  <c r="BG207" i="7"/>
  <c r="BF207" i="7"/>
  <c r="T207" i="7"/>
  <c r="R207" i="7"/>
  <c r="P207" i="7"/>
  <c r="BK207" i="7"/>
  <c r="J207" i="7"/>
  <c r="BE207" i="7" s="1"/>
  <c r="BI205" i="7"/>
  <c r="BH205" i="7"/>
  <c r="BG205" i="7"/>
  <c r="BF205" i="7"/>
  <c r="T205" i="7"/>
  <c r="R205" i="7"/>
  <c r="P205" i="7"/>
  <c r="BK205" i="7"/>
  <c r="J205" i="7"/>
  <c r="BE205" i="7" s="1"/>
  <c r="BI204" i="7"/>
  <c r="BH204" i="7"/>
  <c r="BG204" i="7"/>
  <c r="BF204" i="7"/>
  <c r="T204" i="7"/>
  <c r="R204" i="7"/>
  <c r="P204" i="7"/>
  <c r="BK204" i="7"/>
  <c r="J204" i="7"/>
  <c r="BE204" i="7" s="1"/>
  <c r="BI203" i="7"/>
  <c r="BH203" i="7"/>
  <c r="BG203" i="7"/>
  <c r="BF203" i="7"/>
  <c r="T203" i="7"/>
  <c r="R203" i="7"/>
  <c r="P203" i="7"/>
  <c r="BK203" i="7"/>
  <c r="J203" i="7"/>
  <c r="BE203" i="7"/>
  <c r="BI202" i="7"/>
  <c r="BH202" i="7"/>
  <c r="BG202" i="7"/>
  <c r="BF202" i="7"/>
  <c r="T202" i="7"/>
  <c r="R202" i="7"/>
  <c r="P202" i="7"/>
  <c r="BK202" i="7"/>
  <c r="J202" i="7"/>
  <c r="BE202" i="7" s="1"/>
  <c r="BI200" i="7"/>
  <c r="BH200" i="7"/>
  <c r="BG200" i="7"/>
  <c r="BF200" i="7"/>
  <c r="T200" i="7"/>
  <c r="R200" i="7"/>
  <c r="P200" i="7"/>
  <c r="BK200" i="7"/>
  <c r="J200" i="7"/>
  <c r="BE200" i="7" s="1"/>
  <c r="BI199" i="7"/>
  <c r="BH199" i="7"/>
  <c r="BG199" i="7"/>
  <c r="BF199" i="7"/>
  <c r="T199" i="7"/>
  <c r="R199" i="7"/>
  <c r="P199" i="7"/>
  <c r="BK199" i="7"/>
  <c r="J199" i="7"/>
  <c r="BE199" i="7"/>
  <c r="BI196" i="7"/>
  <c r="BH196" i="7"/>
  <c r="BG196" i="7"/>
  <c r="BF196" i="7"/>
  <c r="T196" i="7"/>
  <c r="R196" i="7"/>
  <c r="P196" i="7"/>
  <c r="BK196" i="7"/>
  <c r="J196" i="7"/>
  <c r="BE196" i="7" s="1"/>
  <c r="BI195" i="7"/>
  <c r="BH195" i="7"/>
  <c r="BG195" i="7"/>
  <c r="BF195" i="7"/>
  <c r="T195" i="7"/>
  <c r="R195" i="7"/>
  <c r="P195" i="7"/>
  <c r="BK195" i="7"/>
  <c r="J195" i="7"/>
  <c r="BE195" i="7" s="1"/>
  <c r="BI194" i="7"/>
  <c r="BH194" i="7"/>
  <c r="BG194" i="7"/>
  <c r="BF194" i="7"/>
  <c r="T194" i="7"/>
  <c r="R194" i="7"/>
  <c r="P194" i="7"/>
  <c r="BK194" i="7"/>
  <c r="J194" i="7"/>
  <c r="BE194" i="7" s="1"/>
  <c r="BI193" i="7"/>
  <c r="BH193" i="7"/>
  <c r="BG193" i="7"/>
  <c r="BF193" i="7"/>
  <c r="T193" i="7"/>
  <c r="R193" i="7"/>
  <c r="P193" i="7"/>
  <c r="BK193" i="7"/>
  <c r="J193" i="7"/>
  <c r="BE193" i="7" s="1"/>
  <c r="BI192" i="7"/>
  <c r="BH192" i="7"/>
  <c r="BG192" i="7"/>
  <c r="BF192" i="7"/>
  <c r="T192" i="7"/>
  <c r="R192" i="7"/>
  <c r="P192" i="7"/>
  <c r="BK192" i="7"/>
  <c r="J192" i="7"/>
  <c r="BE192" i="7" s="1"/>
  <c r="BI191" i="7"/>
  <c r="BH191" i="7"/>
  <c r="BG191" i="7"/>
  <c r="BF191" i="7"/>
  <c r="T191" i="7"/>
  <c r="R191" i="7"/>
  <c r="P191" i="7"/>
  <c r="BK191" i="7"/>
  <c r="J191" i="7"/>
  <c r="BE191" i="7" s="1"/>
  <c r="BI190" i="7"/>
  <c r="BH190" i="7"/>
  <c r="BG190" i="7"/>
  <c r="BF190" i="7"/>
  <c r="T190" i="7"/>
  <c r="R190" i="7"/>
  <c r="P190" i="7"/>
  <c r="BK190" i="7"/>
  <c r="J190" i="7"/>
  <c r="BE190" i="7" s="1"/>
  <c r="BI189" i="7"/>
  <c r="BH189" i="7"/>
  <c r="BG189" i="7"/>
  <c r="BF189" i="7"/>
  <c r="T189" i="7"/>
  <c r="R189" i="7"/>
  <c r="P189" i="7"/>
  <c r="BK189" i="7"/>
  <c r="J189" i="7"/>
  <c r="BE189" i="7" s="1"/>
  <c r="BI188" i="7"/>
  <c r="BH188" i="7"/>
  <c r="BG188" i="7"/>
  <c r="BF188" i="7"/>
  <c r="T188" i="7"/>
  <c r="R188" i="7"/>
  <c r="P188" i="7"/>
  <c r="BK188" i="7"/>
  <c r="J188" i="7"/>
  <c r="BE188" i="7" s="1"/>
  <c r="BI187" i="7"/>
  <c r="BH187" i="7"/>
  <c r="BG187" i="7"/>
  <c r="BF187" i="7"/>
  <c r="T187" i="7"/>
  <c r="R187" i="7"/>
  <c r="P187" i="7"/>
  <c r="BK187" i="7"/>
  <c r="J187" i="7"/>
  <c r="BE187" i="7" s="1"/>
  <c r="BI186" i="7"/>
  <c r="BH186" i="7"/>
  <c r="BG186" i="7"/>
  <c r="BF186" i="7"/>
  <c r="T186" i="7"/>
  <c r="R186" i="7"/>
  <c r="P186" i="7"/>
  <c r="BK186" i="7"/>
  <c r="J186" i="7"/>
  <c r="BE186" i="7"/>
  <c r="BI185" i="7"/>
  <c r="BH185" i="7"/>
  <c r="BG185" i="7"/>
  <c r="BF185" i="7"/>
  <c r="T185" i="7"/>
  <c r="R185" i="7"/>
  <c r="P185" i="7"/>
  <c r="BK185" i="7"/>
  <c r="J185" i="7"/>
  <c r="BE185" i="7" s="1"/>
  <c r="BI184" i="7"/>
  <c r="BH184" i="7"/>
  <c r="BG184" i="7"/>
  <c r="BF184" i="7"/>
  <c r="T184" i="7"/>
  <c r="R184" i="7"/>
  <c r="P184" i="7"/>
  <c r="BK184" i="7"/>
  <c r="J184" i="7"/>
  <c r="BE184" i="7" s="1"/>
  <c r="BI183" i="7"/>
  <c r="BH183" i="7"/>
  <c r="BG183" i="7"/>
  <c r="BF183" i="7"/>
  <c r="T183" i="7"/>
  <c r="R183" i="7"/>
  <c r="P183" i="7"/>
  <c r="BK183" i="7"/>
  <c r="J183" i="7"/>
  <c r="BE183" i="7" s="1"/>
  <c r="BI182" i="7"/>
  <c r="BH182" i="7"/>
  <c r="BG182" i="7"/>
  <c r="BF182" i="7"/>
  <c r="T182" i="7"/>
  <c r="R182" i="7"/>
  <c r="P182" i="7"/>
  <c r="BK182" i="7"/>
  <c r="J182" i="7"/>
  <c r="BE182" i="7"/>
  <c r="BI181" i="7"/>
  <c r="BH181" i="7"/>
  <c r="BG181" i="7"/>
  <c r="BF181" i="7"/>
  <c r="T181" i="7"/>
  <c r="R181" i="7"/>
  <c r="P181" i="7"/>
  <c r="BK181" i="7"/>
  <c r="J181" i="7"/>
  <c r="BE181" i="7" s="1"/>
  <c r="BI180" i="7"/>
  <c r="BH180" i="7"/>
  <c r="BG180" i="7"/>
  <c r="BF180" i="7"/>
  <c r="T180" i="7"/>
  <c r="R180" i="7"/>
  <c r="P180" i="7"/>
  <c r="BK180" i="7"/>
  <c r="J180" i="7"/>
  <c r="BE180" i="7" s="1"/>
  <c r="BI179" i="7"/>
  <c r="BH179" i="7"/>
  <c r="BG179" i="7"/>
  <c r="BF179" i="7"/>
  <c r="T179" i="7"/>
  <c r="R179" i="7"/>
  <c r="P179" i="7"/>
  <c r="BK179" i="7"/>
  <c r="J179" i="7"/>
  <c r="BE179" i="7" s="1"/>
  <c r="BI178" i="7"/>
  <c r="BH178" i="7"/>
  <c r="BG178" i="7"/>
  <c r="BF178" i="7"/>
  <c r="T178" i="7"/>
  <c r="R178" i="7"/>
  <c r="P178" i="7"/>
  <c r="BK178" i="7"/>
  <c r="J178" i="7"/>
  <c r="BE178" i="7"/>
  <c r="BI177" i="7"/>
  <c r="BH177" i="7"/>
  <c r="BG177" i="7"/>
  <c r="BF177" i="7"/>
  <c r="T177" i="7"/>
  <c r="R177" i="7"/>
  <c r="P177" i="7"/>
  <c r="BK177" i="7"/>
  <c r="J177" i="7"/>
  <c r="BE177" i="7" s="1"/>
  <c r="BI176" i="7"/>
  <c r="BH176" i="7"/>
  <c r="BG176" i="7"/>
  <c r="BF176" i="7"/>
  <c r="T176" i="7"/>
  <c r="R176" i="7"/>
  <c r="P176" i="7"/>
  <c r="BK176" i="7"/>
  <c r="J176" i="7"/>
  <c r="BE176" i="7" s="1"/>
  <c r="BI175" i="7"/>
  <c r="BH175" i="7"/>
  <c r="BG175" i="7"/>
  <c r="BF175" i="7"/>
  <c r="T175" i="7"/>
  <c r="T174" i="7"/>
  <c r="R175" i="7"/>
  <c r="R174" i="7" s="1"/>
  <c r="P175" i="7"/>
  <c r="BK175" i="7"/>
  <c r="J175" i="7"/>
  <c r="BE175" i="7" s="1"/>
  <c r="BI173" i="7"/>
  <c r="BH173" i="7"/>
  <c r="BG173" i="7"/>
  <c r="BF173" i="7"/>
  <c r="T173" i="7"/>
  <c r="R173" i="7"/>
  <c r="P173" i="7"/>
  <c r="BK173" i="7"/>
  <c r="J173" i="7"/>
  <c r="BE173" i="7" s="1"/>
  <c r="BI172" i="7"/>
  <c r="BH172" i="7"/>
  <c r="BG172" i="7"/>
  <c r="BF172" i="7"/>
  <c r="T172" i="7"/>
  <c r="R172" i="7"/>
  <c r="P172" i="7"/>
  <c r="BK172" i="7"/>
  <c r="J172" i="7"/>
  <c r="BE172" i="7" s="1"/>
  <c r="BI171" i="7"/>
  <c r="BH171" i="7"/>
  <c r="BG171" i="7"/>
  <c r="BF171" i="7"/>
  <c r="T171" i="7"/>
  <c r="R171" i="7"/>
  <c r="P171" i="7"/>
  <c r="BK171" i="7"/>
  <c r="J171" i="7"/>
  <c r="BE171" i="7" s="1"/>
  <c r="BI170" i="7"/>
  <c r="BH170" i="7"/>
  <c r="BG170" i="7"/>
  <c r="BF170" i="7"/>
  <c r="T170" i="7"/>
  <c r="R170" i="7"/>
  <c r="P170" i="7"/>
  <c r="BK170" i="7"/>
  <c r="J170" i="7"/>
  <c r="BE170" i="7" s="1"/>
  <c r="BI169" i="7"/>
  <c r="BH169" i="7"/>
  <c r="BG169" i="7"/>
  <c r="BF169" i="7"/>
  <c r="T169" i="7"/>
  <c r="R169" i="7"/>
  <c r="P169" i="7"/>
  <c r="BK169" i="7"/>
  <c r="J169" i="7"/>
  <c r="BE169" i="7" s="1"/>
  <c r="BI168" i="7"/>
  <c r="BH168" i="7"/>
  <c r="BG168" i="7"/>
  <c r="BF168" i="7"/>
  <c r="T168" i="7"/>
  <c r="R168" i="7"/>
  <c r="P168" i="7"/>
  <c r="BK168" i="7"/>
  <c r="J168" i="7"/>
  <c r="BE168" i="7" s="1"/>
  <c r="BI167" i="7"/>
  <c r="BH167" i="7"/>
  <c r="BG167" i="7"/>
  <c r="BF167" i="7"/>
  <c r="T167" i="7"/>
  <c r="R167" i="7"/>
  <c r="P167" i="7"/>
  <c r="BK167" i="7"/>
  <c r="J167" i="7"/>
  <c r="BE167" i="7" s="1"/>
  <c r="BI166" i="7"/>
  <c r="BH166" i="7"/>
  <c r="BG166" i="7"/>
  <c r="BF166" i="7"/>
  <c r="T166" i="7"/>
  <c r="R166" i="7"/>
  <c r="P166" i="7"/>
  <c r="BK166" i="7"/>
  <c r="J166" i="7"/>
  <c r="BE166" i="7" s="1"/>
  <c r="BI165" i="7"/>
  <c r="BH165" i="7"/>
  <c r="BG165" i="7"/>
  <c r="BF165" i="7"/>
  <c r="T165" i="7"/>
  <c r="R165" i="7"/>
  <c r="P165" i="7"/>
  <c r="BK165" i="7"/>
  <c r="J165" i="7"/>
  <c r="BE165" i="7" s="1"/>
  <c r="BI164" i="7"/>
  <c r="BH164" i="7"/>
  <c r="BG164" i="7"/>
  <c r="BF164" i="7"/>
  <c r="T164" i="7"/>
  <c r="R164" i="7"/>
  <c r="P164" i="7"/>
  <c r="BK164" i="7"/>
  <c r="J164" i="7"/>
  <c r="BE164" i="7"/>
  <c r="BI163" i="7"/>
  <c r="BH163" i="7"/>
  <c r="BG163" i="7"/>
  <c r="BF163" i="7"/>
  <c r="T163" i="7"/>
  <c r="R163" i="7"/>
  <c r="P163" i="7"/>
  <c r="BK163" i="7"/>
  <c r="J163" i="7"/>
  <c r="BE163" i="7" s="1"/>
  <c r="BI162" i="7"/>
  <c r="BH162" i="7"/>
  <c r="BG162" i="7"/>
  <c r="BF162" i="7"/>
  <c r="T162" i="7"/>
  <c r="R162" i="7"/>
  <c r="P162" i="7"/>
  <c r="BK162" i="7"/>
  <c r="J162" i="7"/>
  <c r="BE162" i="7" s="1"/>
  <c r="BI161" i="7"/>
  <c r="BH161" i="7"/>
  <c r="BG161" i="7"/>
  <c r="BF161" i="7"/>
  <c r="T161" i="7"/>
  <c r="R161" i="7"/>
  <c r="P161" i="7"/>
  <c r="BK161" i="7"/>
  <c r="J161" i="7"/>
  <c r="BE161" i="7" s="1"/>
  <c r="BI160" i="7"/>
  <c r="BH160" i="7"/>
  <c r="BG160" i="7"/>
  <c r="BF160" i="7"/>
  <c r="T160" i="7"/>
  <c r="R160" i="7"/>
  <c r="P160" i="7"/>
  <c r="BK160" i="7"/>
  <c r="J160" i="7"/>
  <c r="BE160" i="7"/>
  <c r="BI159" i="7"/>
  <c r="BH159" i="7"/>
  <c r="BG159" i="7"/>
  <c r="BF159" i="7"/>
  <c r="T159" i="7"/>
  <c r="R159" i="7"/>
  <c r="P159" i="7"/>
  <c r="BK159" i="7"/>
  <c r="J159" i="7"/>
  <c r="BE159" i="7" s="1"/>
  <c r="BI158" i="7"/>
  <c r="BH158" i="7"/>
  <c r="BG158" i="7"/>
  <c r="BF158" i="7"/>
  <c r="T158" i="7"/>
  <c r="R158" i="7"/>
  <c r="P158" i="7"/>
  <c r="BK158" i="7"/>
  <c r="J158" i="7"/>
  <c r="BE158" i="7" s="1"/>
  <c r="BI157" i="7"/>
  <c r="BH157" i="7"/>
  <c r="BG157" i="7"/>
  <c r="BF157" i="7"/>
  <c r="T157" i="7"/>
  <c r="R157" i="7"/>
  <c r="P157" i="7"/>
  <c r="BK157" i="7"/>
  <c r="J157" i="7"/>
  <c r="BE157" i="7" s="1"/>
  <c r="BI156" i="7"/>
  <c r="BH156" i="7"/>
  <c r="BG156" i="7"/>
  <c r="BF156" i="7"/>
  <c r="T156" i="7"/>
  <c r="R156" i="7"/>
  <c r="P156" i="7"/>
  <c r="BK156" i="7"/>
  <c r="J156" i="7"/>
  <c r="BE156" i="7" s="1"/>
  <c r="BI155" i="7"/>
  <c r="BH155" i="7"/>
  <c r="BG155" i="7"/>
  <c r="BF155" i="7"/>
  <c r="T155" i="7"/>
  <c r="R155" i="7"/>
  <c r="P155" i="7"/>
  <c r="P154" i="7" s="1"/>
  <c r="BK155" i="7"/>
  <c r="J155" i="7"/>
  <c r="BE155" i="7" s="1"/>
  <c r="BI153" i="7"/>
  <c r="BH153" i="7"/>
  <c r="BG153" i="7"/>
  <c r="BF153" i="7"/>
  <c r="T153" i="7"/>
  <c r="R153" i="7"/>
  <c r="P153" i="7"/>
  <c r="BK153" i="7"/>
  <c r="J153" i="7"/>
  <c r="BE153" i="7"/>
  <c r="BI152" i="7"/>
  <c r="BH152" i="7"/>
  <c r="BG152" i="7"/>
  <c r="BF152" i="7"/>
  <c r="T152" i="7"/>
  <c r="R152" i="7"/>
  <c r="P152" i="7"/>
  <c r="BK152" i="7"/>
  <c r="J152" i="7"/>
  <c r="BE152" i="7" s="1"/>
  <c r="BI151" i="7"/>
  <c r="BH151" i="7"/>
  <c r="BG151" i="7"/>
  <c r="BF151" i="7"/>
  <c r="T151" i="7"/>
  <c r="R151" i="7"/>
  <c r="P151" i="7"/>
  <c r="BK151" i="7"/>
  <c r="J151" i="7"/>
  <c r="BE151" i="7" s="1"/>
  <c r="BI150" i="7"/>
  <c r="BH150" i="7"/>
  <c r="BG150" i="7"/>
  <c r="BF150" i="7"/>
  <c r="T150" i="7"/>
  <c r="R150" i="7"/>
  <c r="P150" i="7"/>
  <c r="BK150" i="7"/>
  <c r="J150" i="7"/>
  <c r="BE150" i="7" s="1"/>
  <c r="BI149" i="7"/>
  <c r="BH149" i="7"/>
  <c r="BG149" i="7"/>
  <c r="BF149" i="7"/>
  <c r="T149" i="7"/>
  <c r="T148" i="7" s="1"/>
  <c r="R149" i="7"/>
  <c r="R148" i="7"/>
  <c r="P149" i="7"/>
  <c r="BK149" i="7"/>
  <c r="J149" i="7"/>
  <c r="BE149" i="7" s="1"/>
  <c r="BI146" i="7"/>
  <c r="BH146" i="7"/>
  <c r="BG146" i="7"/>
  <c r="BF146" i="7"/>
  <c r="T146" i="7"/>
  <c r="R146" i="7"/>
  <c r="P146" i="7"/>
  <c r="BK146" i="7"/>
  <c r="J146" i="7"/>
  <c r="BE146" i="7" s="1"/>
  <c r="BI145" i="7"/>
  <c r="BH145" i="7"/>
  <c r="BG145" i="7"/>
  <c r="BF145" i="7"/>
  <c r="T145" i="7"/>
  <c r="R145" i="7"/>
  <c r="P145" i="7"/>
  <c r="BK145" i="7"/>
  <c r="J145" i="7"/>
  <c r="BE145" i="7" s="1"/>
  <c r="BI143" i="7"/>
  <c r="BH143" i="7"/>
  <c r="BG143" i="7"/>
  <c r="BF143" i="7"/>
  <c r="T143" i="7"/>
  <c r="R143" i="7"/>
  <c r="P143" i="7"/>
  <c r="BK143" i="7"/>
  <c r="J143" i="7"/>
  <c r="BE143" i="7" s="1"/>
  <c r="BI142" i="7"/>
  <c r="BH142" i="7"/>
  <c r="BG142" i="7"/>
  <c r="BF142" i="7"/>
  <c r="T142" i="7"/>
  <c r="R142" i="7"/>
  <c r="P142" i="7"/>
  <c r="BK142" i="7"/>
  <c r="J142" i="7"/>
  <c r="BE142" i="7" s="1"/>
  <c r="BI141" i="7"/>
  <c r="BH141" i="7"/>
  <c r="BG141" i="7"/>
  <c r="BF141" i="7"/>
  <c r="T141" i="7"/>
  <c r="R141" i="7"/>
  <c r="P141" i="7"/>
  <c r="BK141" i="7"/>
  <c r="J141" i="7"/>
  <c r="BE141" i="7" s="1"/>
  <c r="BI140" i="7"/>
  <c r="BH140" i="7"/>
  <c r="BG140" i="7"/>
  <c r="BF140" i="7"/>
  <c r="T140" i="7"/>
  <c r="R140" i="7"/>
  <c r="P140" i="7"/>
  <c r="BK140" i="7"/>
  <c r="J140" i="7"/>
  <c r="BE140" i="7" s="1"/>
  <c r="BI139" i="7"/>
  <c r="BH139" i="7"/>
  <c r="BG139" i="7"/>
  <c r="BF139" i="7"/>
  <c r="T139" i="7"/>
  <c r="R139" i="7"/>
  <c r="P139" i="7"/>
  <c r="BK139" i="7"/>
  <c r="J139" i="7"/>
  <c r="BE139" i="7"/>
  <c r="BI137" i="7"/>
  <c r="BH137" i="7"/>
  <c r="BG137" i="7"/>
  <c r="BF137" i="7"/>
  <c r="T137" i="7"/>
  <c r="R137" i="7"/>
  <c r="P137" i="7"/>
  <c r="BK137" i="7"/>
  <c r="J137" i="7"/>
  <c r="BE137" i="7"/>
  <c r="BI136" i="7"/>
  <c r="BH136" i="7"/>
  <c r="BG136" i="7"/>
  <c r="BF136" i="7"/>
  <c r="T136" i="7"/>
  <c r="R136" i="7"/>
  <c r="P136" i="7"/>
  <c r="BK136" i="7"/>
  <c r="J136" i="7"/>
  <c r="BE136" i="7"/>
  <c r="BI135" i="7"/>
  <c r="BH135" i="7"/>
  <c r="BG135" i="7"/>
  <c r="BF135" i="7"/>
  <c r="T135" i="7"/>
  <c r="R135" i="7"/>
  <c r="P135" i="7"/>
  <c r="BK135" i="7"/>
  <c r="J135" i="7"/>
  <c r="BE135" i="7" s="1"/>
  <c r="BI134" i="7"/>
  <c r="BH134" i="7"/>
  <c r="BG134" i="7"/>
  <c r="BF134" i="7"/>
  <c r="T134" i="7"/>
  <c r="R134" i="7"/>
  <c r="P134" i="7"/>
  <c r="BK134" i="7"/>
  <c r="J134" i="7"/>
  <c r="BE134" i="7" s="1"/>
  <c r="BI133" i="7"/>
  <c r="BH133" i="7"/>
  <c r="BG133" i="7"/>
  <c r="BF133" i="7"/>
  <c r="T133" i="7"/>
  <c r="R133" i="7"/>
  <c r="P133" i="7"/>
  <c r="BK133" i="7"/>
  <c r="J133" i="7"/>
  <c r="BE133" i="7"/>
  <c r="BI131" i="7"/>
  <c r="BH131" i="7"/>
  <c r="BG131" i="7"/>
  <c r="BF131" i="7"/>
  <c r="T131" i="7"/>
  <c r="R131" i="7"/>
  <c r="P131" i="7"/>
  <c r="BK131" i="7"/>
  <c r="J131" i="7"/>
  <c r="BE131" i="7" s="1"/>
  <c r="BI130" i="7"/>
  <c r="BH130" i="7"/>
  <c r="BG130" i="7"/>
  <c r="BF130" i="7"/>
  <c r="T130" i="7"/>
  <c r="R130" i="7"/>
  <c r="P130" i="7"/>
  <c r="BK130" i="7"/>
  <c r="J130" i="7"/>
  <c r="BE130" i="7" s="1"/>
  <c r="BI129" i="7"/>
  <c r="BH129" i="7"/>
  <c r="BG129" i="7"/>
  <c r="BF129" i="7"/>
  <c r="T129" i="7"/>
  <c r="R129" i="7"/>
  <c r="P129" i="7"/>
  <c r="BK129" i="7"/>
  <c r="J129" i="7"/>
  <c r="BE129" i="7" s="1"/>
  <c r="BI128" i="7"/>
  <c r="BH128" i="7"/>
  <c r="BG128" i="7"/>
  <c r="BF128" i="7"/>
  <c r="T128" i="7"/>
  <c r="R128" i="7"/>
  <c r="P128" i="7"/>
  <c r="BK128" i="7"/>
  <c r="J128" i="7"/>
  <c r="BE128" i="7" s="1"/>
  <c r="BI127" i="7"/>
  <c r="BH127" i="7"/>
  <c r="BG127" i="7"/>
  <c r="BF127" i="7"/>
  <c r="T127" i="7"/>
  <c r="R127" i="7"/>
  <c r="P127" i="7"/>
  <c r="BK127" i="7"/>
  <c r="J127" i="7"/>
  <c r="BE127" i="7"/>
  <c r="BI126" i="7"/>
  <c r="BH126" i="7"/>
  <c r="BG126" i="7"/>
  <c r="BF126" i="7"/>
  <c r="T126" i="7"/>
  <c r="R126" i="7"/>
  <c r="P126" i="7"/>
  <c r="BK126" i="7"/>
  <c r="J126" i="7"/>
  <c r="BE126" i="7" s="1"/>
  <c r="BI124" i="7"/>
  <c r="BH124" i="7"/>
  <c r="BG124" i="7"/>
  <c r="BF124" i="7"/>
  <c r="T124" i="7"/>
  <c r="R124" i="7"/>
  <c r="P124" i="7"/>
  <c r="BK124" i="7"/>
  <c r="J124" i="7"/>
  <c r="BE124" i="7" s="1"/>
  <c r="BI123" i="7"/>
  <c r="BH123" i="7"/>
  <c r="BG123" i="7"/>
  <c r="BF123" i="7"/>
  <c r="T123" i="7"/>
  <c r="R123" i="7"/>
  <c r="P123" i="7"/>
  <c r="BK123" i="7"/>
  <c r="J123" i="7"/>
  <c r="BE123" i="7" s="1"/>
  <c r="BI122" i="7"/>
  <c r="BH122" i="7"/>
  <c r="BG122" i="7"/>
  <c r="BF122" i="7"/>
  <c r="T122" i="7"/>
  <c r="R122" i="7"/>
  <c r="P122" i="7"/>
  <c r="BK122" i="7"/>
  <c r="J122" i="7"/>
  <c r="BE122" i="7"/>
  <c r="BI121" i="7"/>
  <c r="BH121" i="7"/>
  <c r="BG121" i="7"/>
  <c r="BF121" i="7"/>
  <c r="T121" i="7"/>
  <c r="R121" i="7"/>
  <c r="P121" i="7"/>
  <c r="BK121" i="7"/>
  <c r="J121" i="7"/>
  <c r="BE121" i="7" s="1"/>
  <c r="BI120" i="7"/>
  <c r="BH120" i="7"/>
  <c r="BG120" i="7"/>
  <c r="BF120" i="7"/>
  <c r="T120" i="7"/>
  <c r="R120" i="7"/>
  <c r="P120" i="7"/>
  <c r="BK120" i="7"/>
  <c r="J120" i="7"/>
  <c r="BE120" i="7" s="1"/>
  <c r="BI119" i="7"/>
  <c r="BH119" i="7"/>
  <c r="BG119" i="7"/>
  <c r="BF119" i="7"/>
  <c r="T119" i="7"/>
  <c r="R119" i="7"/>
  <c r="P119" i="7"/>
  <c r="BK119" i="7"/>
  <c r="J119" i="7"/>
  <c r="BE119" i="7" s="1"/>
  <c r="BI118" i="7"/>
  <c r="BH118" i="7"/>
  <c r="BG118" i="7"/>
  <c r="BF118" i="7"/>
  <c r="T118" i="7"/>
  <c r="R118" i="7"/>
  <c r="P118" i="7"/>
  <c r="BK118" i="7"/>
  <c r="J118" i="7"/>
  <c r="BE118" i="7" s="1"/>
  <c r="BI117" i="7"/>
  <c r="BH117" i="7"/>
  <c r="BG117" i="7"/>
  <c r="BF117" i="7"/>
  <c r="T117" i="7"/>
  <c r="R117" i="7"/>
  <c r="P117" i="7"/>
  <c r="BK117" i="7"/>
  <c r="J117" i="7"/>
  <c r="BE117" i="7" s="1"/>
  <c r="BI116" i="7"/>
  <c r="BH116" i="7"/>
  <c r="BG116" i="7"/>
  <c r="BF116" i="7"/>
  <c r="T116" i="7"/>
  <c r="R116" i="7"/>
  <c r="P116" i="7"/>
  <c r="BK116" i="7"/>
  <c r="J116" i="7"/>
  <c r="BE116" i="7" s="1"/>
  <c r="BI115" i="7"/>
  <c r="BH115" i="7"/>
  <c r="BG115" i="7"/>
  <c r="BF115" i="7"/>
  <c r="T115" i="7"/>
  <c r="R115" i="7"/>
  <c r="P115" i="7"/>
  <c r="BK115" i="7"/>
  <c r="J115" i="7"/>
  <c r="BE115" i="7" s="1"/>
  <c r="BI114" i="7"/>
  <c r="BH114" i="7"/>
  <c r="BG114" i="7"/>
  <c r="BF114" i="7"/>
  <c r="T114" i="7"/>
  <c r="R114" i="7"/>
  <c r="P114" i="7"/>
  <c r="BK114" i="7"/>
  <c r="J114" i="7"/>
  <c r="BE114" i="7" s="1"/>
  <c r="BI113" i="7"/>
  <c r="BH113" i="7"/>
  <c r="BG113" i="7"/>
  <c r="BF113" i="7"/>
  <c r="T113" i="7"/>
  <c r="R113" i="7"/>
  <c r="P113" i="7"/>
  <c r="BK113" i="7"/>
  <c r="J113" i="7"/>
  <c r="BE113" i="7"/>
  <c r="BI112" i="7"/>
  <c r="BH112" i="7"/>
  <c r="BG112" i="7"/>
  <c r="BF112" i="7"/>
  <c r="T112" i="7"/>
  <c r="R112" i="7"/>
  <c r="P112" i="7"/>
  <c r="BK112" i="7"/>
  <c r="J112" i="7"/>
  <c r="BE112" i="7" s="1"/>
  <c r="BI111" i="7"/>
  <c r="BH111" i="7"/>
  <c r="BG111" i="7"/>
  <c r="BF111" i="7"/>
  <c r="T111" i="7"/>
  <c r="R111" i="7"/>
  <c r="P111" i="7"/>
  <c r="BK111" i="7"/>
  <c r="J111" i="7"/>
  <c r="BE111" i="7"/>
  <c r="BI110" i="7"/>
  <c r="BH110" i="7"/>
  <c r="BG110" i="7"/>
  <c r="BF110" i="7"/>
  <c r="T110" i="7"/>
  <c r="R110" i="7"/>
  <c r="P110" i="7"/>
  <c r="BK110" i="7"/>
  <c r="J110" i="7"/>
  <c r="BE110" i="7" s="1"/>
  <c r="BI109" i="7"/>
  <c r="BH109" i="7"/>
  <c r="BG109" i="7"/>
  <c r="BF109" i="7"/>
  <c r="T109" i="7"/>
  <c r="R109" i="7"/>
  <c r="P109" i="7"/>
  <c r="BK109" i="7"/>
  <c r="J109" i="7"/>
  <c r="BE109" i="7" s="1"/>
  <c r="BI108" i="7"/>
  <c r="BH108" i="7"/>
  <c r="BG108" i="7"/>
  <c r="BF108" i="7"/>
  <c r="T108" i="7"/>
  <c r="R108" i="7"/>
  <c r="P108" i="7"/>
  <c r="BK108" i="7"/>
  <c r="J108" i="7"/>
  <c r="BE108" i="7" s="1"/>
  <c r="BI107" i="7"/>
  <c r="BH107" i="7"/>
  <c r="BG107" i="7"/>
  <c r="BF107" i="7"/>
  <c r="T107" i="7"/>
  <c r="R107" i="7"/>
  <c r="P107" i="7"/>
  <c r="BK107" i="7"/>
  <c r="J107" i="7"/>
  <c r="BE107" i="7" s="1"/>
  <c r="BI106" i="7"/>
  <c r="BH106" i="7"/>
  <c r="BG106" i="7"/>
  <c r="BF106" i="7"/>
  <c r="T106" i="7"/>
  <c r="R106" i="7"/>
  <c r="P106" i="7"/>
  <c r="BK106" i="7"/>
  <c r="J106" i="7"/>
  <c r="BE106" i="7"/>
  <c r="BI105" i="7"/>
  <c r="BH105" i="7"/>
  <c r="BG105" i="7"/>
  <c r="BF105" i="7"/>
  <c r="T105" i="7"/>
  <c r="R105" i="7"/>
  <c r="P105" i="7"/>
  <c r="BK105" i="7"/>
  <c r="J105" i="7"/>
  <c r="BE105" i="7" s="1"/>
  <c r="BI103" i="7"/>
  <c r="BH103" i="7"/>
  <c r="BG103" i="7"/>
  <c r="BF103" i="7"/>
  <c r="T103" i="7"/>
  <c r="T102" i="7"/>
  <c r="R103" i="7"/>
  <c r="R102" i="7" s="1"/>
  <c r="P103" i="7"/>
  <c r="P102" i="7"/>
  <c r="BK103" i="7"/>
  <c r="BK102" i="7" s="1"/>
  <c r="J102" i="7" s="1"/>
  <c r="J63" i="7" s="1"/>
  <c r="J103" i="7"/>
  <c r="BE103" i="7" s="1"/>
  <c r="BI101" i="7"/>
  <c r="BH101" i="7"/>
  <c r="BG101" i="7"/>
  <c r="BF101" i="7"/>
  <c r="T101" i="7"/>
  <c r="R101" i="7"/>
  <c r="P101" i="7"/>
  <c r="BK101" i="7"/>
  <c r="J101" i="7"/>
  <c r="BE101" i="7" s="1"/>
  <c r="BI99" i="7"/>
  <c r="BH99" i="7"/>
  <c r="BG99" i="7"/>
  <c r="BF99" i="7"/>
  <c r="T99" i="7"/>
  <c r="R99" i="7"/>
  <c r="P99" i="7"/>
  <c r="BK99" i="7"/>
  <c r="J99" i="7"/>
  <c r="BE99" i="7" s="1"/>
  <c r="BI97" i="7"/>
  <c r="BH97" i="7"/>
  <c r="BG97" i="7"/>
  <c r="BF97" i="7"/>
  <c r="T97" i="7"/>
  <c r="R97" i="7"/>
  <c r="P97" i="7"/>
  <c r="BK97" i="7"/>
  <c r="J97" i="7"/>
  <c r="BE97" i="7" s="1"/>
  <c r="BI96" i="7"/>
  <c r="BH96" i="7"/>
  <c r="BG96" i="7"/>
  <c r="BF96" i="7"/>
  <c r="T96" i="7"/>
  <c r="R96" i="7"/>
  <c r="R95" i="7"/>
  <c r="P96" i="7"/>
  <c r="BK96" i="7"/>
  <c r="BK95" i="7" s="1"/>
  <c r="J96" i="7"/>
  <c r="BE96" i="7" s="1"/>
  <c r="J89" i="7"/>
  <c r="F89" i="7"/>
  <c r="F87" i="7"/>
  <c r="E85" i="7"/>
  <c r="J55" i="7"/>
  <c r="F55" i="7"/>
  <c r="F53" i="7"/>
  <c r="E51" i="7"/>
  <c r="J20" i="7"/>
  <c r="E20" i="7"/>
  <c r="F90" i="7" s="1"/>
  <c r="J19" i="7"/>
  <c r="J14" i="7"/>
  <c r="J53" i="7" s="1"/>
  <c r="E7" i="7"/>
  <c r="E47" i="7" s="1"/>
  <c r="AY57" i="1"/>
  <c r="AX57" i="1"/>
  <c r="BI246" i="6"/>
  <c r="BH246" i="6"/>
  <c r="BG246" i="6"/>
  <c r="BF246" i="6"/>
  <c r="T246" i="6"/>
  <c r="T245" i="6" s="1"/>
  <c r="R246" i="6"/>
  <c r="R245" i="6"/>
  <c r="P246" i="6"/>
  <c r="P245" i="6" s="1"/>
  <c r="BK246" i="6"/>
  <c r="BK245" i="6" s="1"/>
  <c r="J245" i="6" s="1"/>
  <c r="J74" i="6" s="1"/>
  <c r="J246" i="6"/>
  <c r="BE246" i="6"/>
  <c r="BI244" i="6"/>
  <c r="BH244" i="6"/>
  <c r="BG244" i="6"/>
  <c r="BF244" i="6"/>
  <c r="T244" i="6"/>
  <c r="R244" i="6"/>
  <c r="P244" i="6"/>
  <c r="BK244" i="6"/>
  <c r="J244" i="6"/>
  <c r="BE244" i="6" s="1"/>
  <c r="BI243" i="6"/>
  <c r="BH243" i="6"/>
  <c r="BG243" i="6"/>
  <c r="BF243" i="6"/>
  <c r="T243" i="6"/>
  <c r="R243" i="6"/>
  <c r="P243" i="6"/>
  <c r="BK243" i="6"/>
  <c r="J243" i="6"/>
  <c r="BE243" i="6" s="1"/>
  <c r="BI241" i="6"/>
  <c r="BH241" i="6"/>
  <c r="BG241" i="6"/>
  <c r="BF241" i="6"/>
  <c r="T241" i="6"/>
  <c r="R241" i="6"/>
  <c r="P241" i="6"/>
  <c r="BK241" i="6"/>
  <c r="J241" i="6"/>
  <c r="BE241" i="6" s="1"/>
  <c r="BI240" i="6"/>
  <c r="BH240" i="6"/>
  <c r="BG240" i="6"/>
  <c r="BF240" i="6"/>
  <c r="T240" i="6"/>
  <c r="R240" i="6"/>
  <c r="P240" i="6"/>
  <c r="BK240" i="6"/>
  <c r="J240" i="6"/>
  <c r="BE240" i="6" s="1"/>
  <c r="BI239" i="6"/>
  <c r="BH239" i="6"/>
  <c r="BG239" i="6"/>
  <c r="BF239" i="6"/>
  <c r="T239" i="6"/>
  <c r="R239" i="6"/>
  <c r="P239" i="6"/>
  <c r="BK239" i="6"/>
  <c r="J239" i="6"/>
  <c r="BE239" i="6"/>
  <c r="BI238" i="6"/>
  <c r="BH238" i="6"/>
  <c r="BG238" i="6"/>
  <c r="BF238" i="6"/>
  <c r="T238" i="6"/>
  <c r="R238" i="6"/>
  <c r="P238" i="6"/>
  <c r="BK238" i="6"/>
  <c r="J238" i="6"/>
  <c r="BE238" i="6" s="1"/>
  <c r="BI237" i="6"/>
  <c r="BH237" i="6"/>
  <c r="BG237" i="6"/>
  <c r="BF237" i="6"/>
  <c r="T237" i="6"/>
  <c r="R237" i="6"/>
  <c r="P237" i="6"/>
  <c r="BK237" i="6"/>
  <c r="J237" i="6"/>
  <c r="BE237" i="6" s="1"/>
  <c r="BI236" i="6"/>
  <c r="BH236" i="6"/>
  <c r="BG236" i="6"/>
  <c r="BF236" i="6"/>
  <c r="T236" i="6"/>
  <c r="R236" i="6"/>
  <c r="P236" i="6"/>
  <c r="BK236" i="6"/>
  <c r="J236" i="6"/>
  <c r="BE236" i="6" s="1"/>
  <c r="BI235" i="6"/>
  <c r="BH235" i="6"/>
  <c r="BG235" i="6"/>
  <c r="BF235" i="6"/>
  <c r="T235" i="6"/>
  <c r="R235" i="6"/>
  <c r="P235" i="6"/>
  <c r="BK235" i="6"/>
  <c r="J235" i="6"/>
  <c r="BE235" i="6" s="1"/>
  <c r="BI234" i="6"/>
  <c r="BH234" i="6"/>
  <c r="BG234" i="6"/>
  <c r="BF234" i="6"/>
  <c r="T234" i="6"/>
  <c r="R234" i="6"/>
  <c r="P234" i="6"/>
  <c r="BK234" i="6"/>
  <c r="J234" i="6"/>
  <c r="BE234" i="6" s="1"/>
  <c r="BI232" i="6"/>
  <c r="BH232" i="6"/>
  <c r="BG232" i="6"/>
  <c r="BF232" i="6"/>
  <c r="T232" i="6"/>
  <c r="R232" i="6"/>
  <c r="P232" i="6"/>
  <c r="BK232" i="6"/>
  <c r="J232" i="6"/>
  <c r="BE232" i="6" s="1"/>
  <c r="BI230" i="6"/>
  <c r="BH230" i="6"/>
  <c r="BG230" i="6"/>
  <c r="BF230" i="6"/>
  <c r="T230" i="6"/>
  <c r="R230" i="6"/>
  <c r="P230" i="6"/>
  <c r="BK230" i="6"/>
  <c r="J230" i="6"/>
  <c r="BE230" i="6"/>
  <c r="BI229" i="6"/>
  <c r="BH229" i="6"/>
  <c r="BG229" i="6"/>
  <c r="BF229" i="6"/>
  <c r="T229" i="6"/>
  <c r="R229" i="6"/>
  <c r="P229" i="6"/>
  <c r="BK229" i="6"/>
  <c r="J229" i="6"/>
  <c r="BE229" i="6" s="1"/>
  <c r="BI228" i="6"/>
  <c r="BH228" i="6"/>
  <c r="BG228" i="6"/>
  <c r="BF228" i="6"/>
  <c r="T228" i="6"/>
  <c r="R228" i="6"/>
  <c r="P228" i="6"/>
  <c r="BK228" i="6"/>
  <c r="J228" i="6"/>
  <c r="BE228" i="6" s="1"/>
  <c r="BI227" i="6"/>
  <c r="BH227" i="6"/>
  <c r="BG227" i="6"/>
  <c r="BF227" i="6"/>
  <c r="T227" i="6"/>
  <c r="R227" i="6"/>
  <c r="P227" i="6"/>
  <c r="BK227" i="6"/>
  <c r="J227" i="6"/>
  <c r="BE227" i="6" s="1"/>
  <c r="BI226" i="6"/>
  <c r="BH226" i="6"/>
  <c r="BG226" i="6"/>
  <c r="BF226" i="6"/>
  <c r="T226" i="6"/>
  <c r="R226" i="6"/>
  <c r="P226" i="6"/>
  <c r="BK226" i="6"/>
  <c r="J226" i="6"/>
  <c r="BE226" i="6"/>
  <c r="BI225" i="6"/>
  <c r="BH225" i="6"/>
  <c r="BG225" i="6"/>
  <c r="BF225" i="6"/>
  <c r="T225" i="6"/>
  <c r="R225" i="6"/>
  <c r="P225" i="6"/>
  <c r="BK225" i="6"/>
  <c r="J225" i="6"/>
  <c r="BE225" i="6"/>
  <c r="BI224" i="6"/>
  <c r="BH224" i="6"/>
  <c r="BG224" i="6"/>
  <c r="BF224" i="6"/>
  <c r="T224" i="6"/>
  <c r="R224" i="6"/>
  <c r="P224" i="6"/>
  <c r="BK224" i="6"/>
  <c r="J224" i="6"/>
  <c r="BE224" i="6" s="1"/>
  <c r="BI223" i="6"/>
  <c r="BH223" i="6"/>
  <c r="BG223" i="6"/>
  <c r="BF223" i="6"/>
  <c r="T223" i="6"/>
  <c r="R223" i="6"/>
  <c r="P223" i="6"/>
  <c r="BK223" i="6"/>
  <c r="J223" i="6"/>
  <c r="BE223" i="6" s="1"/>
  <c r="BI222" i="6"/>
  <c r="BH222" i="6"/>
  <c r="BG222" i="6"/>
  <c r="BF222" i="6"/>
  <c r="T222" i="6"/>
  <c r="R222" i="6"/>
  <c r="P222" i="6"/>
  <c r="BK222" i="6"/>
  <c r="J222" i="6"/>
  <c r="BE222" i="6" s="1"/>
  <c r="BI221" i="6"/>
  <c r="BH221" i="6"/>
  <c r="BG221" i="6"/>
  <c r="BF221" i="6"/>
  <c r="T221" i="6"/>
  <c r="R221" i="6"/>
  <c r="P221" i="6"/>
  <c r="BK221" i="6"/>
  <c r="J221" i="6"/>
  <c r="BE221" i="6"/>
  <c r="BI220" i="6"/>
  <c r="BH220" i="6"/>
  <c r="BG220" i="6"/>
  <c r="BF220" i="6"/>
  <c r="T220" i="6"/>
  <c r="R220" i="6"/>
  <c r="P220" i="6"/>
  <c r="BK220" i="6"/>
  <c r="J220" i="6"/>
  <c r="BE220" i="6" s="1"/>
  <c r="BI219" i="6"/>
  <c r="BH219" i="6"/>
  <c r="BG219" i="6"/>
  <c r="BF219" i="6"/>
  <c r="T219" i="6"/>
  <c r="R219" i="6"/>
  <c r="P219" i="6"/>
  <c r="BK219" i="6"/>
  <c r="J219" i="6"/>
  <c r="BE219" i="6" s="1"/>
  <c r="BI218" i="6"/>
  <c r="BH218" i="6"/>
  <c r="BG218" i="6"/>
  <c r="BF218" i="6"/>
  <c r="T218" i="6"/>
  <c r="R218" i="6"/>
  <c r="P218" i="6"/>
  <c r="BK218" i="6"/>
  <c r="J218" i="6"/>
  <c r="BE218" i="6" s="1"/>
  <c r="BI217" i="6"/>
  <c r="BH217" i="6"/>
  <c r="BG217" i="6"/>
  <c r="BF217" i="6"/>
  <c r="T217" i="6"/>
  <c r="R217" i="6"/>
  <c r="P217" i="6"/>
  <c r="BK217" i="6"/>
  <c r="J217" i="6"/>
  <c r="BE217" i="6" s="1"/>
  <c r="BI216" i="6"/>
  <c r="BH216" i="6"/>
  <c r="BG216" i="6"/>
  <c r="BF216" i="6"/>
  <c r="T216" i="6"/>
  <c r="R216" i="6"/>
  <c r="P216" i="6"/>
  <c r="BK216" i="6"/>
  <c r="J216" i="6"/>
  <c r="BE216" i="6" s="1"/>
  <c r="BI215" i="6"/>
  <c r="BH215" i="6"/>
  <c r="BG215" i="6"/>
  <c r="BF215" i="6"/>
  <c r="T215" i="6"/>
  <c r="R215" i="6"/>
  <c r="P215" i="6"/>
  <c r="BK215" i="6"/>
  <c r="J215" i="6"/>
  <c r="BE215" i="6" s="1"/>
  <c r="BI214" i="6"/>
  <c r="BH214" i="6"/>
  <c r="BG214" i="6"/>
  <c r="BF214" i="6"/>
  <c r="T214" i="6"/>
  <c r="R214" i="6"/>
  <c r="P214" i="6"/>
  <c r="BK214" i="6"/>
  <c r="J214" i="6"/>
  <c r="BE214" i="6"/>
  <c r="BI213" i="6"/>
  <c r="BH213" i="6"/>
  <c r="BG213" i="6"/>
  <c r="BF213" i="6"/>
  <c r="T213" i="6"/>
  <c r="R213" i="6"/>
  <c r="P213" i="6"/>
  <c r="BK213" i="6"/>
  <c r="J213" i="6"/>
  <c r="BE213" i="6" s="1"/>
  <c r="BI212" i="6"/>
  <c r="BH212" i="6"/>
  <c r="BG212" i="6"/>
  <c r="BF212" i="6"/>
  <c r="T212" i="6"/>
  <c r="R212" i="6"/>
  <c r="P212" i="6"/>
  <c r="BK212" i="6"/>
  <c r="J212" i="6"/>
  <c r="BE212" i="6" s="1"/>
  <c r="BI211" i="6"/>
  <c r="BH211" i="6"/>
  <c r="BG211" i="6"/>
  <c r="BF211" i="6"/>
  <c r="T211" i="6"/>
  <c r="R211" i="6"/>
  <c r="P211" i="6"/>
  <c r="BK211" i="6"/>
  <c r="J211" i="6"/>
  <c r="BE211" i="6" s="1"/>
  <c r="BI210" i="6"/>
  <c r="BH210" i="6"/>
  <c r="BG210" i="6"/>
  <c r="BF210" i="6"/>
  <c r="T210" i="6"/>
  <c r="R210" i="6"/>
  <c r="P210" i="6"/>
  <c r="BK210" i="6"/>
  <c r="J210" i="6"/>
  <c r="BE210" i="6" s="1"/>
  <c r="BI209" i="6"/>
  <c r="BH209" i="6"/>
  <c r="BG209" i="6"/>
  <c r="BF209" i="6"/>
  <c r="T209" i="6"/>
  <c r="R209" i="6"/>
  <c r="P209" i="6"/>
  <c r="BK209" i="6"/>
  <c r="J209" i="6"/>
  <c r="BE209" i="6" s="1"/>
  <c r="BI208" i="6"/>
  <c r="BH208" i="6"/>
  <c r="BG208" i="6"/>
  <c r="BF208" i="6"/>
  <c r="T208" i="6"/>
  <c r="R208" i="6"/>
  <c r="R207" i="6"/>
  <c r="P208" i="6"/>
  <c r="BK208" i="6"/>
  <c r="J208" i="6"/>
  <c r="BE208" i="6" s="1"/>
  <c r="BI206" i="6"/>
  <c r="BH206" i="6"/>
  <c r="BG206" i="6"/>
  <c r="BF206" i="6"/>
  <c r="T206" i="6"/>
  <c r="R206" i="6"/>
  <c r="P206" i="6"/>
  <c r="BK206" i="6"/>
  <c r="J206" i="6"/>
  <c r="BE206" i="6" s="1"/>
  <c r="BI205" i="6"/>
  <c r="BH205" i="6"/>
  <c r="BG205" i="6"/>
  <c r="BF205" i="6"/>
  <c r="T205" i="6"/>
  <c r="R205" i="6"/>
  <c r="P205" i="6"/>
  <c r="BK205" i="6"/>
  <c r="J205" i="6"/>
  <c r="BE205" i="6" s="1"/>
  <c r="BI204" i="6"/>
  <c r="BH204" i="6"/>
  <c r="BG204" i="6"/>
  <c r="BF204" i="6"/>
  <c r="T204" i="6"/>
  <c r="R204" i="6"/>
  <c r="P204" i="6"/>
  <c r="BK204" i="6"/>
  <c r="J204" i="6"/>
  <c r="BE204" i="6" s="1"/>
  <c r="BI203" i="6"/>
  <c r="BH203" i="6"/>
  <c r="BG203" i="6"/>
  <c r="BF203" i="6"/>
  <c r="T203" i="6"/>
  <c r="R203" i="6"/>
  <c r="P203" i="6"/>
  <c r="BK203" i="6"/>
  <c r="J203" i="6"/>
  <c r="BE203" i="6" s="1"/>
  <c r="BI202" i="6"/>
  <c r="BH202" i="6"/>
  <c r="BG202" i="6"/>
  <c r="BF202" i="6"/>
  <c r="T202" i="6"/>
  <c r="R202" i="6"/>
  <c r="P202" i="6"/>
  <c r="BK202" i="6"/>
  <c r="J202" i="6"/>
  <c r="BE202" i="6" s="1"/>
  <c r="BI200" i="6"/>
  <c r="BH200" i="6"/>
  <c r="BG200" i="6"/>
  <c r="BF200" i="6"/>
  <c r="T200" i="6"/>
  <c r="R200" i="6"/>
  <c r="P200" i="6"/>
  <c r="BK200" i="6"/>
  <c r="J200" i="6"/>
  <c r="BE200" i="6" s="1"/>
  <c r="BI199" i="6"/>
  <c r="BH199" i="6"/>
  <c r="BG199" i="6"/>
  <c r="BF199" i="6"/>
  <c r="T199" i="6"/>
  <c r="R199" i="6"/>
  <c r="P199" i="6"/>
  <c r="BK199" i="6"/>
  <c r="J199" i="6"/>
  <c r="BE199" i="6" s="1"/>
  <c r="BI197" i="6"/>
  <c r="BH197" i="6"/>
  <c r="BG197" i="6"/>
  <c r="BF197" i="6"/>
  <c r="T197" i="6"/>
  <c r="R197" i="6"/>
  <c r="P197" i="6"/>
  <c r="BK197" i="6"/>
  <c r="J197" i="6"/>
  <c r="BE197" i="6"/>
  <c r="BI196" i="6"/>
  <c r="BH196" i="6"/>
  <c r="BG196" i="6"/>
  <c r="BF196" i="6"/>
  <c r="T196" i="6"/>
  <c r="R196" i="6"/>
  <c r="P196" i="6"/>
  <c r="BK196" i="6"/>
  <c r="J196" i="6"/>
  <c r="BE196" i="6" s="1"/>
  <c r="BI194" i="6"/>
  <c r="BH194" i="6"/>
  <c r="BG194" i="6"/>
  <c r="BF194" i="6"/>
  <c r="T194" i="6"/>
  <c r="R194" i="6"/>
  <c r="P194" i="6"/>
  <c r="BK194" i="6"/>
  <c r="J194" i="6"/>
  <c r="BE194" i="6" s="1"/>
  <c r="BI193" i="6"/>
  <c r="BH193" i="6"/>
  <c r="BG193" i="6"/>
  <c r="BF193" i="6"/>
  <c r="T193" i="6"/>
  <c r="R193" i="6"/>
  <c r="P193" i="6"/>
  <c r="BK193" i="6"/>
  <c r="J193" i="6"/>
  <c r="BE193" i="6" s="1"/>
  <c r="BI191" i="6"/>
  <c r="BH191" i="6"/>
  <c r="BG191" i="6"/>
  <c r="BF191" i="6"/>
  <c r="T191" i="6"/>
  <c r="R191" i="6"/>
  <c r="P191" i="6"/>
  <c r="BK191" i="6"/>
  <c r="J191" i="6"/>
  <c r="BE191" i="6"/>
  <c r="BI190" i="6"/>
  <c r="BH190" i="6"/>
  <c r="BG190" i="6"/>
  <c r="BF190" i="6"/>
  <c r="T190" i="6"/>
  <c r="R190" i="6"/>
  <c r="P190" i="6"/>
  <c r="BK190" i="6"/>
  <c r="J190" i="6"/>
  <c r="BE190" i="6" s="1"/>
  <c r="BI189" i="6"/>
  <c r="BH189" i="6"/>
  <c r="BG189" i="6"/>
  <c r="BF189" i="6"/>
  <c r="T189" i="6"/>
  <c r="R189" i="6"/>
  <c r="P189" i="6"/>
  <c r="BK189" i="6"/>
  <c r="J189" i="6"/>
  <c r="BE189" i="6" s="1"/>
  <c r="BI188" i="6"/>
  <c r="BH188" i="6"/>
  <c r="BG188" i="6"/>
  <c r="BF188" i="6"/>
  <c r="T188" i="6"/>
  <c r="R188" i="6"/>
  <c r="P188" i="6"/>
  <c r="BK188" i="6"/>
  <c r="J188" i="6"/>
  <c r="BE188" i="6" s="1"/>
  <c r="BI187" i="6"/>
  <c r="BH187" i="6"/>
  <c r="BG187" i="6"/>
  <c r="BF187" i="6"/>
  <c r="T187" i="6"/>
  <c r="R187" i="6"/>
  <c r="P187" i="6"/>
  <c r="BK187" i="6"/>
  <c r="J187" i="6"/>
  <c r="BE187" i="6" s="1"/>
  <c r="BI186" i="6"/>
  <c r="BH186" i="6"/>
  <c r="BG186" i="6"/>
  <c r="BF186" i="6"/>
  <c r="T186" i="6"/>
  <c r="R186" i="6"/>
  <c r="P186" i="6"/>
  <c r="BK186" i="6"/>
  <c r="J186" i="6"/>
  <c r="BE186" i="6" s="1"/>
  <c r="BI185" i="6"/>
  <c r="BH185" i="6"/>
  <c r="BG185" i="6"/>
  <c r="BF185" i="6"/>
  <c r="T185" i="6"/>
  <c r="R185" i="6"/>
  <c r="P185" i="6"/>
  <c r="BK185" i="6"/>
  <c r="J185" i="6"/>
  <c r="BE185" i="6" s="1"/>
  <c r="BI184" i="6"/>
  <c r="BH184" i="6"/>
  <c r="BG184" i="6"/>
  <c r="BF184" i="6"/>
  <c r="T184" i="6"/>
  <c r="R184" i="6"/>
  <c r="P184" i="6"/>
  <c r="BK184" i="6"/>
  <c r="J184" i="6"/>
  <c r="BE184" i="6"/>
  <c r="BI183" i="6"/>
  <c r="BH183" i="6"/>
  <c r="BG183" i="6"/>
  <c r="BF183" i="6"/>
  <c r="T183" i="6"/>
  <c r="R183" i="6"/>
  <c r="P183" i="6"/>
  <c r="BK183" i="6"/>
  <c r="J183" i="6"/>
  <c r="BE183" i="6" s="1"/>
  <c r="BI182" i="6"/>
  <c r="BH182" i="6"/>
  <c r="BG182" i="6"/>
  <c r="BF182" i="6"/>
  <c r="T182" i="6"/>
  <c r="R182" i="6"/>
  <c r="P182" i="6"/>
  <c r="BK182" i="6"/>
  <c r="J182" i="6"/>
  <c r="BE182" i="6" s="1"/>
  <c r="BI181" i="6"/>
  <c r="BH181" i="6"/>
  <c r="BG181" i="6"/>
  <c r="BF181" i="6"/>
  <c r="T181" i="6"/>
  <c r="R181" i="6"/>
  <c r="P181" i="6"/>
  <c r="BK181" i="6"/>
  <c r="J181" i="6"/>
  <c r="BE181" i="6" s="1"/>
  <c r="BI180" i="6"/>
  <c r="BH180" i="6"/>
  <c r="BG180" i="6"/>
  <c r="BF180" i="6"/>
  <c r="T180" i="6"/>
  <c r="R180" i="6"/>
  <c r="P180" i="6"/>
  <c r="BK180" i="6"/>
  <c r="J180" i="6"/>
  <c r="BE180" i="6" s="1"/>
  <c r="BI179" i="6"/>
  <c r="BH179" i="6"/>
  <c r="BG179" i="6"/>
  <c r="BF179" i="6"/>
  <c r="T179" i="6"/>
  <c r="R179" i="6"/>
  <c r="P179" i="6"/>
  <c r="BK179" i="6"/>
  <c r="J179" i="6"/>
  <c r="BE179" i="6" s="1"/>
  <c r="BI178" i="6"/>
  <c r="BH178" i="6"/>
  <c r="BG178" i="6"/>
  <c r="BF178" i="6"/>
  <c r="T178" i="6"/>
  <c r="R178" i="6"/>
  <c r="P178" i="6"/>
  <c r="BK178" i="6"/>
  <c r="J178" i="6"/>
  <c r="BE178" i="6" s="1"/>
  <c r="BI176" i="6"/>
  <c r="BH176" i="6"/>
  <c r="BG176" i="6"/>
  <c r="BF176" i="6"/>
  <c r="T176" i="6"/>
  <c r="R176" i="6"/>
  <c r="P176" i="6"/>
  <c r="BK176" i="6"/>
  <c r="J176" i="6"/>
  <c r="BE176" i="6" s="1"/>
  <c r="BI175" i="6"/>
  <c r="BH175" i="6"/>
  <c r="BG175" i="6"/>
  <c r="BF175" i="6"/>
  <c r="T175" i="6"/>
  <c r="R175" i="6"/>
  <c r="P175" i="6"/>
  <c r="BK175" i="6"/>
  <c r="J175" i="6"/>
  <c r="BE175" i="6" s="1"/>
  <c r="BI174" i="6"/>
  <c r="BH174" i="6"/>
  <c r="BG174" i="6"/>
  <c r="BF174" i="6"/>
  <c r="T174" i="6"/>
  <c r="R174" i="6"/>
  <c r="P174" i="6"/>
  <c r="BK174" i="6"/>
  <c r="J174" i="6"/>
  <c r="BE174" i="6" s="1"/>
  <c r="BI173" i="6"/>
  <c r="BH173" i="6"/>
  <c r="BG173" i="6"/>
  <c r="BF173" i="6"/>
  <c r="T173" i="6"/>
  <c r="R173" i="6"/>
  <c r="P173" i="6"/>
  <c r="BK173" i="6"/>
  <c r="J173" i="6"/>
  <c r="BE173" i="6" s="1"/>
  <c r="BI172" i="6"/>
  <c r="BH172" i="6"/>
  <c r="BG172" i="6"/>
  <c r="BF172" i="6"/>
  <c r="T172" i="6"/>
  <c r="R172" i="6"/>
  <c r="P172" i="6"/>
  <c r="BK172" i="6"/>
  <c r="J172" i="6"/>
  <c r="BE172" i="6" s="1"/>
  <c r="BI171" i="6"/>
  <c r="BH171" i="6"/>
  <c r="BG171" i="6"/>
  <c r="BF171" i="6"/>
  <c r="T171" i="6"/>
  <c r="R171" i="6"/>
  <c r="P171" i="6"/>
  <c r="BK171" i="6"/>
  <c r="J171" i="6"/>
  <c r="BE171" i="6" s="1"/>
  <c r="BI170" i="6"/>
  <c r="BH170" i="6"/>
  <c r="BG170" i="6"/>
  <c r="BF170" i="6"/>
  <c r="T170" i="6"/>
  <c r="R170" i="6"/>
  <c r="P170" i="6"/>
  <c r="BK170" i="6"/>
  <c r="J170" i="6"/>
  <c r="BE170" i="6" s="1"/>
  <c r="BI168" i="6"/>
  <c r="BH168" i="6"/>
  <c r="BG168" i="6"/>
  <c r="BF168" i="6"/>
  <c r="T168" i="6"/>
  <c r="R168" i="6"/>
  <c r="P168" i="6"/>
  <c r="BK168" i="6"/>
  <c r="J168" i="6"/>
  <c r="BE168" i="6" s="1"/>
  <c r="BI167" i="6"/>
  <c r="BH167" i="6"/>
  <c r="BG167" i="6"/>
  <c r="BF167" i="6"/>
  <c r="T167" i="6"/>
  <c r="R167" i="6"/>
  <c r="P167" i="6"/>
  <c r="BK167" i="6"/>
  <c r="J167" i="6"/>
  <c r="BE167" i="6" s="1"/>
  <c r="BI165" i="6"/>
  <c r="BH165" i="6"/>
  <c r="BG165" i="6"/>
  <c r="BF165" i="6"/>
  <c r="T165" i="6"/>
  <c r="R165" i="6"/>
  <c r="P165" i="6"/>
  <c r="BK165" i="6"/>
  <c r="J165" i="6"/>
  <c r="BE165" i="6" s="1"/>
  <c r="BI164" i="6"/>
  <c r="BH164" i="6"/>
  <c r="BG164" i="6"/>
  <c r="BF164" i="6"/>
  <c r="T164" i="6"/>
  <c r="R164" i="6"/>
  <c r="P164" i="6"/>
  <c r="BK164" i="6"/>
  <c r="J164" i="6"/>
  <c r="BE164" i="6" s="1"/>
  <c r="BI163" i="6"/>
  <c r="BH163" i="6"/>
  <c r="BG163" i="6"/>
  <c r="BF163" i="6"/>
  <c r="T163" i="6"/>
  <c r="R163" i="6"/>
  <c r="P163" i="6"/>
  <c r="BK163" i="6"/>
  <c r="J163" i="6"/>
  <c r="BE163" i="6" s="1"/>
  <c r="BI162" i="6"/>
  <c r="BH162" i="6"/>
  <c r="BG162" i="6"/>
  <c r="BF162" i="6"/>
  <c r="T162" i="6"/>
  <c r="R162" i="6"/>
  <c r="P162" i="6"/>
  <c r="BK162" i="6"/>
  <c r="J162" i="6"/>
  <c r="BE162" i="6" s="1"/>
  <c r="BI161" i="6"/>
  <c r="BH161" i="6"/>
  <c r="BG161" i="6"/>
  <c r="BF161" i="6"/>
  <c r="T161" i="6"/>
  <c r="R161" i="6"/>
  <c r="P161" i="6"/>
  <c r="BK161" i="6"/>
  <c r="J161" i="6"/>
  <c r="BE161" i="6" s="1"/>
  <c r="BI160" i="6"/>
  <c r="BH160" i="6"/>
  <c r="BG160" i="6"/>
  <c r="BF160" i="6"/>
  <c r="T160" i="6"/>
  <c r="R160" i="6"/>
  <c r="P160" i="6"/>
  <c r="BK160" i="6"/>
  <c r="J160" i="6"/>
  <c r="BE160" i="6" s="1"/>
  <c r="BI159" i="6"/>
  <c r="BH159" i="6"/>
  <c r="BG159" i="6"/>
  <c r="BF159" i="6"/>
  <c r="T159" i="6"/>
  <c r="R159" i="6"/>
  <c r="P159" i="6"/>
  <c r="BK159" i="6"/>
  <c r="J159" i="6"/>
  <c r="BE159" i="6" s="1"/>
  <c r="BI158" i="6"/>
  <c r="BH158" i="6"/>
  <c r="BG158" i="6"/>
  <c r="BF158" i="6"/>
  <c r="T158" i="6"/>
  <c r="R158" i="6"/>
  <c r="P158" i="6"/>
  <c r="BK158" i="6"/>
  <c r="J158" i="6"/>
  <c r="BE158" i="6" s="1"/>
  <c r="BI157" i="6"/>
  <c r="BH157" i="6"/>
  <c r="BG157" i="6"/>
  <c r="BF157" i="6"/>
  <c r="T157" i="6"/>
  <c r="R157" i="6"/>
  <c r="P157" i="6"/>
  <c r="BK157" i="6"/>
  <c r="J157" i="6"/>
  <c r="BE157" i="6" s="1"/>
  <c r="BI156" i="6"/>
  <c r="BH156" i="6"/>
  <c r="BG156" i="6"/>
  <c r="BF156" i="6"/>
  <c r="T156" i="6"/>
  <c r="R156" i="6"/>
  <c r="P156" i="6"/>
  <c r="BK156" i="6"/>
  <c r="J156" i="6"/>
  <c r="BE156" i="6" s="1"/>
  <c r="BI155" i="6"/>
  <c r="BH155" i="6"/>
  <c r="BG155" i="6"/>
  <c r="BF155" i="6"/>
  <c r="T155" i="6"/>
  <c r="R155" i="6"/>
  <c r="P155" i="6"/>
  <c r="BK155" i="6"/>
  <c r="J155" i="6"/>
  <c r="BE155" i="6"/>
  <c r="BI154" i="6"/>
  <c r="BH154" i="6"/>
  <c r="BG154" i="6"/>
  <c r="BF154" i="6"/>
  <c r="T154" i="6"/>
  <c r="R154" i="6"/>
  <c r="P154" i="6"/>
  <c r="BK154" i="6"/>
  <c r="J154" i="6"/>
  <c r="BE154" i="6" s="1"/>
  <c r="BI153" i="6"/>
  <c r="BH153" i="6"/>
  <c r="BG153" i="6"/>
  <c r="BF153" i="6"/>
  <c r="T153" i="6"/>
  <c r="R153" i="6"/>
  <c r="P153" i="6"/>
  <c r="BK153" i="6"/>
  <c r="J153" i="6"/>
  <c r="BE153" i="6" s="1"/>
  <c r="BI152" i="6"/>
  <c r="BH152" i="6"/>
  <c r="BG152" i="6"/>
  <c r="BF152" i="6"/>
  <c r="T152" i="6"/>
  <c r="R152" i="6"/>
  <c r="P152" i="6"/>
  <c r="BK152" i="6"/>
  <c r="J152" i="6"/>
  <c r="BE152" i="6" s="1"/>
  <c r="BI151" i="6"/>
  <c r="BH151" i="6"/>
  <c r="BG151" i="6"/>
  <c r="BF151" i="6"/>
  <c r="T151" i="6"/>
  <c r="R151" i="6"/>
  <c r="P151" i="6"/>
  <c r="BK151" i="6"/>
  <c r="J151" i="6"/>
  <c r="BE151" i="6" s="1"/>
  <c r="BI150" i="6"/>
  <c r="BH150" i="6"/>
  <c r="BG150" i="6"/>
  <c r="BF150" i="6"/>
  <c r="T150" i="6"/>
  <c r="R150" i="6"/>
  <c r="P150" i="6"/>
  <c r="BK150" i="6"/>
  <c r="J150" i="6"/>
  <c r="BE150" i="6" s="1"/>
  <c r="BI149" i="6"/>
  <c r="BH149" i="6"/>
  <c r="BG149" i="6"/>
  <c r="BF149" i="6"/>
  <c r="T149" i="6"/>
  <c r="R149" i="6"/>
  <c r="P149" i="6"/>
  <c r="BK149" i="6"/>
  <c r="J149" i="6"/>
  <c r="BE149" i="6" s="1"/>
  <c r="BI148" i="6"/>
  <c r="BH148" i="6"/>
  <c r="BG148" i="6"/>
  <c r="BF148" i="6"/>
  <c r="T148" i="6"/>
  <c r="R148" i="6"/>
  <c r="P148" i="6"/>
  <c r="BK148" i="6"/>
  <c r="J148" i="6"/>
  <c r="BE148" i="6"/>
  <c r="BI147" i="6"/>
  <c r="BH147" i="6"/>
  <c r="BG147" i="6"/>
  <c r="BF147" i="6"/>
  <c r="T147" i="6"/>
  <c r="R147" i="6"/>
  <c r="P147" i="6"/>
  <c r="BK147" i="6"/>
  <c r="J147" i="6"/>
  <c r="BE147" i="6" s="1"/>
  <c r="BI146" i="6"/>
  <c r="BH146" i="6"/>
  <c r="BG146" i="6"/>
  <c r="BF146" i="6"/>
  <c r="T146" i="6"/>
  <c r="R146" i="6"/>
  <c r="P146" i="6"/>
  <c r="BK146" i="6"/>
  <c r="J146" i="6"/>
  <c r="BE146" i="6" s="1"/>
  <c r="BI145" i="6"/>
  <c r="BH145" i="6"/>
  <c r="BG145" i="6"/>
  <c r="BF145" i="6"/>
  <c r="T145" i="6"/>
  <c r="R145" i="6"/>
  <c r="R144" i="6" s="1"/>
  <c r="P145" i="6"/>
  <c r="BK145" i="6"/>
  <c r="J145" i="6"/>
  <c r="BE145" i="6" s="1"/>
  <c r="BI143" i="6"/>
  <c r="BH143" i="6"/>
  <c r="BG143" i="6"/>
  <c r="BF143" i="6"/>
  <c r="T143" i="6"/>
  <c r="R143" i="6"/>
  <c r="P143" i="6"/>
  <c r="BK143" i="6"/>
  <c r="J143" i="6"/>
  <c r="BE143" i="6" s="1"/>
  <c r="BI142" i="6"/>
  <c r="BH142" i="6"/>
  <c r="BG142" i="6"/>
  <c r="BF142" i="6"/>
  <c r="T142" i="6"/>
  <c r="R142" i="6"/>
  <c r="P142" i="6"/>
  <c r="BK142" i="6"/>
  <c r="J142" i="6"/>
  <c r="BE142" i="6"/>
  <c r="BI141" i="6"/>
  <c r="BH141" i="6"/>
  <c r="BG141" i="6"/>
  <c r="BF141" i="6"/>
  <c r="T141" i="6"/>
  <c r="R141" i="6"/>
  <c r="P141" i="6"/>
  <c r="BK141" i="6"/>
  <c r="J141" i="6"/>
  <c r="BE141" i="6" s="1"/>
  <c r="BI140" i="6"/>
  <c r="BH140" i="6"/>
  <c r="BG140" i="6"/>
  <c r="BF140" i="6"/>
  <c r="T140" i="6"/>
  <c r="R140" i="6"/>
  <c r="P140" i="6"/>
  <c r="BK140" i="6"/>
  <c r="J140" i="6"/>
  <c r="BE140" i="6" s="1"/>
  <c r="BI139" i="6"/>
  <c r="BH139" i="6"/>
  <c r="BG139" i="6"/>
  <c r="BF139" i="6"/>
  <c r="T139" i="6"/>
  <c r="T138" i="6"/>
  <c r="R139" i="6"/>
  <c r="P139" i="6"/>
  <c r="P138" i="6" s="1"/>
  <c r="BK139" i="6"/>
  <c r="J139" i="6"/>
  <c r="BE139" i="6" s="1"/>
  <c r="BI136" i="6"/>
  <c r="BH136" i="6"/>
  <c r="BG136" i="6"/>
  <c r="BF136" i="6"/>
  <c r="T136" i="6"/>
  <c r="T135" i="6" s="1"/>
  <c r="R136" i="6"/>
  <c r="R135" i="6" s="1"/>
  <c r="P136" i="6"/>
  <c r="P135" i="6"/>
  <c r="BK136" i="6"/>
  <c r="BK135" i="6" s="1"/>
  <c r="J135" i="6" s="1"/>
  <c r="J68" i="6" s="1"/>
  <c r="J136" i="6"/>
  <c r="BE136" i="6" s="1"/>
  <c r="BI134" i="6"/>
  <c r="BH134" i="6"/>
  <c r="BG134" i="6"/>
  <c r="BF134" i="6"/>
  <c r="T134" i="6"/>
  <c r="R134" i="6"/>
  <c r="P134" i="6"/>
  <c r="BK134" i="6"/>
  <c r="J134" i="6"/>
  <c r="BE134" i="6" s="1"/>
  <c r="BI132" i="6"/>
  <c r="BH132" i="6"/>
  <c r="BG132" i="6"/>
  <c r="BF132" i="6"/>
  <c r="T132" i="6"/>
  <c r="R132" i="6"/>
  <c r="P132" i="6"/>
  <c r="BK132" i="6"/>
  <c r="J132" i="6"/>
  <c r="BE132" i="6" s="1"/>
  <c r="BI131" i="6"/>
  <c r="BH131" i="6"/>
  <c r="BG131" i="6"/>
  <c r="BF131" i="6"/>
  <c r="T131" i="6"/>
  <c r="R131" i="6"/>
  <c r="P131" i="6"/>
  <c r="BK131" i="6"/>
  <c r="J131" i="6"/>
  <c r="BE131" i="6"/>
  <c r="BI130" i="6"/>
  <c r="BH130" i="6"/>
  <c r="BG130" i="6"/>
  <c r="BF130" i="6"/>
  <c r="T130" i="6"/>
  <c r="R130" i="6"/>
  <c r="P130" i="6"/>
  <c r="P129" i="6" s="1"/>
  <c r="BK130" i="6"/>
  <c r="J130" i="6"/>
  <c r="BE130" i="6"/>
  <c r="BI128" i="6"/>
  <c r="BH128" i="6"/>
  <c r="BG128" i="6"/>
  <c r="BF128" i="6"/>
  <c r="T128" i="6"/>
  <c r="R128" i="6"/>
  <c r="P128" i="6"/>
  <c r="BK128" i="6"/>
  <c r="J128" i="6"/>
  <c r="BE128" i="6" s="1"/>
  <c r="BI127" i="6"/>
  <c r="BH127" i="6"/>
  <c r="BG127" i="6"/>
  <c r="BF127" i="6"/>
  <c r="T127" i="6"/>
  <c r="R127" i="6"/>
  <c r="P127" i="6"/>
  <c r="BK127" i="6"/>
  <c r="J127" i="6"/>
  <c r="BE127" i="6" s="1"/>
  <c r="BI126" i="6"/>
  <c r="BH126" i="6"/>
  <c r="BG126" i="6"/>
  <c r="BF126" i="6"/>
  <c r="T126" i="6"/>
  <c r="T125" i="6"/>
  <c r="R126" i="6"/>
  <c r="R125" i="6" s="1"/>
  <c r="P126" i="6"/>
  <c r="P125" i="6" s="1"/>
  <c r="BK126" i="6"/>
  <c r="J126" i="6"/>
  <c r="BE126" i="6"/>
  <c r="BI124" i="6"/>
  <c r="BH124" i="6"/>
  <c r="BG124" i="6"/>
  <c r="BF124" i="6"/>
  <c r="T124" i="6"/>
  <c r="R124" i="6"/>
  <c r="P124" i="6"/>
  <c r="BK124" i="6"/>
  <c r="J124" i="6"/>
  <c r="BE124" i="6" s="1"/>
  <c r="BI123" i="6"/>
  <c r="BH123" i="6"/>
  <c r="BG123" i="6"/>
  <c r="BF123" i="6"/>
  <c r="T123" i="6"/>
  <c r="R123" i="6"/>
  <c r="P123" i="6"/>
  <c r="BK123" i="6"/>
  <c r="J123" i="6"/>
  <c r="BE123" i="6" s="1"/>
  <c r="BI122" i="6"/>
  <c r="BH122" i="6"/>
  <c r="BG122" i="6"/>
  <c r="BF122" i="6"/>
  <c r="T122" i="6"/>
  <c r="R122" i="6"/>
  <c r="P122" i="6"/>
  <c r="BK122" i="6"/>
  <c r="J122" i="6"/>
  <c r="BE122" i="6" s="1"/>
  <c r="BI121" i="6"/>
  <c r="BH121" i="6"/>
  <c r="BG121" i="6"/>
  <c r="BF121" i="6"/>
  <c r="T121" i="6"/>
  <c r="R121" i="6"/>
  <c r="P121" i="6"/>
  <c r="BK121" i="6"/>
  <c r="J121" i="6"/>
  <c r="BE121" i="6" s="1"/>
  <c r="BI120" i="6"/>
  <c r="BH120" i="6"/>
  <c r="BG120" i="6"/>
  <c r="BF120" i="6"/>
  <c r="T120" i="6"/>
  <c r="R120" i="6"/>
  <c r="P120" i="6"/>
  <c r="BK120" i="6"/>
  <c r="J120" i="6"/>
  <c r="BE120" i="6" s="1"/>
  <c r="BI119" i="6"/>
  <c r="BH119" i="6"/>
  <c r="BG119" i="6"/>
  <c r="BF119" i="6"/>
  <c r="T119" i="6"/>
  <c r="R119" i="6"/>
  <c r="P119" i="6"/>
  <c r="BK119" i="6"/>
  <c r="J119" i="6"/>
  <c r="BE119" i="6" s="1"/>
  <c r="BI118" i="6"/>
  <c r="BH118" i="6"/>
  <c r="BG118" i="6"/>
  <c r="BF118" i="6"/>
  <c r="T118" i="6"/>
  <c r="R118" i="6"/>
  <c r="P118" i="6"/>
  <c r="BK118" i="6"/>
  <c r="J118" i="6"/>
  <c r="BE118" i="6" s="1"/>
  <c r="BI117" i="6"/>
  <c r="BH117" i="6"/>
  <c r="BG117" i="6"/>
  <c r="BF117" i="6"/>
  <c r="T117" i="6"/>
  <c r="T116" i="6" s="1"/>
  <c r="R117" i="6"/>
  <c r="P117" i="6"/>
  <c r="BK117" i="6"/>
  <c r="J117" i="6"/>
  <c r="BE117" i="6"/>
  <c r="BI115" i="6"/>
  <c r="BH115" i="6"/>
  <c r="BG115" i="6"/>
  <c r="BF115" i="6"/>
  <c r="T115" i="6"/>
  <c r="T114" i="6"/>
  <c r="R115" i="6"/>
  <c r="R114" i="6" s="1"/>
  <c r="P115" i="6"/>
  <c r="P114" i="6" s="1"/>
  <c r="BK115" i="6"/>
  <c r="BK114" i="6" s="1"/>
  <c r="J114" i="6" s="1"/>
  <c r="J64" i="6" s="1"/>
  <c r="J115" i="6"/>
  <c r="BE115" i="6" s="1"/>
  <c r="BI113" i="6"/>
  <c r="BH113" i="6"/>
  <c r="BG113" i="6"/>
  <c r="BF113" i="6"/>
  <c r="T113" i="6"/>
  <c r="R113" i="6"/>
  <c r="P113" i="6"/>
  <c r="BK113" i="6"/>
  <c r="J113" i="6"/>
  <c r="BE113" i="6" s="1"/>
  <c r="BI112" i="6"/>
  <c r="BH112" i="6"/>
  <c r="BG112" i="6"/>
  <c r="BF112" i="6"/>
  <c r="T112" i="6"/>
  <c r="T111" i="6" s="1"/>
  <c r="R112" i="6"/>
  <c r="P112" i="6"/>
  <c r="BK112" i="6"/>
  <c r="BK111" i="6" s="1"/>
  <c r="J111" i="6" s="1"/>
  <c r="J63" i="6" s="1"/>
  <c r="J112" i="6"/>
  <c r="BE112" i="6" s="1"/>
  <c r="BI110" i="6"/>
  <c r="BH110" i="6"/>
  <c r="BG110" i="6"/>
  <c r="BF110" i="6"/>
  <c r="T110" i="6"/>
  <c r="R110" i="6"/>
  <c r="P110" i="6"/>
  <c r="BK110" i="6"/>
  <c r="J110" i="6"/>
  <c r="BE110" i="6" s="1"/>
  <c r="BI109" i="6"/>
  <c r="BH109" i="6"/>
  <c r="BG109" i="6"/>
  <c r="BF109" i="6"/>
  <c r="T109" i="6"/>
  <c r="R109" i="6"/>
  <c r="P109" i="6"/>
  <c r="BK109" i="6"/>
  <c r="J109" i="6"/>
  <c r="BE109" i="6" s="1"/>
  <c r="BI108" i="6"/>
  <c r="BH108" i="6"/>
  <c r="BG108" i="6"/>
  <c r="BF108" i="6"/>
  <c r="T108" i="6"/>
  <c r="R108" i="6"/>
  <c r="P108" i="6"/>
  <c r="BK108" i="6"/>
  <c r="J108" i="6"/>
  <c r="BE108" i="6" s="1"/>
  <c r="BI107" i="6"/>
  <c r="BH107" i="6"/>
  <c r="BG107" i="6"/>
  <c r="BF107" i="6"/>
  <c r="T107" i="6"/>
  <c r="R107" i="6"/>
  <c r="P107" i="6"/>
  <c r="BK107" i="6"/>
  <c r="J107" i="6"/>
  <c r="BE107" i="6" s="1"/>
  <c r="BI106" i="6"/>
  <c r="BH106" i="6"/>
  <c r="BG106" i="6"/>
  <c r="BF106" i="6"/>
  <c r="T106" i="6"/>
  <c r="R106" i="6"/>
  <c r="P106" i="6"/>
  <c r="BK106" i="6"/>
  <c r="J106" i="6"/>
  <c r="BE106" i="6" s="1"/>
  <c r="BI105" i="6"/>
  <c r="BH105" i="6"/>
  <c r="BG105" i="6"/>
  <c r="BF105" i="6"/>
  <c r="T105" i="6"/>
  <c r="R105" i="6"/>
  <c r="P105" i="6"/>
  <c r="BK105" i="6"/>
  <c r="J105" i="6"/>
  <c r="BE105" i="6"/>
  <c r="BI104" i="6"/>
  <c r="BH104" i="6"/>
  <c r="BG104" i="6"/>
  <c r="BF104" i="6"/>
  <c r="T104" i="6"/>
  <c r="R104" i="6"/>
  <c r="P104" i="6"/>
  <c r="BK104" i="6"/>
  <c r="J104" i="6"/>
  <c r="BE104" i="6" s="1"/>
  <c r="BI103" i="6"/>
  <c r="BH103" i="6"/>
  <c r="BG103" i="6"/>
  <c r="BF103" i="6"/>
  <c r="T103" i="6"/>
  <c r="R103" i="6"/>
  <c r="P103" i="6"/>
  <c r="BK103" i="6"/>
  <c r="J103" i="6"/>
  <c r="BE103" i="6" s="1"/>
  <c r="BI102" i="6"/>
  <c r="BH102" i="6"/>
  <c r="BG102" i="6"/>
  <c r="BF102" i="6"/>
  <c r="T102" i="6"/>
  <c r="R102" i="6"/>
  <c r="P102" i="6"/>
  <c r="BK102" i="6"/>
  <c r="J102" i="6"/>
  <c r="BE102" i="6" s="1"/>
  <c r="BI101" i="6"/>
  <c r="BH101" i="6"/>
  <c r="BG101" i="6"/>
  <c r="BF101" i="6"/>
  <c r="T101" i="6"/>
  <c r="R101" i="6"/>
  <c r="P101" i="6"/>
  <c r="BK101" i="6"/>
  <c r="J101" i="6"/>
  <c r="BE101" i="6" s="1"/>
  <c r="BI100" i="6"/>
  <c r="BH100" i="6"/>
  <c r="BG100" i="6"/>
  <c r="BF100" i="6"/>
  <c r="T100" i="6"/>
  <c r="R100" i="6"/>
  <c r="P100" i="6"/>
  <c r="BK100" i="6"/>
  <c r="J100" i="6"/>
  <c r="BE100" i="6" s="1"/>
  <c r="BI99" i="6"/>
  <c r="BH99" i="6"/>
  <c r="BG99" i="6"/>
  <c r="BF99" i="6"/>
  <c r="T99" i="6"/>
  <c r="R99" i="6"/>
  <c r="R98" i="6" s="1"/>
  <c r="P99" i="6"/>
  <c r="BK99" i="6"/>
  <c r="J99" i="6"/>
  <c r="BE99" i="6" s="1"/>
  <c r="J92" i="6"/>
  <c r="F92" i="6"/>
  <c r="F90" i="6"/>
  <c r="E88" i="6"/>
  <c r="J55" i="6"/>
  <c r="F55" i="6"/>
  <c r="F53" i="6"/>
  <c r="E51" i="6"/>
  <c r="J20" i="6"/>
  <c r="E20" i="6"/>
  <c r="J19" i="6"/>
  <c r="J14" i="6"/>
  <c r="J53" i="6" s="1"/>
  <c r="E7" i="6"/>
  <c r="E47" i="6" s="1"/>
  <c r="AY56" i="1"/>
  <c r="AX56" i="1"/>
  <c r="BI114" i="5"/>
  <c r="BH114" i="5"/>
  <c r="BG114" i="5"/>
  <c r="BF114" i="5"/>
  <c r="T114" i="5"/>
  <c r="R114" i="5"/>
  <c r="P114" i="5"/>
  <c r="BK114" i="5"/>
  <c r="J114" i="5"/>
  <c r="BE114" i="5" s="1"/>
  <c r="BI113" i="5"/>
  <c r="BH113" i="5"/>
  <c r="BG113" i="5"/>
  <c r="BF113" i="5"/>
  <c r="T113" i="5"/>
  <c r="R113" i="5"/>
  <c r="P113" i="5"/>
  <c r="BK113" i="5"/>
  <c r="J113" i="5"/>
  <c r="BE113" i="5" s="1"/>
  <c r="BI112" i="5"/>
  <c r="BH112" i="5"/>
  <c r="BG112" i="5"/>
  <c r="BF112" i="5"/>
  <c r="T112" i="5"/>
  <c r="R112" i="5"/>
  <c r="P112" i="5"/>
  <c r="BK112" i="5"/>
  <c r="J112" i="5"/>
  <c r="BE112" i="5" s="1"/>
  <c r="BI111" i="5"/>
  <c r="BH111" i="5"/>
  <c r="BG111" i="5"/>
  <c r="BF111" i="5"/>
  <c r="T111" i="5"/>
  <c r="R111" i="5"/>
  <c r="P111" i="5"/>
  <c r="BK111" i="5"/>
  <c r="J111" i="5"/>
  <c r="BE111" i="5"/>
  <c r="BI110" i="5"/>
  <c r="BH110" i="5"/>
  <c r="BG110" i="5"/>
  <c r="BF110" i="5"/>
  <c r="T110" i="5"/>
  <c r="R110" i="5"/>
  <c r="P110" i="5"/>
  <c r="BK110" i="5"/>
  <c r="J110" i="5"/>
  <c r="BE110" i="5"/>
  <c r="BI109" i="5"/>
  <c r="BH109" i="5"/>
  <c r="BG109" i="5"/>
  <c r="BF109" i="5"/>
  <c r="T109" i="5"/>
  <c r="R109" i="5"/>
  <c r="P109" i="5"/>
  <c r="BK109" i="5"/>
  <c r="J109" i="5"/>
  <c r="BE109" i="5" s="1"/>
  <c r="BI108" i="5"/>
  <c r="BH108" i="5"/>
  <c r="BG108" i="5"/>
  <c r="BF108" i="5"/>
  <c r="T108" i="5"/>
  <c r="R108" i="5"/>
  <c r="P108" i="5"/>
  <c r="BK108" i="5"/>
  <c r="J108" i="5"/>
  <c r="BE108" i="5" s="1"/>
  <c r="BI107" i="5"/>
  <c r="BH107" i="5"/>
  <c r="BG107" i="5"/>
  <c r="BF107" i="5"/>
  <c r="T107" i="5"/>
  <c r="R107" i="5"/>
  <c r="P107" i="5"/>
  <c r="BK107" i="5"/>
  <c r="J107" i="5"/>
  <c r="BE107" i="5"/>
  <c r="BI106" i="5"/>
  <c r="BH106" i="5"/>
  <c r="BG106" i="5"/>
  <c r="BF106" i="5"/>
  <c r="T106" i="5"/>
  <c r="R106" i="5"/>
  <c r="P106" i="5"/>
  <c r="BK106" i="5"/>
  <c r="J106" i="5"/>
  <c r="BE106" i="5"/>
  <c r="BI105" i="5"/>
  <c r="BH105" i="5"/>
  <c r="BG105" i="5"/>
  <c r="BF105" i="5"/>
  <c r="T105" i="5"/>
  <c r="R105" i="5"/>
  <c r="P105" i="5"/>
  <c r="BK105" i="5"/>
  <c r="J105" i="5"/>
  <c r="BE105" i="5" s="1"/>
  <c r="BI104" i="5"/>
  <c r="BH104" i="5"/>
  <c r="BG104" i="5"/>
  <c r="BF104" i="5"/>
  <c r="T104" i="5"/>
  <c r="R104" i="5"/>
  <c r="P104" i="5"/>
  <c r="BK104" i="5"/>
  <c r="J104" i="5"/>
  <c r="BE104" i="5" s="1"/>
  <c r="BI103" i="5"/>
  <c r="BH103" i="5"/>
  <c r="BG103" i="5"/>
  <c r="BF103" i="5"/>
  <c r="T103" i="5"/>
  <c r="R103" i="5"/>
  <c r="P103" i="5"/>
  <c r="BK103" i="5"/>
  <c r="J103" i="5"/>
  <c r="BE103" i="5" s="1"/>
  <c r="BI102" i="5"/>
  <c r="BH102" i="5"/>
  <c r="BG102" i="5"/>
  <c r="BF102" i="5"/>
  <c r="T102" i="5"/>
  <c r="R102" i="5"/>
  <c r="P102" i="5"/>
  <c r="BK102" i="5"/>
  <c r="J102" i="5"/>
  <c r="BE102" i="5"/>
  <c r="BI101" i="5"/>
  <c r="BH101" i="5"/>
  <c r="BG101" i="5"/>
  <c r="BF101" i="5"/>
  <c r="T101" i="5"/>
  <c r="R101" i="5"/>
  <c r="P101" i="5"/>
  <c r="BK101" i="5"/>
  <c r="J101" i="5"/>
  <c r="BE101" i="5"/>
  <c r="BI100" i="5"/>
  <c r="BH100" i="5"/>
  <c r="BG100" i="5"/>
  <c r="BF100" i="5"/>
  <c r="T100" i="5"/>
  <c r="R100" i="5"/>
  <c r="P100" i="5"/>
  <c r="BK100" i="5"/>
  <c r="J100" i="5"/>
  <c r="BE100" i="5" s="1"/>
  <c r="BI99" i="5"/>
  <c r="BH99" i="5"/>
  <c r="BG99" i="5"/>
  <c r="BF99" i="5"/>
  <c r="T99" i="5"/>
  <c r="R99" i="5"/>
  <c r="P99" i="5"/>
  <c r="BK99" i="5"/>
  <c r="J99" i="5"/>
  <c r="BE99" i="5"/>
  <c r="BI98" i="5"/>
  <c r="BH98" i="5"/>
  <c r="BG98" i="5"/>
  <c r="BF98" i="5"/>
  <c r="T98" i="5"/>
  <c r="R98" i="5"/>
  <c r="P98" i="5"/>
  <c r="BK98" i="5"/>
  <c r="J98" i="5"/>
  <c r="BE98" i="5" s="1"/>
  <c r="BI97" i="5"/>
  <c r="BH97" i="5"/>
  <c r="BG97" i="5"/>
  <c r="BF97" i="5"/>
  <c r="T97" i="5"/>
  <c r="R97" i="5"/>
  <c r="P97" i="5"/>
  <c r="BK97" i="5"/>
  <c r="J97" i="5"/>
  <c r="BE97" i="5" s="1"/>
  <c r="BI96" i="5"/>
  <c r="BH96" i="5"/>
  <c r="BG96" i="5"/>
  <c r="BF96" i="5"/>
  <c r="T96" i="5"/>
  <c r="R96" i="5"/>
  <c r="P96" i="5"/>
  <c r="BK96" i="5"/>
  <c r="J96" i="5"/>
  <c r="BE96" i="5" s="1"/>
  <c r="BI95" i="5"/>
  <c r="BH95" i="5"/>
  <c r="BG95" i="5"/>
  <c r="BF95" i="5"/>
  <c r="T95" i="5"/>
  <c r="R95" i="5"/>
  <c r="P95" i="5"/>
  <c r="BK95" i="5"/>
  <c r="J95" i="5"/>
  <c r="BE95" i="5" s="1"/>
  <c r="BI94" i="5"/>
  <c r="BH94" i="5"/>
  <c r="BG94" i="5"/>
  <c r="BF94" i="5"/>
  <c r="T94" i="5"/>
  <c r="R94" i="5"/>
  <c r="P94" i="5"/>
  <c r="BK94" i="5"/>
  <c r="J94" i="5"/>
  <c r="BE94" i="5" s="1"/>
  <c r="BI93" i="5"/>
  <c r="BH93" i="5"/>
  <c r="BG93" i="5"/>
  <c r="BF93" i="5"/>
  <c r="T93" i="5"/>
  <c r="R93" i="5"/>
  <c r="P93" i="5"/>
  <c r="BK93" i="5"/>
  <c r="J93" i="5"/>
  <c r="BE93" i="5"/>
  <c r="BI92" i="5"/>
  <c r="BH92" i="5"/>
  <c r="BG92" i="5"/>
  <c r="BF92" i="5"/>
  <c r="T92" i="5"/>
  <c r="R92" i="5"/>
  <c r="P92" i="5"/>
  <c r="BK92" i="5"/>
  <c r="J92" i="5"/>
  <c r="BE92" i="5" s="1"/>
  <c r="BI91" i="5"/>
  <c r="BH91" i="5"/>
  <c r="BG91" i="5"/>
  <c r="BF91" i="5"/>
  <c r="T91" i="5"/>
  <c r="R91" i="5"/>
  <c r="P91" i="5"/>
  <c r="BK91" i="5"/>
  <c r="J91" i="5"/>
  <c r="BE91" i="5" s="1"/>
  <c r="BI90" i="5"/>
  <c r="BH90" i="5"/>
  <c r="BG90" i="5"/>
  <c r="BF90" i="5"/>
  <c r="T90" i="5"/>
  <c r="R90" i="5"/>
  <c r="P90" i="5"/>
  <c r="BK90" i="5"/>
  <c r="J90" i="5"/>
  <c r="BE90" i="5"/>
  <c r="BI89" i="5"/>
  <c r="BH89" i="5"/>
  <c r="BG89" i="5"/>
  <c r="BF89" i="5"/>
  <c r="T89" i="5"/>
  <c r="R89" i="5"/>
  <c r="P89" i="5"/>
  <c r="BK89" i="5"/>
  <c r="J89" i="5"/>
  <c r="BE89" i="5" s="1"/>
  <c r="BI88" i="5"/>
  <c r="BH88" i="5"/>
  <c r="BG88" i="5"/>
  <c r="BF88" i="5"/>
  <c r="T88" i="5"/>
  <c r="R88" i="5"/>
  <c r="P88" i="5"/>
  <c r="BK88" i="5"/>
  <c r="J88" i="5"/>
  <c r="BE88" i="5" s="1"/>
  <c r="BI87" i="5"/>
  <c r="BH87" i="5"/>
  <c r="BG87" i="5"/>
  <c r="BF87" i="5"/>
  <c r="T87" i="5"/>
  <c r="R87" i="5"/>
  <c r="P87" i="5"/>
  <c r="BK87" i="5"/>
  <c r="J87" i="5"/>
  <c r="BE87" i="5" s="1"/>
  <c r="BI86" i="5"/>
  <c r="BH86" i="5"/>
  <c r="BG86" i="5"/>
  <c r="BF86" i="5"/>
  <c r="T86" i="5"/>
  <c r="R86" i="5"/>
  <c r="P86" i="5"/>
  <c r="BK86" i="5"/>
  <c r="J86" i="5"/>
  <c r="BE86" i="5" s="1"/>
  <c r="BI85" i="5"/>
  <c r="BH85" i="5"/>
  <c r="BG85" i="5"/>
  <c r="BF85" i="5"/>
  <c r="T85" i="5"/>
  <c r="R85" i="5"/>
  <c r="R84" i="5" s="1"/>
  <c r="R83" i="5" s="1"/>
  <c r="P85" i="5"/>
  <c r="BK85" i="5"/>
  <c r="J85" i="5"/>
  <c r="BE85" i="5" s="1"/>
  <c r="J79" i="5"/>
  <c r="F79" i="5"/>
  <c r="F77" i="5"/>
  <c r="E75" i="5"/>
  <c r="J55" i="5"/>
  <c r="F55" i="5"/>
  <c r="F53" i="5"/>
  <c r="E51" i="5"/>
  <c r="J20" i="5"/>
  <c r="E20" i="5"/>
  <c r="F80" i="5" s="1"/>
  <c r="F56" i="5"/>
  <c r="J19" i="5"/>
  <c r="J14" i="5"/>
  <c r="E7" i="5"/>
  <c r="E47" i="5" s="1"/>
  <c r="E71" i="5"/>
  <c r="AY55" i="1"/>
  <c r="AX55" i="1"/>
  <c r="BI177" i="4"/>
  <c r="BH177" i="4"/>
  <c r="BG177" i="4"/>
  <c r="BF177" i="4"/>
  <c r="T177" i="4"/>
  <c r="R177" i="4"/>
  <c r="P177" i="4"/>
  <c r="BK177" i="4"/>
  <c r="J177" i="4"/>
  <c r="BE177" i="4" s="1"/>
  <c r="BI176" i="4"/>
  <c r="BH176" i="4"/>
  <c r="BG176" i="4"/>
  <c r="BF176" i="4"/>
  <c r="T176" i="4"/>
  <c r="R176" i="4"/>
  <c r="P176" i="4"/>
  <c r="BK176" i="4"/>
  <c r="J176" i="4"/>
  <c r="BE176" i="4" s="1"/>
  <c r="BI175" i="4"/>
  <c r="BH175" i="4"/>
  <c r="BG175" i="4"/>
  <c r="BF175" i="4"/>
  <c r="T175" i="4"/>
  <c r="R175" i="4"/>
  <c r="P175" i="4"/>
  <c r="BK175" i="4"/>
  <c r="J175" i="4"/>
  <c r="BE175" i="4" s="1"/>
  <c r="BI174" i="4"/>
  <c r="BH174" i="4"/>
  <c r="BG174" i="4"/>
  <c r="BF174" i="4"/>
  <c r="T174" i="4"/>
  <c r="R174" i="4"/>
  <c r="P174" i="4"/>
  <c r="BK174" i="4"/>
  <c r="J174" i="4"/>
  <c r="BE174" i="4" s="1"/>
  <c r="BI173" i="4"/>
  <c r="BH173" i="4"/>
  <c r="BG173" i="4"/>
  <c r="BF173" i="4"/>
  <c r="T173" i="4"/>
  <c r="R173" i="4"/>
  <c r="R172" i="4" s="1"/>
  <c r="P173" i="4"/>
  <c r="P172" i="4" s="1"/>
  <c r="BK173" i="4"/>
  <c r="J173" i="4"/>
  <c r="BE173" i="4" s="1"/>
  <c r="BI171" i="4"/>
  <c r="BH171" i="4"/>
  <c r="BG171" i="4"/>
  <c r="BF171" i="4"/>
  <c r="T171" i="4"/>
  <c r="R171" i="4"/>
  <c r="P171" i="4"/>
  <c r="BK171" i="4"/>
  <c r="J171" i="4"/>
  <c r="BE171" i="4" s="1"/>
  <c r="BI170" i="4"/>
  <c r="BH170" i="4"/>
  <c r="BG170" i="4"/>
  <c r="BF170" i="4"/>
  <c r="T170" i="4"/>
  <c r="R170" i="4"/>
  <c r="P170" i="4"/>
  <c r="BK170" i="4"/>
  <c r="J170" i="4"/>
  <c r="BE170" i="4" s="1"/>
  <c r="BI169" i="4"/>
  <c r="BH169" i="4"/>
  <c r="BG169" i="4"/>
  <c r="BF169" i="4"/>
  <c r="T169" i="4"/>
  <c r="R169" i="4"/>
  <c r="P169" i="4"/>
  <c r="BK169" i="4"/>
  <c r="J169" i="4"/>
  <c r="BE169" i="4" s="1"/>
  <c r="BI168" i="4"/>
  <c r="BH168" i="4"/>
  <c r="BG168" i="4"/>
  <c r="BF168" i="4"/>
  <c r="T168" i="4"/>
  <c r="R168" i="4"/>
  <c r="P168" i="4"/>
  <c r="BK168" i="4"/>
  <c r="J168" i="4"/>
  <c r="BE168" i="4" s="1"/>
  <c r="BI167" i="4"/>
  <c r="BH167" i="4"/>
  <c r="BG167" i="4"/>
  <c r="BF167" i="4"/>
  <c r="T167" i="4"/>
  <c r="R167" i="4"/>
  <c r="P167" i="4"/>
  <c r="BK167" i="4"/>
  <c r="J167" i="4"/>
  <c r="BE167" i="4" s="1"/>
  <c r="BI166" i="4"/>
  <c r="BH166" i="4"/>
  <c r="BG166" i="4"/>
  <c r="BF166" i="4"/>
  <c r="T166" i="4"/>
  <c r="R166" i="4"/>
  <c r="P166" i="4"/>
  <c r="BK166" i="4"/>
  <c r="J166" i="4"/>
  <c r="BE166" i="4" s="1"/>
  <c r="BI165" i="4"/>
  <c r="BH165" i="4"/>
  <c r="BG165" i="4"/>
  <c r="BF165" i="4"/>
  <c r="T165" i="4"/>
  <c r="R165" i="4"/>
  <c r="P165" i="4"/>
  <c r="BK165" i="4"/>
  <c r="J165" i="4"/>
  <c r="BE165" i="4" s="1"/>
  <c r="BI164" i="4"/>
  <c r="BH164" i="4"/>
  <c r="BG164" i="4"/>
  <c r="BF164" i="4"/>
  <c r="T164" i="4"/>
  <c r="R164" i="4"/>
  <c r="P164" i="4"/>
  <c r="BK164" i="4"/>
  <c r="J164" i="4"/>
  <c r="BE164" i="4" s="1"/>
  <c r="BI163" i="4"/>
  <c r="BH163" i="4"/>
  <c r="BG163" i="4"/>
  <c r="BF163" i="4"/>
  <c r="T163" i="4"/>
  <c r="R163" i="4"/>
  <c r="P163" i="4"/>
  <c r="BK163" i="4"/>
  <c r="J163" i="4"/>
  <c r="BE163" i="4" s="1"/>
  <c r="BI162" i="4"/>
  <c r="BH162" i="4"/>
  <c r="BG162" i="4"/>
  <c r="BF162" i="4"/>
  <c r="T162" i="4"/>
  <c r="R162" i="4"/>
  <c r="P162" i="4"/>
  <c r="BK162" i="4"/>
  <c r="J162" i="4"/>
  <c r="BE162" i="4" s="1"/>
  <c r="BI161" i="4"/>
  <c r="BH161" i="4"/>
  <c r="BG161" i="4"/>
  <c r="BF161" i="4"/>
  <c r="T161" i="4"/>
  <c r="R161" i="4"/>
  <c r="P161" i="4"/>
  <c r="BK161" i="4"/>
  <c r="J161" i="4"/>
  <c r="BE161" i="4" s="1"/>
  <c r="BI160" i="4"/>
  <c r="BH160" i="4"/>
  <c r="BG160" i="4"/>
  <c r="BF160" i="4"/>
  <c r="T160" i="4"/>
  <c r="R160" i="4"/>
  <c r="P160" i="4"/>
  <c r="BK160" i="4"/>
  <c r="J160" i="4"/>
  <c r="BE160" i="4" s="1"/>
  <c r="BI159" i="4"/>
  <c r="BH159" i="4"/>
  <c r="BG159" i="4"/>
  <c r="BF159" i="4"/>
  <c r="T159" i="4"/>
  <c r="R159" i="4"/>
  <c r="R158" i="4"/>
  <c r="P159" i="4"/>
  <c r="P158" i="4" s="1"/>
  <c r="BK159" i="4"/>
  <c r="J159" i="4"/>
  <c r="BE159" i="4"/>
  <c r="BI157" i="4"/>
  <c r="BH157" i="4"/>
  <c r="BG157" i="4"/>
  <c r="BF157" i="4"/>
  <c r="T157" i="4"/>
  <c r="R157" i="4"/>
  <c r="P157" i="4"/>
  <c r="BK157" i="4"/>
  <c r="J157" i="4"/>
  <c r="BE157" i="4" s="1"/>
  <c r="BI156" i="4"/>
  <c r="BH156" i="4"/>
  <c r="BG156" i="4"/>
  <c r="BF156" i="4"/>
  <c r="T156" i="4"/>
  <c r="R156" i="4"/>
  <c r="P156" i="4"/>
  <c r="BK156" i="4"/>
  <c r="J156" i="4"/>
  <c r="BE156" i="4" s="1"/>
  <c r="BI155" i="4"/>
  <c r="BH155" i="4"/>
  <c r="BG155" i="4"/>
  <c r="BF155" i="4"/>
  <c r="T155" i="4"/>
  <c r="R155" i="4"/>
  <c r="P155" i="4"/>
  <c r="BK155" i="4"/>
  <c r="J155" i="4"/>
  <c r="BE155" i="4" s="1"/>
  <c r="BI154" i="4"/>
  <c r="BH154" i="4"/>
  <c r="BG154" i="4"/>
  <c r="BF154" i="4"/>
  <c r="T154" i="4"/>
  <c r="R154" i="4"/>
  <c r="P154" i="4"/>
  <c r="BK154" i="4"/>
  <c r="J154" i="4"/>
  <c r="BE154" i="4" s="1"/>
  <c r="BI153" i="4"/>
  <c r="BH153" i="4"/>
  <c r="BG153" i="4"/>
  <c r="BF153" i="4"/>
  <c r="T153" i="4"/>
  <c r="R153" i="4"/>
  <c r="P153" i="4"/>
  <c r="BK153" i="4"/>
  <c r="J153" i="4"/>
  <c r="BE153" i="4" s="1"/>
  <c r="BI152" i="4"/>
  <c r="BH152" i="4"/>
  <c r="BG152" i="4"/>
  <c r="BF152" i="4"/>
  <c r="T152" i="4"/>
  <c r="R152" i="4"/>
  <c r="P152" i="4"/>
  <c r="BK152" i="4"/>
  <c r="J152" i="4"/>
  <c r="BE152" i="4" s="1"/>
  <c r="BI151" i="4"/>
  <c r="BH151" i="4"/>
  <c r="BG151" i="4"/>
  <c r="BF151" i="4"/>
  <c r="T151" i="4"/>
  <c r="R151" i="4"/>
  <c r="P151" i="4"/>
  <c r="BK151" i="4"/>
  <c r="J151" i="4"/>
  <c r="BE151" i="4" s="1"/>
  <c r="BI150" i="4"/>
  <c r="BH150" i="4"/>
  <c r="BG150" i="4"/>
  <c r="BF150" i="4"/>
  <c r="T150" i="4"/>
  <c r="R150" i="4"/>
  <c r="P150" i="4"/>
  <c r="BK150" i="4"/>
  <c r="J150" i="4"/>
  <c r="BE150" i="4" s="1"/>
  <c r="BI149" i="4"/>
  <c r="BH149" i="4"/>
  <c r="BG149" i="4"/>
  <c r="BF149" i="4"/>
  <c r="T149" i="4"/>
  <c r="R149" i="4"/>
  <c r="P149" i="4"/>
  <c r="BK149" i="4"/>
  <c r="J149" i="4"/>
  <c r="BE149" i="4" s="1"/>
  <c r="BI148" i="4"/>
  <c r="BH148" i="4"/>
  <c r="BG148" i="4"/>
  <c r="BF148" i="4"/>
  <c r="T148" i="4"/>
  <c r="R148" i="4"/>
  <c r="P148" i="4"/>
  <c r="BK148" i="4"/>
  <c r="J148" i="4"/>
  <c r="BE148" i="4" s="1"/>
  <c r="BI147" i="4"/>
  <c r="BH147" i="4"/>
  <c r="BG147" i="4"/>
  <c r="BF147" i="4"/>
  <c r="T147" i="4"/>
  <c r="R147" i="4"/>
  <c r="P147" i="4"/>
  <c r="BK147" i="4"/>
  <c r="J147" i="4"/>
  <c r="BE147" i="4" s="1"/>
  <c r="BI146" i="4"/>
  <c r="BH146" i="4"/>
  <c r="BG146" i="4"/>
  <c r="BF146" i="4"/>
  <c r="T146" i="4"/>
  <c r="R146" i="4"/>
  <c r="P146" i="4"/>
  <c r="BK146" i="4"/>
  <c r="J146" i="4"/>
  <c r="BE146" i="4" s="1"/>
  <c r="BI145" i="4"/>
  <c r="BH145" i="4"/>
  <c r="BG145" i="4"/>
  <c r="BF145" i="4"/>
  <c r="T145" i="4"/>
  <c r="R145" i="4"/>
  <c r="P145" i="4"/>
  <c r="P144" i="4" s="1"/>
  <c r="BK145" i="4"/>
  <c r="J145" i="4"/>
  <c r="BE145" i="4" s="1"/>
  <c r="BI143" i="4"/>
  <c r="BH143" i="4"/>
  <c r="BG143" i="4"/>
  <c r="BF143" i="4"/>
  <c r="T143" i="4"/>
  <c r="R143" i="4"/>
  <c r="P143" i="4"/>
  <c r="BK143" i="4"/>
  <c r="J143" i="4"/>
  <c r="BE143" i="4"/>
  <c r="BI142" i="4"/>
  <c r="BH142" i="4"/>
  <c r="BG142" i="4"/>
  <c r="BF142" i="4"/>
  <c r="T142" i="4"/>
  <c r="R142" i="4"/>
  <c r="P142" i="4"/>
  <c r="BK142" i="4"/>
  <c r="J142" i="4"/>
  <c r="BE142" i="4" s="1"/>
  <c r="BI141" i="4"/>
  <c r="BH141" i="4"/>
  <c r="BG141" i="4"/>
  <c r="BF141" i="4"/>
  <c r="T141" i="4"/>
  <c r="R141" i="4"/>
  <c r="P141" i="4"/>
  <c r="BK141" i="4"/>
  <c r="J141" i="4"/>
  <c r="BE141" i="4" s="1"/>
  <c r="BI140" i="4"/>
  <c r="BH140" i="4"/>
  <c r="BG140" i="4"/>
  <c r="BF140" i="4"/>
  <c r="T140" i="4"/>
  <c r="R140" i="4"/>
  <c r="P140" i="4"/>
  <c r="BK140" i="4"/>
  <c r="J140" i="4"/>
  <c r="BE140" i="4" s="1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T138" i="4"/>
  <c r="R138" i="4"/>
  <c r="P138" i="4"/>
  <c r="BK138" i="4"/>
  <c r="J138" i="4"/>
  <c r="BE138" i="4" s="1"/>
  <c r="BI137" i="4"/>
  <c r="BH137" i="4"/>
  <c r="BG137" i="4"/>
  <c r="BF137" i="4"/>
  <c r="T137" i="4"/>
  <c r="R137" i="4"/>
  <c r="P137" i="4"/>
  <c r="BK137" i="4"/>
  <c r="J137" i="4"/>
  <c r="BE137" i="4" s="1"/>
  <c r="BI136" i="4"/>
  <c r="BH136" i="4"/>
  <c r="BG136" i="4"/>
  <c r="BF136" i="4"/>
  <c r="T136" i="4"/>
  <c r="R136" i="4"/>
  <c r="P136" i="4"/>
  <c r="BK136" i="4"/>
  <c r="J136" i="4"/>
  <c r="BE136" i="4" s="1"/>
  <c r="BI135" i="4"/>
  <c r="BH135" i="4"/>
  <c r="BG135" i="4"/>
  <c r="BF135" i="4"/>
  <c r="T135" i="4"/>
  <c r="R135" i="4"/>
  <c r="P135" i="4"/>
  <c r="BK135" i="4"/>
  <c r="J135" i="4"/>
  <c r="BE135" i="4" s="1"/>
  <c r="BI134" i="4"/>
  <c r="BH134" i="4"/>
  <c r="BG134" i="4"/>
  <c r="BF134" i="4"/>
  <c r="T134" i="4"/>
  <c r="R134" i="4"/>
  <c r="P134" i="4"/>
  <c r="BK134" i="4"/>
  <c r="J134" i="4"/>
  <c r="BE134" i="4" s="1"/>
  <c r="BI133" i="4"/>
  <c r="BH133" i="4"/>
  <c r="BG133" i="4"/>
  <c r="BF133" i="4"/>
  <c r="T133" i="4"/>
  <c r="R133" i="4"/>
  <c r="P133" i="4"/>
  <c r="BK133" i="4"/>
  <c r="J133" i="4"/>
  <c r="BE133" i="4" s="1"/>
  <c r="BI132" i="4"/>
  <c r="BH132" i="4"/>
  <c r="BG132" i="4"/>
  <c r="BF132" i="4"/>
  <c r="T132" i="4"/>
  <c r="R132" i="4"/>
  <c r="P132" i="4"/>
  <c r="P131" i="4" s="1"/>
  <c r="BK132" i="4"/>
  <c r="J132" i="4"/>
  <c r="BE132" i="4" s="1"/>
  <c r="BI130" i="4"/>
  <c r="BH130" i="4"/>
  <c r="BG130" i="4"/>
  <c r="BF130" i="4"/>
  <c r="T130" i="4"/>
  <c r="R130" i="4"/>
  <c r="P130" i="4"/>
  <c r="BK130" i="4"/>
  <c r="J130" i="4"/>
  <c r="BE130" i="4" s="1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 s="1"/>
  <c r="BI127" i="4"/>
  <c r="BH127" i="4"/>
  <c r="BG127" i="4"/>
  <c r="BF127" i="4"/>
  <c r="T127" i="4"/>
  <c r="R127" i="4"/>
  <c r="P127" i="4"/>
  <c r="BK127" i="4"/>
  <c r="J127" i="4"/>
  <c r="BE127" i="4" s="1"/>
  <c r="BI126" i="4"/>
  <c r="BH126" i="4"/>
  <c r="BG126" i="4"/>
  <c r="BF126" i="4"/>
  <c r="T126" i="4"/>
  <c r="R126" i="4"/>
  <c r="P126" i="4"/>
  <c r="BK126" i="4"/>
  <c r="J126" i="4"/>
  <c r="BE126" i="4"/>
  <c r="BI124" i="4"/>
  <c r="BH124" i="4"/>
  <c r="BG124" i="4"/>
  <c r="BF124" i="4"/>
  <c r="T124" i="4"/>
  <c r="R124" i="4"/>
  <c r="P124" i="4"/>
  <c r="BK124" i="4"/>
  <c r="J124" i="4"/>
  <c r="BE124" i="4" s="1"/>
  <c r="BI123" i="4"/>
  <c r="BH123" i="4"/>
  <c r="BG123" i="4"/>
  <c r="BF123" i="4"/>
  <c r="T123" i="4"/>
  <c r="R123" i="4"/>
  <c r="P123" i="4"/>
  <c r="BK123" i="4"/>
  <c r="J123" i="4"/>
  <c r="BE123" i="4" s="1"/>
  <c r="BI122" i="4"/>
  <c r="BH122" i="4"/>
  <c r="BG122" i="4"/>
  <c r="BF122" i="4"/>
  <c r="T122" i="4"/>
  <c r="R122" i="4"/>
  <c r="P122" i="4"/>
  <c r="BK122" i="4"/>
  <c r="J122" i="4"/>
  <c r="BE122" i="4" s="1"/>
  <c r="BI121" i="4"/>
  <c r="BH121" i="4"/>
  <c r="BG121" i="4"/>
  <c r="BF121" i="4"/>
  <c r="T121" i="4"/>
  <c r="R121" i="4"/>
  <c r="P121" i="4"/>
  <c r="BK121" i="4"/>
  <c r="J121" i="4"/>
  <c r="BE121" i="4" s="1"/>
  <c r="BI120" i="4"/>
  <c r="BH120" i="4"/>
  <c r="BG120" i="4"/>
  <c r="BF120" i="4"/>
  <c r="T120" i="4"/>
  <c r="R120" i="4"/>
  <c r="P120" i="4"/>
  <c r="BK120" i="4"/>
  <c r="J120" i="4"/>
  <c r="BE120" i="4" s="1"/>
  <c r="BI119" i="4"/>
  <c r="BH119" i="4"/>
  <c r="BG119" i="4"/>
  <c r="BF119" i="4"/>
  <c r="T119" i="4"/>
  <c r="R119" i="4"/>
  <c r="P119" i="4"/>
  <c r="BK119" i="4"/>
  <c r="J119" i="4"/>
  <c r="BE119" i="4" s="1"/>
  <c r="BI118" i="4"/>
  <c r="BH118" i="4"/>
  <c r="BG118" i="4"/>
  <c r="BF118" i="4"/>
  <c r="T118" i="4"/>
  <c r="R118" i="4"/>
  <c r="P118" i="4"/>
  <c r="BK118" i="4"/>
  <c r="J118" i="4"/>
  <c r="BE118" i="4" s="1"/>
  <c r="BI117" i="4"/>
  <c r="BH117" i="4"/>
  <c r="BG117" i="4"/>
  <c r="BF117" i="4"/>
  <c r="T117" i="4"/>
  <c r="R117" i="4"/>
  <c r="P117" i="4"/>
  <c r="BK117" i="4"/>
  <c r="J117" i="4"/>
  <c r="BE117" i="4" s="1"/>
  <c r="BI116" i="4"/>
  <c r="BH116" i="4"/>
  <c r="BG116" i="4"/>
  <c r="BF116" i="4"/>
  <c r="T116" i="4"/>
  <c r="R116" i="4"/>
  <c r="P116" i="4"/>
  <c r="BK116" i="4"/>
  <c r="J116" i="4"/>
  <c r="BE116" i="4" s="1"/>
  <c r="BI115" i="4"/>
  <c r="BH115" i="4"/>
  <c r="BG115" i="4"/>
  <c r="BF115" i="4"/>
  <c r="T115" i="4"/>
  <c r="R115" i="4"/>
  <c r="P115" i="4"/>
  <c r="BK115" i="4"/>
  <c r="J115" i="4"/>
  <c r="BE115" i="4" s="1"/>
  <c r="BI114" i="4"/>
  <c r="BH114" i="4"/>
  <c r="BG114" i="4"/>
  <c r="BF114" i="4"/>
  <c r="T114" i="4"/>
  <c r="R114" i="4"/>
  <c r="P114" i="4"/>
  <c r="BK114" i="4"/>
  <c r="J114" i="4"/>
  <c r="BE114" i="4" s="1"/>
  <c r="BI113" i="4"/>
  <c r="BH113" i="4"/>
  <c r="BG113" i="4"/>
  <c r="BF113" i="4"/>
  <c r="T113" i="4"/>
  <c r="T112" i="4" s="1"/>
  <c r="R113" i="4"/>
  <c r="P113" i="4"/>
  <c r="BK113" i="4"/>
  <c r="J113" i="4"/>
  <c r="BE113" i="4" s="1"/>
  <c r="BI111" i="4"/>
  <c r="BH111" i="4"/>
  <c r="BG111" i="4"/>
  <c r="BF111" i="4"/>
  <c r="T111" i="4"/>
  <c r="T110" i="4" s="1"/>
  <c r="R111" i="4"/>
  <c r="R110" i="4" s="1"/>
  <c r="P111" i="4"/>
  <c r="P110" i="4" s="1"/>
  <c r="BK111" i="4"/>
  <c r="BK110" i="4" s="1"/>
  <c r="J110" i="4" s="1"/>
  <c r="J64" i="4" s="1"/>
  <c r="J111" i="4"/>
  <c r="BE111" i="4" s="1"/>
  <c r="BI109" i="4"/>
  <c r="BH109" i="4"/>
  <c r="BG109" i="4"/>
  <c r="BF109" i="4"/>
  <c r="T109" i="4"/>
  <c r="R109" i="4"/>
  <c r="P109" i="4"/>
  <c r="BK109" i="4"/>
  <c r="J109" i="4"/>
  <c r="BE109" i="4" s="1"/>
  <c r="BI108" i="4"/>
  <c r="BH108" i="4"/>
  <c r="BG108" i="4"/>
  <c r="BF108" i="4"/>
  <c r="T108" i="4"/>
  <c r="R108" i="4"/>
  <c r="P108" i="4"/>
  <c r="BK108" i="4"/>
  <c r="J108" i="4"/>
  <c r="BE108" i="4" s="1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T106" i="4"/>
  <c r="R106" i="4"/>
  <c r="R105" i="4" s="1"/>
  <c r="P106" i="4"/>
  <c r="P105" i="4" s="1"/>
  <c r="BK106" i="4"/>
  <c r="J106" i="4"/>
  <c r="BE106" i="4"/>
  <c r="BI104" i="4"/>
  <c r="BH104" i="4"/>
  <c r="BG104" i="4"/>
  <c r="BF104" i="4"/>
  <c r="T104" i="4"/>
  <c r="R104" i="4"/>
  <c r="P104" i="4"/>
  <c r="BK104" i="4"/>
  <c r="J104" i="4"/>
  <c r="BE104" i="4" s="1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 s="1"/>
  <c r="BI101" i="4"/>
  <c r="BH101" i="4"/>
  <c r="BG101" i="4"/>
  <c r="BF101" i="4"/>
  <c r="T101" i="4"/>
  <c r="R101" i="4"/>
  <c r="P101" i="4"/>
  <c r="BK101" i="4"/>
  <c r="J101" i="4"/>
  <c r="BE101" i="4" s="1"/>
  <c r="BI100" i="4"/>
  <c r="BH100" i="4"/>
  <c r="BG100" i="4"/>
  <c r="BF100" i="4"/>
  <c r="T100" i="4"/>
  <c r="R100" i="4"/>
  <c r="P100" i="4"/>
  <c r="BK100" i="4"/>
  <c r="J100" i="4"/>
  <c r="BE100" i="4" s="1"/>
  <c r="BI99" i="4"/>
  <c r="BH99" i="4"/>
  <c r="BG99" i="4"/>
  <c r="BF99" i="4"/>
  <c r="T99" i="4"/>
  <c r="R99" i="4"/>
  <c r="P99" i="4"/>
  <c r="BK99" i="4"/>
  <c r="J99" i="4"/>
  <c r="BE99" i="4" s="1"/>
  <c r="BI98" i="4"/>
  <c r="BH98" i="4"/>
  <c r="BG98" i="4"/>
  <c r="BF98" i="4"/>
  <c r="T98" i="4"/>
  <c r="R98" i="4"/>
  <c r="P98" i="4"/>
  <c r="BK98" i="4"/>
  <c r="J98" i="4"/>
  <c r="BE98" i="4" s="1"/>
  <c r="BI97" i="4"/>
  <c r="BH97" i="4"/>
  <c r="BG97" i="4"/>
  <c r="BF97" i="4"/>
  <c r="T97" i="4"/>
  <c r="R97" i="4"/>
  <c r="P97" i="4"/>
  <c r="BK97" i="4"/>
  <c r="J97" i="4"/>
  <c r="BE97" i="4" s="1"/>
  <c r="BI96" i="4"/>
  <c r="BH96" i="4"/>
  <c r="BG96" i="4"/>
  <c r="BF96" i="4"/>
  <c r="T96" i="4"/>
  <c r="R96" i="4"/>
  <c r="P96" i="4"/>
  <c r="BK96" i="4"/>
  <c r="J96" i="4"/>
  <c r="BE96" i="4" s="1"/>
  <c r="BI95" i="4"/>
  <c r="BH95" i="4"/>
  <c r="BG95" i="4"/>
  <c r="BF95" i="4"/>
  <c r="T95" i="4"/>
  <c r="T94" i="4" s="1"/>
  <c r="R95" i="4"/>
  <c r="R94" i="4" s="1"/>
  <c r="P95" i="4"/>
  <c r="BK95" i="4"/>
  <c r="J95" i="4"/>
  <c r="BE95" i="4" s="1"/>
  <c r="J88" i="4"/>
  <c r="F88" i="4"/>
  <c r="F86" i="4"/>
  <c r="E84" i="4"/>
  <c r="J55" i="4"/>
  <c r="F55" i="4"/>
  <c r="F53" i="4"/>
  <c r="E51" i="4"/>
  <c r="J20" i="4"/>
  <c r="E20" i="4"/>
  <c r="F89" i="4" s="1"/>
  <c r="J19" i="4"/>
  <c r="J14" i="4"/>
  <c r="J86" i="4" s="1"/>
  <c r="E7" i="4"/>
  <c r="E47" i="4" s="1"/>
  <c r="AY54" i="1"/>
  <c r="AX54" i="1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T115" i="3"/>
  <c r="R115" i="3"/>
  <c r="P115" i="3"/>
  <c r="BK115" i="3"/>
  <c r="J115" i="3"/>
  <c r="BE115" i="3" s="1"/>
  <c r="BI114" i="3"/>
  <c r="BH114" i="3"/>
  <c r="BG114" i="3"/>
  <c r="BF114" i="3"/>
  <c r="T114" i="3"/>
  <c r="R114" i="3"/>
  <c r="P114" i="3"/>
  <c r="BK114" i="3"/>
  <c r="J114" i="3"/>
  <c r="BE114" i="3" s="1"/>
  <c r="BI112" i="3"/>
  <c r="BH112" i="3"/>
  <c r="BG112" i="3"/>
  <c r="BF112" i="3"/>
  <c r="T112" i="3"/>
  <c r="R112" i="3"/>
  <c r="P112" i="3"/>
  <c r="BK112" i="3"/>
  <c r="J112" i="3"/>
  <c r="BE112" i="3" s="1"/>
  <c r="BI111" i="3"/>
  <c r="BH111" i="3"/>
  <c r="BG111" i="3"/>
  <c r="BF111" i="3"/>
  <c r="T111" i="3"/>
  <c r="T110" i="3" s="1"/>
  <c r="R111" i="3"/>
  <c r="R110" i="3"/>
  <c r="P111" i="3"/>
  <c r="P110" i="3" s="1"/>
  <c r="BK111" i="3"/>
  <c r="BK110" i="3" s="1"/>
  <c r="J110" i="3" s="1"/>
  <c r="J63" i="3" s="1"/>
  <c r="J111" i="3"/>
  <c r="BE111" i="3" s="1"/>
  <c r="BI109" i="3"/>
  <c r="BH109" i="3"/>
  <c r="BG109" i="3"/>
  <c r="BF109" i="3"/>
  <c r="T109" i="3"/>
  <c r="R109" i="3"/>
  <c r="P109" i="3"/>
  <c r="BK109" i="3"/>
  <c r="J109" i="3"/>
  <c r="BE109" i="3" s="1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P105" i="3"/>
  <c r="BK105" i="3"/>
  <c r="J105" i="3"/>
  <c r="BE105" i="3"/>
  <c r="BI104" i="3"/>
  <c r="BH104" i="3"/>
  <c r="BG104" i="3"/>
  <c r="BF104" i="3"/>
  <c r="T104" i="3"/>
  <c r="R104" i="3"/>
  <c r="P104" i="3"/>
  <c r="BK104" i="3"/>
  <c r="J104" i="3"/>
  <c r="BE104" i="3" s="1"/>
  <c r="BI103" i="3"/>
  <c r="BH103" i="3"/>
  <c r="BG103" i="3"/>
  <c r="BF103" i="3"/>
  <c r="T103" i="3"/>
  <c r="R103" i="3"/>
  <c r="P103" i="3"/>
  <c r="BK103" i="3"/>
  <c r="J103" i="3"/>
  <c r="BE103" i="3" s="1"/>
  <c r="BI102" i="3"/>
  <c r="BH102" i="3"/>
  <c r="BG102" i="3"/>
  <c r="BF102" i="3"/>
  <c r="T102" i="3"/>
  <c r="R102" i="3"/>
  <c r="P102" i="3"/>
  <c r="BK102" i="3"/>
  <c r="J102" i="3"/>
  <c r="BE102" i="3"/>
  <c r="BI101" i="3"/>
  <c r="BH101" i="3"/>
  <c r="BG101" i="3"/>
  <c r="BF101" i="3"/>
  <c r="T101" i="3"/>
  <c r="R101" i="3"/>
  <c r="P101" i="3"/>
  <c r="BK101" i="3"/>
  <c r="J101" i="3"/>
  <c r="BE101" i="3" s="1"/>
  <c r="BI100" i="3"/>
  <c r="BH100" i="3"/>
  <c r="BG100" i="3"/>
  <c r="BF100" i="3"/>
  <c r="T100" i="3"/>
  <c r="R100" i="3"/>
  <c r="P100" i="3"/>
  <c r="BK100" i="3"/>
  <c r="J100" i="3"/>
  <c r="BE100" i="3" s="1"/>
  <c r="BI99" i="3"/>
  <c r="BH99" i="3"/>
  <c r="BG99" i="3"/>
  <c r="BF99" i="3"/>
  <c r="T99" i="3"/>
  <c r="R99" i="3"/>
  <c r="P99" i="3"/>
  <c r="BK99" i="3"/>
  <c r="J99" i="3"/>
  <c r="BE99" i="3" s="1"/>
  <c r="BI98" i="3"/>
  <c r="BH98" i="3"/>
  <c r="BG98" i="3"/>
  <c r="BF98" i="3"/>
  <c r="T98" i="3"/>
  <c r="R98" i="3"/>
  <c r="P98" i="3"/>
  <c r="BK98" i="3"/>
  <c r="J98" i="3"/>
  <c r="BE98" i="3"/>
  <c r="BI97" i="3"/>
  <c r="BH97" i="3"/>
  <c r="BG97" i="3"/>
  <c r="BF97" i="3"/>
  <c r="T97" i="3"/>
  <c r="R97" i="3"/>
  <c r="P97" i="3"/>
  <c r="BK97" i="3"/>
  <c r="J97" i="3"/>
  <c r="BE97" i="3" s="1"/>
  <c r="BI96" i="3"/>
  <c r="BH96" i="3"/>
  <c r="BG96" i="3"/>
  <c r="BF96" i="3"/>
  <c r="T96" i="3"/>
  <c r="R96" i="3"/>
  <c r="P96" i="3"/>
  <c r="BK96" i="3"/>
  <c r="J96" i="3"/>
  <c r="BE96" i="3" s="1"/>
  <c r="BI95" i="3"/>
  <c r="BH95" i="3"/>
  <c r="BG95" i="3"/>
  <c r="BF95" i="3"/>
  <c r="T95" i="3"/>
  <c r="R95" i="3"/>
  <c r="P95" i="3"/>
  <c r="BK95" i="3"/>
  <c r="J95" i="3"/>
  <c r="BE95" i="3" s="1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T93" i="3"/>
  <c r="R93" i="3"/>
  <c r="P93" i="3"/>
  <c r="BK93" i="3"/>
  <c r="J93" i="3"/>
  <c r="BE93" i="3" s="1"/>
  <c r="BI92" i="3"/>
  <c r="BH92" i="3"/>
  <c r="BG92" i="3"/>
  <c r="BF92" i="3"/>
  <c r="T92" i="3"/>
  <c r="R92" i="3"/>
  <c r="P92" i="3"/>
  <c r="BK92" i="3"/>
  <c r="J92" i="3"/>
  <c r="BE92" i="3" s="1"/>
  <c r="BI91" i="3"/>
  <c r="BH91" i="3"/>
  <c r="BG91" i="3"/>
  <c r="BF91" i="3"/>
  <c r="T91" i="3"/>
  <c r="R91" i="3"/>
  <c r="P91" i="3"/>
  <c r="BK91" i="3"/>
  <c r="J91" i="3"/>
  <c r="BE91" i="3" s="1"/>
  <c r="BI90" i="3"/>
  <c r="BH90" i="3"/>
  <c r="BG90" i="3"/>
  <c r="BF90" i="3"/>
  <c r="T90" i="3"/>
  <c r="R90" i="3"/>
  <c r="P90" i="3"/>
  <c r="BK90" i="3"/>
  <c r="J90" i="3"/>
  <c r="BE90" i="3"/>
  <c r="BI89" i="3"/>
  <c r="BH89" i="3"/>
  <c r="BG89" i="3"/>
  <c r="BF89" i="3"/>
  <c r="T89" i="3"/>
  <c r="R89" i="3"/>
  <c r="P89" i="3"/>
  <c r="BK89" i="3"/>
  <c r="J89" i="3"/>
  <c r="BE89" i="3" s="1"/>
  <c r="J82" i="3"/>
  <c r="F82" i="3"/>
  <c r="F80" i="3"/>
  <c r="E78" i="3"/>
  <c r="J55" i="3"/>
  <c r="F55" i="3"/>
  <c r="F53" i="3"/>
  <c r="E51" i="3"/>
  <c r="J20" i="3"/>
  <c r="E20" i="3"/>
  <c r="F83" i="3" s="1"/>
  <c r="J19" i="3"/>
  <c r="J14" i="3"/>
  <c r="J53" i="3" s="1"/>
  <c r="E7" i="3"/>
  <c r="E74" i="3" s="1"/>
  <c r="E47" i="3"/>
  <c r="AY53" i="1"/>
  <c r="AX53" i="1"/>
  <c r="BI384" i="2"/>
  <c r="BH384" i="2"/>
  <c r="BG384" i="2"/>
  <c r="BF384" i="2"/>
  <c r="T384" i="2"/>
  <c r="T383" i="2" s="1"/>
  <c r="T382" i="2" s="1"/>
  <c r="R384" i="2"/>
  <c r="R383" i="2" s="1"/>
  <c r="R382" i="2" s="1"/>
  <c r="P384" i="2"/>
  <c r="P383" i="2" s="1"/>
  <c r="P382" i="2" s="1"/>
  <c r="BK384" i="2"/>
  <c r="BK383" i="2" s="1"/>
  <c r="J384" i="2"/>
  <c r="BE384" i="2" s="1"/>
  <c r="BI381" i="2"/>
  <c r="BH381" i="2"/>
  <c r="BG381" i="2"/>
  <c r="BF381" i="2"/>
  <c r="T381" i="2"/>
  <c r="R381" i="2"/>
  <c r="P381" i="2"/>
  <c r="BK381" i="2"/>
  <c r="J381" i="2"/>
  <c r="BE381" i="2" s="1"/>
  <c r="BI380" i="2"/>
  <c r="BH380" i="2"/>
  <c r="BG380" i="2"/>
  <c r="BF380" i="2"/>
  <c r="T380" i="2"/>
  <c r="R380" i="2"/>
  <c r="P380" i="2"/>
  <c r="BK380" i="2"/>
  <c r="J380" i="2"/>
  <c r="BE380" i="2" s="1"/>
  <c r="BI379" i="2"/>
  <c r="BH379" i="2"/>
  <c r="BG379" i="2"/>
  <c r="BF379" i="2"/>
  <c r="T379" i="2"/>
  <c r="R379" i="2"/>
  <c r="P379" i="2"/>
  <c r="BK379" i="2"/>
  <c r="J379" i="2"/>
  <c r="BE379" i="2" s="1"/>
  <c r="BI378" i="2"/>
  <c r="BH378" i="2"/>
  <c r="BG378" i="2"/>
  <c r="BF378" i="2"/>
  <c r="T378" i="2"/>
  <c r="T377" i="2" s="1"/>
  <c r="R378" i="2"/>
  <c r="P378" i="2"/>
  <c r="P377" i="2" s="1"/>
  <c r="BK378" i="2"/>
  <c r="J378" i="2"/>
  <c r="BE378" i="2"/>
  <c r="BI376" i="2"/>
  <c r="BH376" i="2"/>
  <c r="BG376" i="2"/>
  <c r="BF376" i="2"/>
  <c r="T376" i="2"/>
  <c r="T375" i="2" s="1"/>
  <c r="R376" i="2"/>
  <c r="R375" i="2" s="1"/>
  <c r="P376" i="2"/>
  <c r="P375" i="2"/>
  <c r="BK376" i="2"/>
  <c r="BK375" i="2" s="1"/>
  <c r="J375" i="2" s="1"/>
  <c r="J85" i="2" s="1"/>
  <c r="J376" i="2"/>
  <c r="BE376" i="2" s="1"/>
  <c r="BI374" i="2"/>
  <c r="BH374" i="2"/>
  <c r="BG374" i="2"/>
  <c r="BF374" i="2"/>
  <c r="T374" i="2"/>
  <c r="R374" i="2"/>
  <c r="P374" i="2"/>
  <c r="BK374" i="2"/>
  <c r="J374" i="2"/>
  <c r="BE374" i="2" s="1"/>
  <c r="BI373" i="2"/>
  <c r="BH373" i="2"/>
  <c r="BG373" i="2"/>
  <c r="BF373" i="2"/>
  <c r="T373" i="2"/>
  <c r="R373" i="2"/>
  <c r="P373" i="2"/>
  <c r="BK373" i="2"/>
  <c r="J373" i="2"/>
  <c r="BE373" i="2" s="1"/>
  <c r="BI372" i="2"/>
  <c r="BH372" i="2"/>
  <c r="BG372" i="2"/>
  <c r="BF372" i="2"/>
  <c r="T372" i="2"/>
  <c r="R372" i="2"/>
  <c r="P372" i="2"/>
  <c r="BK372" i="2"/>
  <c r="J372" i="2"/>
  <c r="BE372" i="2" s="1"/>
  <c r="BI371" i="2"/>
  <c r="BH371" i="2"/>
  <c r="BG371" i="2"/>
  <c r="BF371" i="2"/>
  <c r="T371" i="2"/>
  <c r="R371" i="2"/>
  <c r="P371" i="2"/>
  <c r="BK371" i="2"/>
  <c r="J371" i="2"/>
  <c r="BE371" i="2" s="1"/>
  <c r="BI370" i="2"/>
  <c r="BH370" i="2"/>
  <c r="BG370" i="2"/>
  <c r="BF370" i="2"/>
  <c r="T370" i="2"/>
  <c r="R370" i="2"/>
  <c r="P370" i="2"/>
  <c r="BK370" i="2"/>
  <c r="J370" i="2"/>
  <c r="BE370" i="2" s="1"/>
  <c r="BI369" i="2"/>
  <c r="BH369" i="2"/>
  <c r="BG369" i="2"/>
  <c r="BF369" i="2"/>
  <c r="T369" i="2"/>
  <c r="R369" i="2"/>
  <c r="P369" i="2"/>
  <c r="BK369" i="2"/>
  <c r="J369" i="2"/>
  <c r="BE369" i="2" s="1"/>
  <c r="BI368" i="2"/>
  <c r="BH368" i="2"/>
  <c r="BG368" i="2"/>
  <c r="BF368" i="2"/>
  <c r="T368" i="2"/>
  <c r="R368" i="2"/>
  <c r="P368" i="2"/>
  <c r="BK368" i="2"/>
  <c r="J368" i="2"/>
  <c r="BE368" i="2" s="1"/>
  <c r="BI367" i="2"/>
  <c r="BH367" i="2"/>
  <c r="BG367" i="2"/>
  <c r="BF367" i="2"/>
  <c r="T367" i="2"/>
  <c r="R367" i="2"/>
  <c r="P367" i="2"/>
  <c r="BK367" i="2"/>
  <c r="J367" i="2"/>
  <c r="BE367" i="2" s="1"/>
  <c r="BI366" i="2"/>
  <c r="BH366" i="2"/>
  <c r="BG366" i="2"/>
  <c r="BF366" i="2"/>
  <c r="T366" i="2"/>
  <c r="R366" i="2"/>
  <c r="P366" i="2"/>
  <c r="BK366" i="2"/>
  <c r="J366" i="2"/>
  <c r="BE366" i="2" s="1"/>
  <c r="BI364" i="2"/>
  <c r="BH364" i="2"/>
  <c r="BG364" i="2"/>
  <c r="BF364" i="2"/>
  <c r="T364" i="2"/>
  <c r="R364" i="2"/>
  <c r="P364" i="2"/>
  <c r="BK364" i="2"/>
  <c r="J364" i="2"/>
  <c r="BE364" i="2" s="1"/>
  <c r="BI363" i="2"/>
  <c r="BH363" i="2"/>
  <c r="BG363" i="2"/>
  <c r="BF363" i="2"/>
  <c r="T363" i="2"/>
  <c r="T362" i="2" s="1"/>
  <c r="R363" i="2"/>
  <c r="R362" i="2" s="1"/>
  <c r="P363" i="2"/>
  <c r="BK363" i="2"/>
  <c r="J363" i="2"/>
  <c r="BE363" i="2"/>
  <c r="BI361" i="2"/>
  <c r="BH361" i="2"/>
  <c r="BG361" i="2"/>
  <c r="BF361" i="2"/>
  <c r="T361" i="2"/>
  <c r="R361" i="2"/>
  <c r="P361" i="2"/>
  <c r="BK361" i="2"/>
  <c r="J361" i="2"/>
  <c r="BE361" i="2" s="1"/>
  <c r="BI360" i="2"/>
  <c r="BH360" i="2"/>
  <c r="BG360" i="2"/>
  <c r="BF360" i="2"/>
  <c r="T360" i="2"/>
  <c r="T359" i="2"/>
  <c r="R360" i="2"/>
  <c r="R359" i="2" s="1"/>
  <c r="P360" i="2"/>
  <c r="BK360" i="2"/>
  <c r="BK359" i="2" s="1"/>
  <c r="J359" i="2" s="1"/>
  <c r="J83" i="2" s="1"/>
  <c r="J360" i="2"/>
  <c r="BE360" i="2" s="1"/>
  <c r="BI358" i="2"/>
  <c r="BH358" i="2"/>
  <c r="BG358" i="2"/>
  <c r="BF358" i="2"/>
  <c r="T358" i="2"/>
  <c r="R358" i="2"/>
  <c r="P358" i="2"/>
  <c r="BK358" i="2"/>
  <c r="J358" i="2"/>
  <c r="BE358" i="2" s="1"/>
  <c r="BI357" i="2"/>
  <c r="BH357" i="2"/>
  <c r="BG357" i="2"/>
  <c r="BF357" i="2"/>
  <c r="T357" i="2"/>
  <c r="R357" i="2"/>
  <c r="P357" i="2"/>
  <c r="BK357" i="2"/>
  <c r="J357" i="2"/>
  <c r="BE357" i="2" s="1"/>
  <c r="BI356" i="2"/>
  <c r="BH356" i="2"/>
  <c r="BG356" i="2"/>
  <c r="BF356" i="2"/>
  <c r="T356" i="2"/>
  <c r="R356" i="2"/>
  <c r="R355" i="2"/>
  <c r="P356" i="2"/>
  <c r="P355" i="2" s="1"/>
  <c r="BK356" i="2"/>
  <c r="BK355" i="2" s="1"/>
  <c r="J355" i="2" s="1"/>
  <c r="J82" i="2" s="1"/>
  <c r="J356" i="2"/>
  <c r="BE356" i="2"/>
  <c r="BI354" i="2"/>
  <c r="BH354" i="2"/>
  <c r="BG354" i="2"/>
  <c r="BF354" i="2"/>
  <c r="T354" i="2"/>
  <c r="R354" i="2"/>
  <c r="P354" i="2"/>
  <c r="BK354" i="2"/>
  <c r="J354" i="2"/>
  <c r="BE354" i="2"/>
  <c r="BI353" i="2"/>
  <c r="BH353" i="2"/>
  <c r="BG353" i="2"/>
  <c r="BF353" i="2"/>
  <c r="T353" i="2"/>
  <c r="R353" i="2"/>
  <c r="P353" i="2"/>
  <c r="BK353" i="2"/>
  <c r="J353" i="2"/>
  <c r="BE353" i="2" s="1"/>
  <c r="BI352" i="2"/>
  <c r="BH352" i="2"/>
  <c r="BG352" i="2"/>
  <c r="BF352" i="2"/>
  <c r="T352" i="2"/>
  <c r="R352" i="2"/>
  <c r="P352" i="2"/>
  <c r="BK352" i="2"/>
  <c r="J352" i="2"/>
  <c r="BE352" i="2" s="1"/>
  <c r="BI351" i="2"/>
  <c r="BH351" i="2"/>
  <c r="BG351" i="2"/>
  <c r="BF351" i="2"/>
  <c r="T351" i="2"/>
  <c r="T350" i="2" s="1"/>
  <c r="R351" i="2"/>
  <c r="R350" i="2" s="1"/>
  <c r="P351" i="2"/>
  <c r="P350" i="2" s="1"/>
  <c r="BK351" i="2"/>
  <c r="J351" i="2"/>
  <c r="BE351" i="2" s="1"/>
  <c r="BI349" i="2"/>
  <c r="BH349" i="2"/>
  <c r="BG349" i="2"/>
  <c r="BF349" i="2"/>
  <c r="T349" i="2"/>
  <c r="R349" i="2"/>
  <c r="P349" i="2"/>
  <c r="BK349" i="2"/>
  <c r="J349" i="2"/>
  <c r="BE349" i="2"/>
  <c r="BI348" i="2"/>
  <c r="BH348" i="2"/>
  <c r="BG348" i="2"/>
  <c r="BF348" i="2"/>
  <c r="T348" i="2"/>
  <c r="R348" i="2"/>
  <c r="P348" i="2"/>
  <c r="BK348" i="2"/>
  <c r="J348" i="2"/>
  <c r="BE348" i="2" s="1"/>
  <c r="BI347" i="2"/>
  <c r="BH347" i="2"/>
  <c r="BG347" i="2"/>
  <c r="BF347" i="2"/>
  <c r="T347" i="2"/>
  <c r="R347" i="2"/>
  <c r="P347" i="2"/>
  <c r="BK347" i="2"/>
  <c r="J347" i="2"/>
  <c r="BE347" i="2" s="1"/>
  <c r="BI346" i="2"/>
  <c r="BH346" i="2"/>
  <c r="BG346" i="2"/>
  <c r="BF346" i="2"/>
  <c r="T346" i="2"/>
  <c r="R346" i="2"/>
  <c r="P346" i="2"/>
  <c r="BK346" i="2"/>
  <c r="J346" i="2"/>
  <c r="BE346" i="2" s="1"/>
  <c r="BI344" i="2"/>
  <c r="BH344" i="2"/>
  <c r="BG344" i="2"/>
  <c r="BF344" i="2"/>
  <c r="T344" i="2"/>
  <c r="R344" i="2"/>
  <c r="P344" i="2"/>
  <c r="BK344" i="2"/>
  <c r="J344" i="2"/>
  <c r="BE344" i="2"/>
  <c r="BI343" i="2"/>
  <c r="BH343" i="2"/>
  <c r="BG343" i="2"/>
  <c r="BF343" i="2"/>
  <c r="T343" i="2"/>
  <c r="R343" i="2"/>
  <c r="R342" i="2" s="1"/>
  <c r="P343" i="2"/>
  <c r="BK343" i="2"/>
  <c r="BK342" i="2" s="1"/>
  <c r="J342" i="2" s="1"/>
  <c r="J80" i="2" s="1"/>
  <c r="J343" i="2"/>
  <c r="BE343" i="2" s="1"/>
  <c r="BI341" i="2"/>
  <c r="BH341" i="2"/>
  <c r="BG341" i="2"/>
  <c r="BF341" i="2"/>
  <c r="T341" i="2"/>
  <c r="R341" i="2"/>
  <c r="P341" i="2"/>
  <c r="BK341" i="2"/>
  <c r="J341" i="2"/>
  <c r="BE341" i="2" s="1"/>
  <c r="BI340" i="2"/>
  <c r="BH340" i="2"/>
  <c r="BG340" i="2"/>
  <c r="BF340" i="2"/>
  <c r="T340" i="2"/>
  <c r="R340" i="2"/>
  <c r="P340" i="2"/>
  <c r="BK340" i="2"/>
  <c r="J340" i="2"/>
  <c r="BE340" i="2" s="1"/>
  <c r="BI339" i="2"/>
  <c r="BH339" i="2"/>
  <c r="BG339" i="2"/>
  <c r="BF339" i="2"/>
  <c r="T339" i="2"/>
  <c r="R339" i="2"/>
  <c r="P339" i="2"/>
  <c r="BK339" i="2"/>
  <c r="J339" i="2"/>
  <c r="BE339" i="2" s="1"/>
  <c r="BI338" i="2"/>
  <c r="BH338" i="2"/>
  <c r="BG338" i="2"/>
  <c r="BF338" i="2"/>
  <c r="T338" i="2"/>
  <c r="R338" i="2"/>
  <c r="P338" i="2"/>
  <c r="BK338" i="2"/>
  <c r="J338" i="2"/>
  <c r="BE338" i="2" s="1"/>
  <c r="BI337" i="2"/>
  <c r="BH337" i="2"/>
  <c r="BG337" i="2"/>
  <c r="BF337" i="2"/>
  <c r="T337" i="2"/>
  <c r="R337" i="2"/>
  <c r="P337" i="2"/>
  <c r="BK337" i="2"/>
  <c r="J337" i="2"/>
  <c r="BE337" i="2" s="1"/>
  <c r="BI336" i="2"/>
  <c r="BH336" i="2"/>
  <c r="BG336" i="2"/>
  <c r="BF336" i="2"/>
  <c r="T336" i="2"/>
  <c r="T335" i="2" s="1"/>
  <c r="R336" i="2"/>
  <c r="R335" i="2" s="1"/>
  <c r="P336" i="2"/>
  <c r="BK336" i="2"/>
  <c r="J336" i="2"/>
  <c r="BE336" i="2" s="1"/>
  <c r="BI334" i="2"/>
  <c r="BH334" i="2"/>
  <c r="BG334" i="2"/>
  <c r="BF334" i="2"/>
  <c r="T334" i="2"/>
  <c r="R334" i="2"/>
  <c r="P334" i="2"/>
  <c r="BK334" i="2"/>
  <c r="J334" i="2"/>
  <c r="BE334" i="2" s="1"/>
  <c r="BI333" i="2"/>
  <c r="BH333" i="2"/>
  <c r="BG333" i="2"/>
  <c r="BF333" i="2"/>
  <c r="T333" i="2"/>
  <c r="R333" i="2"/>
  <c r="P333" i="2"/>
  <c r="BK333" i="2"/>
  <c r="J333" i="2"/>
  <c r="BE333" i="2" s="1"/>
  <c r="BI332" i="2"/>
  <c r="BH332" i="2"/>
  <c r="BG332" i="2"/>
  <c r="BF332" i="2"/>
  <c r="T332" i="2"/>
  <c r="R332" i="2"/>
  <c r="P332" i="2"/>
  <c r="BK332" i="2"/>
  <c r="J332" i="2"/>
  <c r="BE332" i="2" s="1"/>
  <c r="BI331" i="2"/>
  <c r="BH331" i="2"/>
  <c r="BG331" i="2"/>
  <c r="BF331" i="2"/>
  <c r="T331" i="2"/>
  <c r="R331" i="2"/>
  <c r="P331" i="2"/>
  <c r="BK331" i="2"/>
  <c r="J331" i="2"/>
  <c r="BE331" i="2" s="1"/>
  <c r="BI330" i="2"/>
  <c r="BH330" i="2"/>
  <c r="BG330" i="2"/>
  <c r="BF330" i="2"/>
  <c r="T330" i="2"/>
  <c r="R330" i="2"/>
  <c r="P330" i="2"/>
  <c r="BK330" i="2"/>
  <c r="J330" i="2"/>
  <c r="BE330" i="2"/>
  <c r="BI329" i="2"/>
  <c r="BH329" i="2"/>
  <c r="BG329" i="2"/>
  <c r="BF329" i="2"/>
  <c r="T329" i="2"/>
  <c r="R329" i="2"/>
  <c r="P329" i="2"/>
  <c r="BK329" i="2"/>
  <c r="J329" i="2"/>
  <c r="BE329" i="2" s="1"/>
  <c r="BI328" i="2"/>
  <c r="BH328" i="2"/>
  <c r="BG328" i="2"/>
  <c r="BF328" i="2"/>
  <c r="T328" i="2"/>
  <c r="R328" i="2"/>
  <c r="P328" i="2"/>
  <c r="BK328" i="2"/>
  <c r="J328" i="2"/>
  <c r="BE328" i="2" s="1"/>
  <c r="BI327" i="2"/>
  <c r="BH327" i="2"/>
  <c r="BG327" i="2"/>
  <c r="BF327" i="2"/>
  <c r="T327" i="2"/>
  <c r="R327" i="2"/>
  <c r="P327" i="2"/>
  <c r="BK327" i="2"/>
  <c r="J327" i="2"/>
  <c r="BE327" i="2" s="1"/>
  <c r="BI326" i="2"/>
  <c r="BH326" i="2"/>
  <c r="BG326" i="2"/>
  <c r="BF326" i="2"/>
  <c r="T326" i="2"/>
  <c r="R326" i="2"/>
  <c r="P326" i="2"/>
  <c r="BK326" i="2"/>
  <c r="J326" i="2"/>
  <c r="BE326" i="2"/>
  <c r="BI325" i="2"/>
  <c r="BH325" i="2"/>
  <c r="BG325" i="2"/>
  <c r="BF325" i="2"/>
  <c r="T325" i="2"/>
  <c r="R325" i="2"/>
  <c r="P325" i="2"/>
  <c r="BK325" i="2"/>
  <c r="J325" i="2"/>
  <c r="BE325" i="2" s="1"/>
  <c r="BI324" i="2"/>
  <c r="BH324" i="2"/>
  <c r="BG324" i="2"/>
  <c r="BF324" i="2"/>
  <c r="T324" i="2"/>
  <c r="R324" i="2"/>
  <c r="P324" i="2"/>
  <c r="BK324" i="2"/>
  <c r="J324" i="2"/>
  <c r="BE324" i="2" s="1"/>
  <c r="BI323" i="2"/>
  <c r="BH323" i="2"/>
  <c r="BG323" i="2"/>
  <c r="BF323" i="2"/>
  <c r="T323" i="2"/>
  <c r="T322" i="2" s="1"/>
  <c r="R323" i="2"/>
  <c r="R322" i="2" s="1"/>
  <c r="P323" i="2"/>
  <c r="P322" i="2" s="1"/>
  <c r="BK323" i="2"/>
  <c r="J323" i="2"/>
  <c r="BE323" i="2" s="1"/>
  <c r="BI321" i="2"/>
  <c r="BH321" i="2"/>
  <c r="BG321" i="2"/>
  <c r="BF321" i="2"/>
  <c r="T321" i="2"/>
  <c r="R321" i="2"/>
  <c r="P321" i="2"/>
  <c r="BK321" i="2"/>
  <c r="J321" i="2"/>
  <c r="BE321" i="2" s="1"/>
  <c r="BI319" i="2"/>
  <c r="BH319" i="2"/>
  <c r="BG319" i="2"/>
  <c r="BF319" i="2"/>
  <c r="T319" i="2"/>
  <c r="R319" i="2"/>
  <c r="P319" i="2"/>
  <c r="BK319" i="2"/>
  <c r="J319" i="2"/>
  <c r="BE319" i="2"/>
  <c r="BI318" i="2"/>
  <c r="BH318" i="2"/>
  <c r="BG318" i="2"/>
  <c r="BF318" i="2"/>
  <c r="T318" i="2"/>
  <c r="T317" i="2" s="1"/>
  <c r="R318" i="2"/>
  <c r="P318" i="2"/>
  <c r="BK318" i="2"/>
  <c r="J318" i="2"/>
  <c r="BE318" i="2" s="1"/>
  <c r="BI316" i="2"/>
  <c r="BH316" i="2"/>
  <c r="BG316" i="2"/>
  <c r="BF316" i="2"/>
  <c r="T316" i="2"/>
  <c r="R316" i="2"/>
  <c r="P316" i="2"/>
  <c r="BK316" i="2"/>
  <c r="J316" i="2"/>
  <c r="BE316" i="2" s="1"/>
  <c r="BI315" i="2"/>
  <c r="BH315" i="2"/>
  <c r="BG315" i="2"/>
  <c r="BF315" i="2"/>
  <c r="T315" i="2"/>
  <c r="R315" i="2"/>
  <c r="P315" i="2"/>
  <c r="BK315" i="2"/>
  <c r="J315" i="2"/>
  <c r="BE315" i="2" s="1"/>
  <c r="BI314" i="2"/>
  <c r="BH314" i="2"/>
  <c r="BG314" i="2"/>
  <c r="BF314" i="2"/>
  <c r="T314" i="2"/>
  <c r="R314" i="2"/>
  <c r="P314" i="2"/>
  <c r="BK314" i="2"/>
  <c r="J314" i="2"/>
  <c r="BE314" i="2" s="1"/>
  <c r="BI313" i="2"/>
  <c r="BH313" i="2"/>
  <c r="BG313" i="2"/>
  <c r="BF313" i="2"/>
  <c r="T313" i="2"/>
  <c r="R313" i="2"/>
  <c r="P313" i="2"/>
  <c r="BK313" i="2"/>
  <c r="J313" i="2"/>
  <c r="BE313" i="2" s="1"/>
  <c r="BI312" i="2"/>
  <c r="BH312" i="2"/>
  <c r="BG312" i="2"/>
  <c r="BF312" i="2"/>
  <c r="T312" i="2"/>
  <c r="R312" i="2"/>
  <c r="P312" i="2"/>
  <c r="BK312" i="2"/>
  <c r="J312" i="2"/>
  <c r="BE312" i="2" s="1"/>
  <c r="BI311" i="2"/>
  <c r="BH311" i="2"/>
  <c r="BG311" i="2"/>
  <c r="BF311" i="2"/>
  <c r="T311" i="2"/>
  <c r="R311" i="2"/>
  <c r="P311" i="2"/>
  <c r="BK311" i="2"/>
  <c r="J311" i="2"/>
  <c r="BE311" i="2" s="1"/>
  <c r="BI310" i="2"/>
  <c r="BH310" i="2"/>
  <c r="BG310" i="2"/>
  <c r="BF310" i="2"/>
  <c r="T310" i="2"/>
  <c r="R310" i="2"/>
  <c r="P310" i="2"/>
  <c r="BK310" i="2"/>
  <c r="J310" i="2"/>
  <c r="BE310" i="2" s="1"/>
  <c r="BI309" i="2"/>
  <c r="BH309" i="2"/>
  <c r="BG309" i="2"/>
  <c r="BF309" i="2"/>
  <c r="T309" i="2"/>
  <c r="R309" i="2"/>
  <c r="P309" i="2"/>
  <c r="BK309" i="2"/>
  <c r="J309" i="2"/>
  <c r="BE309" i="2"/>
  <c r="BI308" i="2"/>
  <c r="BH308" i="2"/>
  <c r="BG308" i="2"/>
  <c r="BF308" i="2"/>
  <c r="T308" i="2"/>
  <c r="R308" i="2"/>
  <c r="P308" i="2"/>
  <c r="BK308" i="2"/>
  <c r="J308" i="2"/>
  <c r="BE308" i="2" s="1"/>
  <c r="BI307" i="2"/>
  <c r="BH307" i="2"/>
  <c r="BG307" i="2"/>
  <c r="BF307" i="2"/>
  <c r="T307" i="2"/>
  <c r="R307" i="2"/>
  <c r="P307" i="2"/>
  <c r="BK307" i="2"/>
  <c r="J307" i="2"/>
  <c r="BE307" i="2" s="1"/>
  <c r="BI306" i="2"/>
  <c r="BH306" i="2"/>
  <c r="BG306" i="2"/>
  <c r="BF306" i="2"/>
  <c r="T306" i="2"/>
  <c r="R306" i="2"/>
  <c r="P306" i="2"/>
  <c r="BK306" i="2"/>
  <c r="J306" i="2"/>
  <c r="BE306" i="2" s="1"/>
  <c r="BI305" i="2"/>
  <c r="BH305" i="2"/>
  <c r="BG305" i="2"/>
  <c r="BF305" i="2"/>
  <c r="T305" i="2"/>
  <c r="R305" i="2"/>
  <c r="P305" i="2"/>
  <c r="BK305" i="2"/>
  <c r="J305" i="2"/>
  <c r="BE305" i="2"/>
  <c r="BI304" i="2"/>
  <c r="BH304" i="2"/>
  <c r="BG304" i="2"/>
  <c r="BF304" i="2"/>
  <c r="T304" i="2"/>
  <c r="R304" i="2"/>
  <c r="P304" i="2"/>
  <c r="BK304" i="2"/>
  <c r="J304" i="2"/>
  <c r="BE304" i="2" s="1"/>
  <c r="BI303" i="2"/>
  <c r="BH303" i="2"/>
  <c r="BG303" i="2"/>
  <c r="BF303" i="2"/>
  <c r="T303" i="2"/>
  <c r="R303" i="2"/>
  <c r="P303" i="2"/>
  <c r="BK303" i="2"/>
  <c r="J303" i="2"/>
  <c r="BE303" i="2" s="1"/>
  <c r="BI302" i="2"/>
  <c r="BH302" i="2"/>
  <c r="BG302" i="2"/>
  <c r="BF302" i="2"/>
  <c r="T302" i="2"/>
  <c r="R302" i="2"/>
  <c r="P302" i="2"/>
  <c r="P301" i="2" s="1"/>
  <c r="BK302" i="2"/>
  <c r="J302" i="2"/>
  <c r="BE302" i="2" s="1"/>
  <c r="BI300" i="2"/>
  <c r="BH300" i="2"/>
  <c r="BG300" i="2"/>
  <c r="BF300" i="2"/>
  <c r="T300" i="2"/>
  <c r="R300" i="2"/>
  <c r="P300" i="2"/>
  <c r="BK300" i="2"/>
  <c r="J300" i="2"/>
  <c r="BE300" i="2" s="1"/>
  <c r="BI298" i="2"/>
  <c r="BH298" i="2"/>
  <c r="BG298" i="2"/>
  <c r="BF298" i="2"/>
  <c r="T298" i="2"/>
  <c r="R298" i="2"/>
  <c r="P298" i="2"/>
  <c r="BK298" i="2"/>
  <c r="J298" i="2"/>
  <c r="BE298" i="2" s="1"/>
  <c r="BI297" i="2"/>
  <c r="BH297" i="2"/>
  <c r="BG297" i="2"/>
  <c r="BF297" i="2"/>
  <c r="T297" i="2"/>
  <c r="R297" i="2"/>
  <c r="P297" i="2"/>
  <c r="BK297" i="2"/>
  <c r="J297" i="2"/>
  <c r="BE297" i="2" s="1"/>
  <c r="BI296" i="2"/>
  <c r="BH296" i="2"/>
  <c r="BG296" i="2"/>
  <c r="BF296" i="2"/>
  <c r="T296" i="2"/>
  <c r="R296" i="2"/>
  <c r="P296" i="2"/>
  <c r="BK296" i="2"/>
  <c r="J296" i="2"/>
  <c r="BE296" i="2" s="1"/>
  <c r="BI294" i="2"/>
  <c r="BH294" i="2"/>
  <c r="BG294" i="2"/>
  <c r="BF294" i="2"/>
  <c r="T294" i="2"/>
  <c r="R294" i="2"/>
  <c r="P294" i="2"/>
  <c r="BK294" i="2"/>
  <c r="J294" i="2"/>
  <c r="BE294" i="2" s="1"/>
  <c r="BI293" i="2"/>
  <c r="BH293" i="2"/>
  <c r="BG293" i="2"/>
  <c r="BF293" i="2"/>
  <c r="T293" i="2"/>
  <c r="R293" i="2"/>
  <c r="P293" i="2"/>
  <c r="BK293" i="2"/>
  <c r="J293" i="2"/>
  <c r="BE293" i="2" s="1"/>
  <c r="BI291" i="2"/>
  <c r="BH291" i="2"/>
  <c r="BG291" i="2"/>
  <c r="BF291" i="2"/>
  <c r="T291" i="2"/>
  <c r="R291" i="2"/>
  <c r="P291" i="2"/>
  <c r="BK291" i="2"/>
  <c r="J291" i="2"/>
  <c r="BE291" i="2" s="1"/>
  <c r="BI290" i="2"/>
  <c r="BH290" i="2"/>
  <c r="BG290" i="2"/>
  <c r="BF290" i="2"/>
  <c r="T290" i="2"/>
  <c r="R290" i="2"/>
  <c r="P290" i="2"/>
  <c r="BK290" i="2"/>
  <c r="J290" i="2"/>
  <c r="BE290" i="2" s="1"/>
  <c r="BI289" i="2"/>
  <c r="BH289" i="2"/>
  <c r="BG289" i="2"/>
  <c r="BF289" i="2"/>
  <c r="T289" i="2"/>
  <c r="T288" i="2" s="1"/>
  <c r="R289" i="2"/>
  <c r="R288" i="2" s="1"/>
  <c r="P289" i="2"/>
  <c r="P288" i="2" s="1"/>
  <c r="BK289" i="2"/>
  <c r="J289" i="2"/>
  <c r="BE289" i="2"/>
  <c r="BI287" i="2"/>
  <c r="BH287" i="2"/>
  <c r="BG287" i="2"/>
  <c r="BF287" i="2"/>
  <c r="T287" i="2"/>
  <c r="R287" i="2"/>
  <c r="P287" i="2"/>
  <c r="BK287" i="2"/>
  <c r="J287" i="2"/>
  <c r="BE287" i="2" s="1"/>
  <c r="BI285" i="2"/>
  <c r="BH285" i="2"/>
  <c r="BG285" i="2"/>
  <c r="BF285" i="2"/>
  <c r="T285" i="2"/>
  <c r="R285" i="2"/>
  <c r="P285" i="2"/>
  <c r="BK285" i="2"/>
  <c r="J285" i="2"/>
  <c r="BE285" i="2"/>
  <c r="BI283" i="2"/>
  <c r="BH283" i="2"/>
  <c r="BG283" i="2"/>
  <c r="BF283" i="2"/>
  <c r="T283" i="2"/>
  <c r="R283" i="2"/>
  <c r="P283" i="2"/>
  <c r="BK283" i="2"/>
  <c r="J283" i="2"/>
  <c r="BE283" i="2" s="1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T281" i="2"/>
  <c r="R281" i="2"/>
  <c r="P281" i="2"/>
  <c r="P280" i="2"/>
  <c r="BK281" i="2"/>
  <c r="J281" i="2"/>
  <c r="BE281" i="2" s="1"/>
  <c r="BI279" i="2"/>
  <c r="BH279" i="2"/>
  <c r="BG279" i="2"/>
  <c r="BF279" i="2"/>
  <c r="T279" i="2"/>
  <c r="R279" i="2"/>
  <c r="P279" i="2"/>
  <c r="BK279" i="2"/>
  <c r="J279" i="2"/>
  <c r="BE279" i="2" s="1"/>
  <c r="BI278" i="2"/>
  <c r="BH278" i="2"/>
  <c r="BG278" i="2"/>
  <c r="BF278" i="2"/>
  <c r="T278" i="2"/>
  <c r="R278" i="2"/>
  <c r="P278" i="2"/>
  <c r="BK278" i="2"/>
  <c r="J278" i="2"/>
  <c r="BE278" i="2" s="1"/>
  <c r="BI277" i="2"/>
  <c r="BH277" i="2"/>
  <c r="BG277" i="2"/>
  <c r="BF277" i="2"/>
  <c r="T277" i="2"/>
  <c r="R277" i="2"/>
  <c r="P277" i="2"/>
  <c r="BK277" i="2"/>
  <c r="J277" i="2"/>
  <c r="BE277" i="2" s="1"/>
  <c r="BI276" i="2"/>
  <c r="BH276" i="2"/>
  <c r="BG276" i="2"/>
  <c r="BF276" i="2"/>
  <c r="T276" i="2"/>
  <c r="R276" i="2"/>
  <c r="P276" i="2"/>
  <c r="BK276" i="2"/>
  <c r="J276" i="2"/>
  <c r="BE276" i="2" s="1"/>
  <c r="BI275" i="2"/>
  <c r="BH275" i="2"/>
  <c r="BG275" i="2"/>
  <c r="BF275" i="2"/>
  <c r="T275" i="2"/>
  <c r="R275" i="2"/>
  <c r="P275" i="2"/>
  <c r="BK275" i="2"/>
  <c r="J275" i="2"/>
  <c r="BE275" i="2" s="1"/>
  <c r="BI273" i="2"/>
  <c r="BH273" i="2"/>
  <c r="BG273" i="2"/>
  <c r="BF273" i="2"/>
  <c r="T273" i="2"/>
  <c r="R273" i="2"/>
  <c r="P273" i="2"/>
  <c r="BK273" i="2"/>
  <c r="J273" i="2"/>
  <c r="BE273" i="2" s="1"/>
  <c r="BI272" i="2"/>
  <c r="BH272" i="2"/>
  <c r="BG272" i="2"/>
  <c r="BF272" i="2"/>
  <c r="T272" i="2"/>
  <c r="T271" i="2" s="1"/>
  <c r="R272" i="2"/>
  <c r="P272" i="2"/>
  <c r="BK272" i="2"/>
  <c r="J272" i="2"/>
  <c r="BE272" i="2" s="1"/>
  <c r="BI270" i="2"/>
  <c r="BH270" i="2"/>
  <c r="BG270" i="2"/>
  <c r="BF270" i="2"/>
  <c r="T270" i="2"/>
  <c r="R270" i="2"/>
  <c r="P270" i="2"/>
  <c r="BK270" i="2"/>
  <c r="J270" i="2"/>
  <c r="BE270" i="2" s="1"/>
  <c r="BI268" i="2"/>
  <c r="BH268" i="2"/>
  <c r="BG268" i="2"/>
  <c r="BF268" i="2"/>
  <c r="T268" i="2"/>
  <c r="R268" i="2"/>
  <c r="P268" i="2"/>
  <c r="BK268" i="2"/>
  <c r="J268" i="2"/>
  <c r="BE268" i="2"/>
  <c r="BI267" i="2"/>
  <c r="BH267" i="2"/>
  <c r="BG267" i="2"/>
  <c r="BF267" i="2"/>
  <c r="T267" i="2"/>
  <c r="R267" i="2"/>
  <c r="P267" i="2"/>
  <c r="BK267" i="2"/>
  <c r="J267" i="2"/>
  <c r="BE267" i="2"/>
  <c r="BI266" i="2"/>
  <c r="BH266" i="2"/>
  <c r="BG266" i="2"/>
  <c r="BF266" i="2"/>
  <c r="T266" i="2"/>
  <c r="R266" i="2"/>
  <c r="P266" i="2"/>
  <c r="BK266" i="2"/>
  <c r="J266" i="2"/>
  <c r="BE266" i="2" s="1"/>
  <c r="BI265" i="2"/>
  <c r="BH265" i="2"/>
  <c r="BG265" i="2"/>
  <c r="BF265" i="2"/>
  <c r="T265" i="2"/>
  <c r="R265" i="2"/>
  <c r="P265" i="2"/>
  <c r="BK265" i="2"/>
  <c r="J265" i="2"/>
  <c r="BE265" i="2" s="1"/>
  <c r="BI264" i="2"/>
  <c r="BH264" i="2"/>
  <c r="BG264" i="2"/>
  <c r="BF264" i="2"/>
  <c r="T264" i="2"/>
  <c r="R264" i="2"/>
  <c r="P264" i="2"/>
  <c r="BK264" i="2"/>
  <c r="J264" i="2"/>
  <c r="BE264" i="2" s="1"/>
  <c r="BI262" i="2"/>
  <c r="BH262" i="2"/>
  <c r="BG262" i="2"/>
  <c r="BF262" i="2"/>
  <c r="T262" i="2"/>
  <c r="R262" i="2"/>
  <c r="P262" i="2"/>
  <c r="BK262" i="2"/>
  <c r="J262" i="2"/>
  <c r="BE262" i="2" s="1"/>
  <c r="BI261" i="2"/>
  <c r="BH261" i="2"/>
  <c r="BG261" i="2"/>
  <c r="BF261" i="2"/>
  <c r="T261" i="2"/>
  <c r="T260" i="2" s="1"/>
  <c r="R261" i="2"/>
  <c r="P261" i="2"/>
  <c r="P260" i="2" s="1"/>
  <c r="BK261" i="2"/>
  <c r="J261" i="2"/>
  <c r="BE261" i="2" s="1"/>
  <c r="BI258" i="2"/>
  <c r="BH258" i="2"/>
  <c r="BG258" i="2"/>
  <c r="BF258" i="2"/>
  <c r="T258" i="2"/>
  <c r="T257" i="2" s="1"/>
  <c r="R258" i="2"/>
  <c r="R257" i="2" s="1"/>
  <c r="P258" i="2"/>
  <c r="P257" i="2" s="1"/>
  <c r="BK258" i="2"/>
  <c r="BK257" i="2" s="1"/>
  <c r="J257" i="2" s="1"/>
  <c r="J70" i="2" s="1"/>
  <c r="J258" i="2"/>
  <c r="BE258" i="2" s="1"/>
  <c r="BI256" i="2"/>
  <c r="BH256" i="2"/>
  <c r="BG256" i="2"/>
  <c r="BF256" i="2"/>
  <c r="T256" i="2"/>
  <c r="R256" i="2"/>
  <c r="P256" i="2"/>
  <c r="BK256" i="2"/>
  <c r="J256" i="2"/>
  <c r="BE256" i="2" s="1"/>
  <c r="BI255" i="2"/>
  <c r="BH255" i="2"/>
  <c r="BG255" i="2"/>
  <c r="BF255" i="2"/>
  <c r="T255" i="2"/>
  <c r="R255" i="2"/>
  <c r="P255" i="2"/>
  <c r="BK255" i="2"/>
  <c r="J255" i="2"/>
  <c r="BE255" i="2"/>
  <c r="BI254" i="2"/>
  <c r="BH254" i="2"/>
  <c r="BG254" i="2"/>
  <c r="BF254" i="2"/>
  <c r="T254" i="2"/>
  <c r="R254" i="2"/>
  <c r="P254" i="2"/>
  <c r="BK254" i="2"/>
  <c r="J254" i="2"/>
  <c r="BE254" i="2" s="1"/>
  <c r="BI253" i="2"/>
  <c r="BH253" i="2"/>
  <c r="BG253" i="2"/>
  <c r="BF253" i="2"/>
  <c r="T253" i="2"/>
  <c r="R253" i="2"/>
  <c r="P253" i="2"/>
  <c r="BK253" i="2"/>
  <c r="J253" i="2"/>
  <c r="BE253" i="2" s="1"/>
  <c r="BI252" i="2"/>
  <c r="BH252" i="2"/>
  <c r="BG252" i="2"/>
  <c r="BF252" i="2"/>
  <c r="T252" i="2"/>
  <c r="R252" i="2"/>
  <c r="P252" i="2"/>
  <c r="BK252" i="2"/>
  <c r="J252" i="2"/>
  <c r="BE252" i="2" s="1"/>
  <c r="BI251" i="2"/>
  <c r="BH251" i="2"/>
  <c r="BG251" i="2"/>
  <c r="BF251" i="2"/>
  <c r="T251" i="2"/>
  <c r="R251" i="2"/>
  <c r="P251" i="2"/>
  <c r="BK251" i="2"/>
  <c r="J251" i="2"/>
  <c r="BE251" i="2" s="1"/>
  <c r="BI250" i="2"/>
  <c r="BH250" i="2"/>
  <c r="BG250" i="2"/>
  <c r="BF250" i="2"/>
  <c r="T250" i="2"/>
  <c r="R250" i="2"/>
  <c r="P250" i="2"/>
  <c r="BK250" i="2"/>
  <c r="J250" i="2"/>
  <c r="BE250" i="2" s="1"/>
  <c r="BI248" i="2"/>
  <c r="BH248" i="2"/>
  <c r="BG248" i="2"/>
  <c r="BF248" i="2"/>
  <c r="T248" i="2"/>
  <c r="R248" i="2"/>
  <c r="P248" i="2"/>
  <c r="BK248" i="2"/>
  <c r="J248" i="2"/>
  <c r="BE248" i="2" s="1"/>
  <c r="BI247" i="2"/>
  <c r="BH247" i="2"/>
  <c r="BG247" i="2"/>
  <c r="BF247" i="2"/>
  <c r="T247" i="2"/>
  <c r="R247" i="2"/>
  <c r="P247" i="2"/>
  <c r="BK247" i="2"/>
  <c r="J247" i="2"/>
  <c r="BE247" i="2" s="1"/>
  <c r="BI246" i="2"/>
  <c r="BH246" i="2"/>
  <c r="BG246" i="2"/>
  <c r="BF246" i="2"/>
  <c r="T246" i="2"/>
  <c r="T245" i="2" s="1"/>
  <c r="R246" i="2"/>
  <c r="R245" i="2" s="1"/>
  <c r="P246" i="2"/>
  <c r="BK246" i="2"/>
  <c r="J246" i="2"/>
  <c r="BE246" i="2" s="1"/>
  <c r="BI244" i="2"/>
  <c r="BH244" i="2"/>
  <c r="BG244" i="2"/>
  <c r="BF244" i="2"/>
  <c r="T244" i="2"/>
  <c r="R244" i="2"/>
  <c r="P244" i="2"/>
  <c r="BK244" i="2"/>
  <c r="J244" i="2"/>
  <c r="BE244" i="2" s="1"/>
  <c r="BI243" i="2"/>
  <c r="BH243" i="2"/>
  <c r="BG243" i="2"/>
  <c r="BF243" i="2"/>
  <c r="T243" i="2"/>
  <c r="R243" i="2"/>
  <c r="P243" i="2"/>
  <c r="BK243" i="2"/>
  <c r="J243" i="2"/>
  <c r="BE243" i="2" s="1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 s="1"/>
  <c r="BI240" i="2"/>
  <c r="BH240" i="2"/>
  <c r="BG240" i="2"/>
  <c r="BF240" i="2"/>
  <c r="T240" i="2"/>
  <c r="R240" i="2"/>
  <c r="P240" i="2"/>
  <c r="BK240" i="2"/>
  <c r="J240" i="2"/>
  <c r="BE240" i="2" s="1"/>
  <c r="BI239" i="2"/>
  <c r="BH239" i="2"/>
  <c r="BG239" i="2"/>
  <c r="BF239" i="2"/>
  <c r="T239" i="2"/>
  <c r="R239" i="2"/>
  <c r="P239" i="2"/>
  <c r="BK239" i="2"/>
  <c r="J239" i="2"/>
  <c r="BE239" i="2" s="1"/>
  <c r="BI238" i="2"/>
  <c r="BH238" i="2"/>
  <c r="BG238" i="2"/>
  <c r="BF238" i="2"/>
  <c r="T238" i="2"/>
  <c r="R238" i="2"/>
  <c r="P238" i="2"/>
  <c r="BK238" i="2"/>
  <c r="J238" i="2"/>
  <c r="BE238" i="2"/>
  <c r="BI237" i="2"/>
  <c r="BH237" i="2"/>
  <c r="BG237" i="2"/>
  <c r="BF237" i="2"/>
  <c r="T237" i="2"/>
  <c r="R237" i="2"/>
  <c r="P237" i="2"/>
  <c r="BK237" i="2"/>
  <c r="J237" i="2"/>
  <c r="BE237" i="2" s="1"/>
  <c r="BI236" i="2"/>
  <c r="BH236" i="2"/>
  <c r="BG236" i="2"/>
  <c r="BF236" i="2"/>
  <c r="T236" i="2"/>
  <c r="R236" i="2"/>
  <c r="P236" i="2"/>
  <c r="BK236" i="2"/>
  <c r="J236" i="2"/>
  <c r="BE236" i="2"/>
  <c r="BI235" i="2"/>
  <c r="BH235" i="2"/>
  <c r="BG235" i="2"/>
  <c r="BF235" i="2"/>
  <c r="T235" i="2"/>
  <c r="R235" i="2"/>
  <c r="P235" i="2"/>
  <c r="BK235" i="2"/>
  <c r="J235" i="2"/>
  <c r="BE235" i="2" s="1"/>
  <c r="BI234" i="2"/>
  <c r="BH234" i="2"/>
  <c r="BG234" i="2"/>
  <c r="BF234" i="2"/>
  <c r="T234" i="2"/>
  <c r="R234" i="2"/>
  <c r="P234" i="2"/>
  <c r="BK234" i="2"/>
  <c r="J234" i="2"/>
  <c r="BE234" i="2" s="1"/>
  <c r="BI233" i="2"/>
  <c r="BH233" i="2"/>
  <c r="BG233" i="2"/>
  <c r="BF233" i="2"/>
  <c r="T233" i="2"/>
  <c r="R233" i="2"/>
  <c r="P233" i="2"/>
  <c r="BK233" i="2"/>
  <c r="J233" i="2"/>
  <c r="BE233" i="2"/>
  <c r="BI232" i="2"/>
  <c r="BH232" i="2"/>
  <c r="BG232" i="2"/>
  <c r="BF232" i="2"/>
  <c r="T232" i="2"/>
  <c r="R232" i="2"/>
  <c r="P232" i="2"/>
  <c r="BK232" i="2"/>
  <c r="J232" i="2"/>
  <c r="BE232" i="2"/>
  <c r="BI231" i="2"/>
  <c r="BH231" i="2"/>
  <c r="BG231" i="2"/>
  <c r="BF231" i="2"/>
  <c r="T231" i="2"/>
  <c r="R231" i="2"/>
  <c r="P231" i="2"/>
  <c r="BK231" i="2"/>
  <c r="J231" i="2"/>
  <c r="BE231" i="2" s="1"/>
  <c r="BI230" i="2"/>
  <c r="BH230" i="2"/>
  <c r="BG230" i="2"/>
  <c r="BF230" i="2"/>
  <c r="T230" i="2"/>
  <c r="R230" i="2"/>
  <c r="P230" i="2"/>
  <c r="BK230" i="2"/>
  <c r="J230" i="2"/>
  <c r="BE230" i="2" s="1"/>
  <c r="BI229" i="2"/>
  <c r="BH229" i="2"/>
  <c r="BG229" i="2"/>
  <c r="BF229" i="2"/>
  <c r="T229" i="2"/>
  <c r="R229" i="2"/>
  <c r="P229" i="2"/>
  <c r="BK229" i="2"/>
  <c r="J229" i="2"/>
  <c r="BE229" i="2" s="1"/>
  <c r="BI228" i="2"/>
  <c r="BH228" i="2"/>
  <c r="BG228" i="2"/>
  <c r="BF228" i="2"/>
  <c r="T228" i="2"/>
  <c r="R228" i="2"/>
  <c r="P228" i="2"/>
  <c r="BK228" i="2"/>
  <c r="J228" i="2"/>
  <c r="BE228" i="2"/>
  <c r="BI227" i="2"/>
  <c r="BH227" i="2"/>
  <c r="BG227" i="2"/>
  <c r="BF227" i="2"/>
  <c r="T227" i="2"/>
  <c r="R227" i="2"/>
  <c r="P227" i="2"/>
  <c r="BK227" i="2"/>
  <c r="J227" i="2"/>
  <c r="BE227" i="2" s="1"/>
  <c r="BI226" i="2"/>
  <c r="BH226" i="2"/>
  <c r="BG226" i="2"/>
  <c r="BF226" i="2"/>
  <c r="T226" i="2"/>
  <c r="R226" i="2"/>
  <c r="P226" i="2"/>
  <c r="BK226" i="2"/>
  <c r="J226" i="2"/>
  <c r="BE226" i="2" s="1"/>
  <c r="BI225" i="2"/>
  <c r="BH225" i="2"/>
  <c r="BG225" i="2"/>
  <c r="BF225" i="2"/>
  <c r="T225" i="2"/>
  <c r="R225" i="2"/>
  <c r="P225" i="2"/>
  <c r="BK225" i="2"/>
  <c r="J225" i="2"/>
  <c r="BE225" i="2"/>
  <c r="BI224" i="2"/>
  <c r="BH224" i="2"/>
  <c r="BG224" i="2"/>
  <c r="BF224" i="2"/>
  <c r="T224" i="2"/>
  <c r="R224" i="2"/>
  <c r="P224" i="2"/>
  <c r="BK224" i="2"/>
  <c r="J224" i="2"/>
  <c r="BE224" i="2" s="1"/>
  <c r="BI223" i="2"/>
  <c r="BH223" i="2"/>
  <c r="BG223" i="2"/>
  <c r="BF223" i="2"/>
  <c r="T223" i="2"/>
  <c r="R223" i="2"/>
  <c r="P223" i="2"/>
  <c r="BK223" i="2"/>
  <c r="J223" i="2"/>
  <c r="BE223" i="2" s="1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T221" i="2"/>
  <c r="R221" i="2"/>
  <c r="P221" i="2"/>
  <c r="BK221" i="2"/>
  <c r="J221" i="2"/>
  <c r="BE221" i="2" s="1"/>
  <c r="BI220" i="2"/>
  <c r="BH220" i="2"/>
  <c r="BG220" i="2"/>
  <c r="BF220" i="2"/>
  <c r="T220" i="2"/>
  <c r="R220" i="2"/>
  <c r="P220" i="2"/>
  <c r="BK220" i="2"/>
  <c r="J220" i="2"/>
  <c r="BE220" i="2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T218" i="2"/>
  <c r="R218" i="2"/>
  <c r="P218" i="2"/>
  <c r="P217" i="2"/>
  <c r="BK218" i="2"/>
  <c r="J218" i="2"/>
  <c r="BE218" i="2" s="1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 s="1"/>
  <c r="BI210" i="2"/>
  <c r="BH210" i="2"/>
  <c r="BG210" i="2"/>
  <c r="BF210" i="2"/>
  <c r="T210" i="2"/>
  <c r="R210" i="2"/>
  <c r="P210" i="2"/>
  <c r="BK210" i="2"/>
  <c r="J210" i="2"/>
  <c r="BE210" i="2"/>
  <c r="BI209" i="2"/>
  <c r="BH209" i="2"/>
  <c r="BG209" i="2"/>
  <c r="BF209" i="2"/>
  <c r="T209" i="2"/>
  <c r="R209" i="2"/>
  <c r="P209" i="2"/>
  <c r="BK209" i="2"/>
  <c r="J209" i="2"/>
  <c r="BE209" i="2" s="1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T206" i="2"/>
  <c r="R206" i="2"/>
  <c r="P206" i="2"/>
  <c r="BK206" i="2"/>
  <c r="J206" i="2"/>
  <c r="BE206" i="2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P202" i="2"/>
  <c r="BK202" i="2"/>
  <c r="J202" i="2"/>
  <c r="BE202" i="2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/>
  <c r="BI197" i="2"/>
  <c r="BH197" i="2"/>
  <c r="BG197" i="2"/>
  <c r="BF197" i="2"/>
  <c r="T197" i="2"/>
  <c r="R197" i="2"/>
  <c r="P197" i="2"/>
  <c r="BK197" i="2"/>
  <c r="J197" i="2"/>
  <c r="BE197" i="2" s="1"/>
  <c r="BI196" i="2"/>
  <c r="BH196" i="2"/>
  <c r="BG196" i="2"/>
  <c r="BF196" i="2"/>
  <c r="T196" i="2"/>
  <c r="R196" i="2"/>
  <c r="P196" i="2"/>
  <c r="BK196" i="2"/>
  <c r="J196" i="2"/>
  <c r="BE196" i="2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T193" i="2"/>
  <c r="R193" i="2"/>
  <c r="P193" i="2"/>
  <c r="BK193" i="2"/>
  <c r="J193" i="2"/>
  <c r="BE193" i="2" s="1"/>
  <c r="BI192" i="2"/>
  <c r="BH192" i="2"/>
  <c r="BG192" i="2"/>
  <c r="BF192" i="2"/>
  <c r="T192" i="2"/>
  <c r="R192" i="2"/>
  <c r="P192" i="2"/>
  <c r="BK192" i="2"/>
  <c r="J192" i="2"/>
  <c r="BE192" i="2" s="1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R189" i="2"/>
  <c r="P189" i="2"/>
  <c r="BK189" i="2"/>
  <c r="J189" i="2"/>
  <c r="BE189" i="2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R178" i="2"/>
  <c r="P178" i="2"/>
  <c r="BK178" i="2"/>
  <c r="J178" i="2"/>
  <c r="BE178" i="2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 s="1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P171" i="2" s="1"/>
  <c r="BK172" i="2"/>
  <c r="J172" i="2"/>
  <c r="BE172" i="2" s="1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P165" i="2" s="1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/>
  <c r="BI154" i="2"/>
  <c r="BH154" i="2"/>
  <c r="BG154" i="2"/>
  <c r="BF154" i="2"/>
  <c r="T154" i="2"/>
  <c r="R154" i="2"/>
  <c r="P154" i="2"/>
  <c r="BK154" i="2"/>
  <c r="J154" i="2"/>
  <c r="BE154" i="2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R152" i="2"/>
  <c r="P152" i="2"/>
  <c r="P151" i="2" s="1"/>
  <c r="BK152" i="2"/>
  <c r="J152" i="2"/>
  <c r="BE152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R130" i="2" s="1"/>
  <c r="P131" i="2"/>
  <c r="BK131" i="2"/>
  <c r="J131" i="2"/>
  <c r="BE131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T125" i="2" s="1"/>
  <c r="R126" i="2"/>
  <c r="R125" i="2" s="1"/>
  <c r="P126" i="2"/>
  <c r="BK126" i="2"/>
  <c r="J126" i="2"/>
  <c r="BE126" i="2" s="1"/>
  <c r="BI124" i="2"/>
  <c r="BH124" i="2"/>
  <c r="BG124" i="2"/>
  <c r="BF124" i="2"/>
  <c r="T124" i="2"/>
  <c r="R124" i="2"/>
  <c r="P124" i="2"/>
  <c r="BK124" i="2"/>
  <c r="J124" i="2"/>
  <c r="BE124" i="2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R112" i="2" s="1"/>
  <c r="P113" i="2"/>
  <c r="P112" i="2" s="1"/>
  <c r="BK113" i="2"/>
  <c r="J113" i="2"/>
  <c r="BE113" i="2" s="1"/>
  <c r="J106" i="2"/>
  <c r="F106" i="2"/>
  <c r="F104" i="2"/>
  <c r="E102" i="2"/>
  <c r="J55" i="2"/>
  <c r="F55" i="2"/>
  <c r="F53" i="2"/>
  <c r="E51" i="2"/>
  <c r="J20" i="2"/>
  <c r="E20" i="2"/>
  <c r="F107" i="2" s="1"/>
  <c r="J19" i="2"/>
  <c r="E7" i="2"/>
  <c r="E98" i="2" s="1"/>
  <c r="AS69" i="1"/>
  <c r="AS60" i="1"/>
  <c r="AS52" i="1"/>
  <c r="AS51" i="1" s="1"/>
  <c r="L47" i="1"/>
  <c r="AM46" i="1"/>
  <c r="L46" i="1"/>
  <c r="AM44" i="1"/>
  <c r="L44" i="1"/>
  <c r="L42" i="1"/>
  <c r="L41" i="1"/>
  <c r="J53" i="4" l="1"/>
  <c r="J80" i="18"/>
  <c r="J77" i="13"/>
  <c r="J53" i="15"/>
  <c r="J49" i="25"/>
  <c r="T112" i="2"/>
  <c r="T165" i="2"/>
  <c r="P245" i="2"/>
  <c r="R301" i="2"/>
  <c r="F56" i="3"/>
  <c r="P125" i="4"/>
  <c r="J90" i="6"/>
  <c r="T177" i="6"/>
  <c r="T95" i="7"/>
  <c r="R154" i="7"/>
  <c r="T198" i="7"/>
  <c r="T197" i="7" s="1"/>
  <c r="P142" i="9"/>
  <c r="P176" i="9"/>
  <c r="F91" i="10"/>
  <c r="E74" i="11"/>
  <c r="F56" i="11"/>
  <c r="F56" i="12"/>
  <c r="R143" i="14"/>
  <c r="E47" i="15"/>
  <c r="P130" i="15"/>
  <c r="F56" i="16"/>
  <c r="T102" i="16"/>
  <c r="R174" i="16"/>
  <c r="T266" i="17"/>
  <c r="T101" i="19"/>
  <c r="P140" i="19"/>
  <c r="E47" i="21"/>
  <c r="T130" i="23"/>
  <c r="T211" i="23"/>
  <c r="F82" i="24"/>
  <c r="R95" i="25"/>
  <c r="P105" i="25"/>
  <c r="R317" i="2"/>
  <c r="P88" i="3"/>
  <c r="T144" i="6"/>
  <c r="J53" i="9"/>
  <c r="P169" i="9"/>
  <c r="T176" i="9"/>
  <c r="T130" i="15"/>
  <c r="J53" i="16"/>
  <c r="P164" i="17"/>
  <c r="T182" i="17"/>
  <c r="P202" i="17"/>
  <c r="R213" i="17"/>
  <c r="P246" i="17"/>
  <c r="BK119" i="18"/>
  <c r="J119" i="18" s="1"/>
  <c r="J64" i="18" s="1"/>
  <c r="P91" i="19"/>
  <c r="BK113" i="21"/>
  <c r="J113" i="21" s="1"/>
  <c r="J63" i="21" s="1"/>
  <c r="R89" i="22"/>
  <c r="T150" i="23"/>
  <c r="T181" i="23"/>
  <c r="E47" i="2"/>
  <c r="P125" i="2"/>
  <c r="T130" i="2"/>
  <c r="R271" i="2"/>
  <c r="P342" i="2"/>
  <c r="R144" i="4"/>
  <c r="T98" i="6"/>
  <c r="R125" i="7"/>
  <c r="E47" i="9"/>
  <c r="T102" i="9"/>
  <c r="P88" i="11"/>
  <c r="P87" i="11" s="1"/>
  <c r="T113" i="11"/>
  <c r="T87" i="11" s="1"/>
  <c r="T86" i="11" s="1"/>
  <c r="T98" i="14"/>
  <c r="R98" i="14"/>
  <c r="P98" i="14"/>
  <c r="R92" i="15"/>
  <c r="R179" i="17"/>
  <c r="T246" i="17"/>
  <c r="BK250" i="17"/>
  <c r="J250" i="17" s="1"/>
  <c r="J78" i="17" s="1"/>
  <c r="R119" i="18"/>
  <c r="E47" i="19"/>
  <c r="T153" i="19"/>
  <c r="T141" i="21"/>
  <c r="F56" i="22"/>
  <c r="P109" i="22"/>
  <c r="F56" i="23"/>
  <c r="R196" i="23"/>
  <c r="R195" i="23" s="1"/>
  <c r="T87" i="24"/>
  <c r="R280" i="2"/>
  <c r="T88" i="3"/>
  <c r="T87" i="3" s="1"/>
  <c r="P113" i="3"/>
  <c r="T105" i="4"/>
  <c r="T84" i="5"/>
  <c r="T83" i="5" s="1"/>
  <c r="R177" i="6"/>
  <c r="E81" i="7"/>
  <c r="F56" i="7"/>
  <c r="R104" i="7"/>
  <c r="T125" i="7"/>
  <c r="BK124" i="9"/>
  <c r="J124" i="9" s="1"/>
  <c r="J66" i="9" s="1"/>
  <c r="P203" i="9"/>
  <c r="T96" i="10"/>
  <c r="T95" i="10" s="1"/>
  <c r="R116" i="11"/>
  <c r="T149" i="17"/>
  <c r="T239" i="17"/>
  <c r="P250" i="17"/>
  <c r="T129" i="19"/>
  <c r="F94" i="21"/>
  <c r="R116" i="22"/>
  <c r="BK116" i="22"/>
  <c r="J116" i="22" s="1"/>
  <c r="J65" i="22" s="1"/>
  <c r="F32" i="25"/>
  <c r="BB78" i="1" s="1"/>
  <c r="J31" i="25"/>
  <c r="AW78" i="1" s="1"/>
  <c r="F33" i="25"/>
  <c r="BC78" i="1" s="1"/>
  <c r="F31" i="25"/>
  <c r="BA78" i="1" s="1"/>
  <c r="BK90" i="24"/>
  <c r="J90" i="24" s="1"/>
  <c r="J63" i="24" s="1"/>
  <c r="F34" i="24"/>
  <c r="BB77" i="1" s="1"/>
  <c r="F32" i="24"/>
  <c r="AZ77" i="1" s="1"/>
  <c r="BK158" i="23"/>
  <c r="J158" i="23" s="1"/>
  <c r="J67" i="23" s="1"/>
  <c r="BK150" i="23"/>
  <c r="J150" i="23" s="1"/>
  <c r="J66" i="23" s="1"/>
  <c r="F32" i="23"/>
  <c r="AZ76" i="1" s="1"/>
  <c r="BK95" i="23"/>
  <c r="J95" i="23" s="1"/>
  <c r="J62" i="23" s="1"/>
  <c r="J33" i="22"/>
  <c r="AW75" i="1" s="1"/>
  <c r="F36" i="22"/>
  <c r="BD75" i="1" s="1"/>
  <c r="BK194" i="21"/>
  <c r="J194" i="21" s="1"/>
  <c r="J74" i="21" s="1"/>
  <c r="BK153" i="21"/>
  <c r="J153" i="21" s="1"/>
  <c r="J71" i="21" s="1"/>
  <c r="BK145" i="21"/>
  <c r="J145" i="21" s="1"/>
  <c r="J68" i="21" s="1"/>
  <c r="BK141" i="21"/>
  <c r="J141" i="21" s="1"/>
  <c r="J67" i="21" s="1"/>
  <c r="BK120" i="21"/>
  <c r="J120" i="21" s="1"/>
  <c r="J66" i="21" s="1"/>
  <c r="F33" i="21"/>
  <c r="BA74" i="1" s="1"/>
  <c r="F33" i="20"/>
  <c r="BA73" i="1" s="1"/>
  <c r="F35" i="20"/>
  <c r="BC73" i="1" s="1"/>
  <c r="BK84" i="20"/>
  <c r="BK83" i="20" s="1"/>
  <c r="J83" i="20" s="1"/>
  <c r="J33" i="20"/>
  <c r="AW73" i="1" s="1"/>
  <c r="F36" i="20"/>
  <c r="BD73" i="1" s="1"/>
  <c r="F32" i="20"/>
  <c r="AZ73" i="1" s="1"/>
  <c r="BK140" i="19"/>
  <c r="J140" i="19" s="1"/>
  <c r="J66" i="19" s="1"/>
  <c r="BK129" i="19"/>
  <c r="J129" i="19" s="1"/>
  <c r="J65" i="19" s="1"/>
  <c r="J32" i="19"/>
  <c r="AV72" i="1" s="1"/>
  <c r="BK91" i="19"/>
  <c r="J91" i="19" s="1"/>
  <c r="J62" i="19" s="1"/>
  <c r="F34" i="18"/>
  <c r="BB71" i="1" s="1"/>
  <c r="BK246" i="17"/>
  <c r="J246" i="17" s="1"/>
  <c r="J77" i="17" s="1"/>
  <c r="BK239" i="17"/>
  <c r="J239" i="17" s="1"/>
  <c r="J76" i="17" s="1"/>
  <c r="BK213" i="17"/>
  <c r="J213" i="17" s="1"/>
  <c r="J74" i="17" s="1"/>
  <c r="BK202" i="17"/>
  <c r="J202" i="17" s="1"/>
  <c r="J72" i="17" s="1"/>
  <c r="BK182" i="17"/>
  <c r="J182" i="17" s="1"/>
  <c r="J71" i="17" s="1"/>
  <c r="BK179" i="17"/>
  <c r="J179" i="17" s="1"/>
  <c r="J70" i="17" s="1"/>
  <c r="BK164" i="17"/>
  <c r="J164" i="17" s="1"/>
  <c r="J67" i="17" s="1"/>
  <c r="J33" i="17"/>
  <c r="AW70" i="1" s="1"/>
  <c r="BK193" i="16"/>
  <c r="J193" i="16" s="1"/>
  <c r="J71" i="16" s="1"/>
  <c r="BK159" i="16"/>
  <c r="J159" i="16" s="1"/>
  <c r="J67" i="16" s="1"/>
  <c r="BK131" i="16"/>
  <c r="J131" i="16" s="1"/>
  <c r="J65" i="16" s="1"/>
  <c r="BK102" i="16"/>
  <c r="J102" i="16" s="1"/>
  <c r="J64" i="16" s="1"/>
  <c r="F36" i="16"/>
  <c r="BD68" i="1" s="1"/>
  <c r="BK95" i="16"/>
  <c r="F33" i="16"/>
  <c r="BA68" i="1" s="1"/>
  <c r="BK133" i="15"/>
  <c r="J133" i="15" s="1"/>
  <c r="J69" i="15" s="1"/>
  <c r="F35" i="15"/>
  <c r="BC67" i="1" s="1"/>
  <c r="F34" i="15"/>
  <c r="BB67" i="1" s="1"/>
  <c r="BK95" i="15"/>
  <c r="J95" i="15" s="1"/>
  <c r="J63" i="15" s="1"/>
  <c r="J32" i="15"/>
  <c r="AV67" i="1" s="1"/>
  <c r="F33" i="15"/>
  <c r="BA67" i="1" s="1"/>
  <c r="BK155" i="14"/>
  <c r="J155" i="14" s="1"/>
  <c r="J72" i="14" s="1"/>
  <c r="BK143" i="14"/>
  <c r="J143" i="14" s="1"/>
  <c r="J71" i="14" s="1"/>
  <c r="BK139" i="14"/>
  <c r="J139" i="14" s="1"/>
  <c r="J70" i="14" s="1"/>
  <c r="F36" i="14"/>
  <c r="BD66" i="1" s="1"/>
  <c r="BK84" i="13"/>
  <c r="J84" i="13" s="1"/>
  <c r="J61" i="13" s="1"/>
  <c r="F34" i="13"/>
  <c r="BB65" i="1" s="1"/>
  <c r="F35" i="12"/>
  <c r="BC64" i="1" s="1"/>
  <c r="BK116" i="11"/>
  <c r="J116" i="11" s="1"/>
  <c r="J64" i="11" s="1"/>
  <c r="F36" i="11"/>
  <c r="BD63" i="1" s="1"/>
  <c r="F34" i="11"/>
  <c r="BB63" i="1" s="1"/>
  <c r="J33" i="11"/>
  <c r="AW63" i="1" s="1"/>
  <c r="BK125" i="10"/>
  <c r="J125" i="10" s="1"/>
  <c r="J71" i="10" s="1"/>
  <c r="F33" i="10"/>
  <c r="BA62" i="1" s="1"/>
  <c r="J33" i="10"/>
  <c r="AW62" i="1" s="1"/>
  <c r="F35" i="10"/>
  <c r="BC62" i="1" s="1"/>
  <c r="BK203" i="9"/>
  <c r="J203" i="9" s="1"/>
  <c r="J78" i="9" s="1"/>
  <c r="BK190" i="9"/>
  <c r="J190" i="9" s="1"/>
  <c r="J76" i="9" s="1"/>
  <c r="BK183" i="9"/>
  <c r="J183" i="9" s="1"/>
  <c r="J74" i="9" s="1"/>
  <c r="BK176" i="9"/>
  <c r="J176" i="9" s="1"/>
  <c r="J73" i="9" s="1"/>
  <c r="BK169" i="9"/>
  <c r="J169" i="9" s="1"/>
  <c r="J71" i="9" s="1"/>
  <c r="BK142" i="9"/>
  <c r="J142" i="9" s="1"/>
  <c r="J67" i="9" s="1"/>
  <c r="BK120" i="9"/>
  <c r="J120" i="9" s="1"/>
  <c r="J65" i="9" s="1"/>
  <c r="BK111" i="9"/>
  <c r="J111" i="9" s="1"/>
  <c r="J63" i="9" s="1"/>
  <c r="F34" i="9"/>
  <c r="BB61" i="1" s="1"/>
  <c r="BK87" i="8"/>
  <c r="J33" i="8"/>
  <c r="AW59" i="1" s="1"/>
  <c r="BK174" i="7"/>
  <c r="J174" i="7" s="1"/>
  <c r="J68" i="7" s="1"/>
  <c r="BK129" i="6"/>
  <c r="J129" i="6" s="1"/>
  <c r="J67" i="6" s="1"/>
  <c r="F33" i="6"/>
  <c r="BA57" i="1" s="1"/>
  <c r="BK98" i="6"/>
  <c r="J98" i="6" s="1"/>
  <c r="J62" i="6" s="1"/>
  <c r="F36" i="6"/>
  <c r="BD57" i="1" s="1"/>
  <c r="F34" i="5"/>
  <c r="BB56" i="1" s="1"/>
  <c r="BK84" i="5"/>
  <c r="J84" i="5" s="1"/>
  <c r="J61" i="5" s="1"/>
  <c r="F36" i="5"/>
  <c r="BD56" i="1" s="1"/>
  <c r="BK131" i="4"/>
  <c r="J131" i="4" s="1"/>
  <c r="J67" i="4" s="1"/>
  <c r="BK125" i="4"/>
  <c r="J125" i="4" s="1"/>
  <c r="J66" i="4" s="1"/>
  <c r="BK112" i="4"/>
  <c r="J112" i="4" s="1"/>
  <c r="J65" i="4" s="1"/>
  <c r="BK105" i="4"/>
  <c r="J105" i="4" s="1"/>
  <c r="J63" i="4" s="1"/>
  <c r="F35" i="4"/>
  <c r="BC55" i="1" s="1"/>
  <c r="BK94" i="4"/>
  <c r="J94" i="4" s="1"/>
  <c r="J62" i="4" s="1"/>
  <c r="F33" i="4"/>
  <c r="BA55" i="1" s="1"/>
  <c r="BK113" i="3"/>
  <c r="J113" i="3" s="1"/>
  <c r="J64" i="3" s="1"/>
  <c r="F36" i="3"/>
  <c r="BD54" i="1" s="1"/>
  <c r="F34" i="3"/>
  <c r="BB54" i="1" s="1"/>
  <c r="J33" i="3"/>
  <c r="AW54" i="1" s="1"/>
  <c r="F32" i="3"/>
  <c r="AZ54" i="1" s="1"/>
  <c r="BK377" i="2"/>
  <c r="J377" i="2" s="1"/>
  <c r="J86" i="2" s="1"/>
  <c r="BK350" i="2"/>
  <c r="J350" i="2" s="1"/>
  <c r="J81" i="2" s="1"/>
  <c r="BK317" i="2"/>
  <c r="J317" i="2" s="1"/>
  <c r="J77" i="2" s="1"/>
  <c r="BK271" i="2"/>
  <c r="J271" i="2" s="1"/>
  <c r="J73" i="2" s="1"/>
  <c r="BK260" i="2"/>
  <c r="J260" i="2" s="1"/>
  <c r="J72" i="2" s="1"/>
  <c r="BK217" i="2"/>
  <c r="J217" i="2" s="1"/>
  <c r="J68" i="2" s="1"/>
  <c r="BK171" i="2"/>
  <c r="J171" i="2" s="1"/>
  <c r="J67" i="2" s="1"/>
  <c r="BK165" i="2"/>
  <c r="J165" i="2" s="1"/>
  <c r="J66" i="2" s="1"/>
  <c r="BK151" i="2"/>
  <c r="J151" i="2" s="1"/>
  <c r="J65" i="2" s="1"/>
  <c r="BK130" i="2"/>
  <c r="J130" i="2" s="1"/>
  <c r="J64" i="2" s="1"/>
  <c r="F35" i="2"/>
  <c r="BC53" i="1" s="1"/>
  <c r="F34" i="2"/>
  <c r="BB53" i="1" s="1"/>
  <c r="F36" i="2"/>
  <c r="BD53" i="1" s="1"/>
  <c r="BK382" i="2"/>
  <c r="J382" i="2" s="1"/>
  <c r="J87" i="2" s="1"/>
  <c r="J383" i="2"/>
  <c r="J88" i="2" s="1"/>
  <c r="J32" i="2"/>
  <c r="AV53" i="1" s="1"/>
  <c r="F32" i="17"/>
  <c r="AZ70" i="1" s="1"/>
  <c r="R88" i="22"/>
  <c r="R87" i="22" s="1"/>
  <c r="F32" i="6"/>
  <c r="AZ57" i="1" s="1"/>
  <c r="J32" i="6"/>
  <c r="AV57" i="1" s="1"/>
  <c r="P87" i="3"/>
  <c r="P86" i="3" s="1"/>
  <c r="AU54" i="1" s="1"/>
  <c r="R94" i="7"/>
  <c r="T94" i="25"/>
  <c r="F32" i="5"/>
  <c r="AZ56" i="1" s="1"/>
  <c r="J32" i="5"/>
  <c r="AV56" i="1" s="1"/>
  <c r="F32" i="11"/>
  <c r="AZ63" i="1" s="1"/>
  <c r="E45" i="25"/>
  <c r="E74" i="25"/>
  <c r="J53" i="20"/>
  <c r="J77" i="20"/>
  <c r="F30" i="25"/>
  <c r="AZ78" i="1" s="1"/>
  <c r="J30" i="25"/>
  <c r="AV78" i="1" s="1"/>
  <c r="F33" i="2"/>
  <c r="BA53" i="1" s="1"/>
  <c r="J33" i="2"/>
  <c r="AW53" i="1" s="1"/>
  <c r="F56" i="17"/>
  <c r="F100" i="17"/>
  <c r="T97" i="14"/>
  <c r="J32" i="18"/>
  <c r="AV71" i="1" s="1"/>
  <c r="J32" i="3"/>
  <c r="AV54" i="1" s="1"/>
  <c r="BK198" i="7"/>
  <c r="F35" i="9"/>
  <c r="BC61" i="1" s="1"/>
  <c r="R155" i="9"/>
  <c r="F80" i="13"/>
  <c r="P196" i="23"/>
  <c r="P195" i="23" s="1"/>
  <c r="F56" i="2"/>
  <c r="BK144" i="6"/>
  <c r="J144" i="6" s="1"/>
  <c r="J71" i="6" s="1"/>
  <c r="P104" i="7"/>
  <c r="T203" i="9"/>
  <c r="F35" i="3"/>
  <c r="BC54" i="1" s="1"/>
  <c r="T113" i="3"/>
  <c r="T86" i="3" s="1"/>
  <c r="R131" i="4"/>
  <c r="P98" i="6"/>
  <c r="R129" i="6"/>
  <c r="F36" i="7"/>
  <c r="BD58" i="1" s="1"/>
  <c r="R213" i="7"/>
  <c r="P102" i="9"/>
  <c r="J32" i="11"/>
  <c r="AV63" i="1" s="1"/>
  <c r="R155" i="14"/>
  <c r="P213" i="17"/>
  <c r="F35" i="19"/>
  <c r="BC72" i="1" s="1"/>
  <c r="F35" i="21"/>
  <c r="BC74" i="1" s="1"/>
  <c r="R120" i="21"/>
  <c r="T217" i="2"/>
  <c r="T280" i="2"/>
  <c r="P317" i="2"/>
  <c r="P335" i="2"/>
  <c r="P362" i="2"/>
  <c r="R113" i="3"/>
  <c r="J33" i="4"/>
  <c r="AW55" i="1" s="1"/>
  <c r="P112" i="4"/>
  <c r="T125" i="4"/>
  <c r="BK172" i="4"/>
  <c r="J172" i="4" s="1"/>
  <c r="J70" i="4" s="1"/>
  <c r="J33" i="6"/>
  <c r="AW57" i="1" s="1"/>
  <c r="P116" i="6"/>
  <c r="F34" i="7"/>
  <c r="BB58" i="1" s="1"/>
  <c r="T124" i="9"/>
  <c r="T101" i="9" s="1"/>
  <c r="BK96" i="10"/>
  <c r="BK87" i="12"/>
  <c r="R115" i="14"/>
  <c r="P127" i="14"/>
  <c r="P97" i="14" s="1"/>
  <c r="R138" i="14"/>
  <c r="BK171" i="14"/>
  <c r="J171" i="14" s="1"/>
  <c r="J73" i="14" s="1"/>
  <c r="BK109" i="15"/>
  <c r="J109" i="15" s="1"/>
  <c r="J66" i="15" s="1"/>
  <c r="R88" i="18"/>
  <c r="F86" i="19"/>
  <c r="R101" i="19"/>
  <c r="J77" i="5"/>
  <c r="J53" i="5"/>
  <c r="F33" i="23"/>
  <c r="BA76" i="1" s="1"/>
  <c r="J33" i="23"/>
  <c r="AW76" i="1" s="1"/>
  <c r="E47" i="18"/>
  <c r="E74" i="18"/>
  <c r="J104" i="2"/>
  <c r="J53" i="2"/>
  <c r="J32" i="4"/>
  <c r="AV55" i="1" s="1"/>
  <c r="F32" i="4"/>
  <c r="AZ55" i="1" s="1"/>
  <c r="J32" i="14"/>
  <c r="AV66" i="1" s="1"/>
  <c r="F32" i="14"/>
  <c r="AZ66" i="1" s="1"/>
  <c r="P130" i="2"/>
  <c r="P111" i="2" s="1"/>
  <c r="F33" i="7"/>
  <c r="BA58" i="1" s="1"/>
  <c r="P116" i="9"/>
  <c r="T196" i="23"/>
  <c r="T195" i="23" s="1"/>
  <c r="J32" i="24"/>
  <c r="AV77" i="1" s="1"/>
  <c r="BK280" i="2"/>
  <c r="J280" i="2" s="1"/>
  <c r="J74" i="2" s="1"/>
  <c r="P359" i="2"/>
  <c r="F34" i="4"/>
  <c r="BB55" i="1" s="1"/>
  <c r="J33" i="7"/>
  <c r="AW58" i="1" s="1"/>
  <c r="P174" i="7"/>
  <c r="T213" i="7"/>
  <c r="R95" i="10"/>
  <c r="R130" i="23"/>
  <c r="BK301" i="2"/>
  <c r="J301" i="2" s="1"/>
  <c r="J76" i="2" s="1"/>
  <c r="F34" i="8"/>
  <c r="BB59" i="1" s="1"/>
  <c r="BK116" i="9"/>
  <c r="J116" i="9" s="1"/>
  <c r="J64" i="9" s="1"/>
  <c r="J80" i="11"/>
  <c r="F35" i="13"/>
  <c r="BC65" i="1" s="1"/>
  <c r="F35" i="16"/>
  <c r="BC68" i="1" s="1"/>
  <c r="J87" i="23"/>
  <c r="R87" i="24"/>
  <c r="F32" i="2"/>
  <c r="AZ53" i="1" s="1"/>
  <c r="T171" i="2"/>
  <c r="T301" i="2"/>
  <c r="BK335" i="2"/>
  <c r="J335" i="2" s="1"/>
  <c r="J79" i="2" s="1"/>
  <c r="BK362" i="2"/>
  <c r="J362" i="2" s="1"/>
  <c r="J84" i="2" s="1"/>
  <c r="R88" i="3"/>
  <c r="R87" i="3" s="1"/>
  <c r="R86" i="3" s="1"/>
  <c r="P94" i="4"/>
  <c r="P93" i="4" s="1"/>
  <c r="P92" i="4" s="1"/>
  <c r="AU55" i="1" s="1"/>
  <c r="F36" i="4"/>
  <c r="BD55" i="1" s="1"/>
  <c r="R125" i="4"/>
  <c r="T144" i="4"/>
  <c r="P84" i="5"/>
  <c r="P83" i="5" s="1"/>
  <c r="AU56" i="1" s="1"/>
  <c r="E84" i="6"/>
  <c r="BK116" i="6"/>
  <c r="J116" i="6" s="1"/>
  <c r="J65" i="6" s="1"/>
  <c r="R138" i="6"/>
  <c r="R137" i="6" s="1"/>
  <c r="P198" i="7"/>
  <c r="P197" i="7" s="1"/>
  <c r="BK213" i="7"/>
  <c r="J213" i="7" s="1"/>
  <c r="J71" i="7" s="1"/>
  <c r="J87" i="8"/>
  <c r="J62" i="8" s="1"/>
  <c r="F97" i="9"/>
  <c r="P124" i="9"/>
  <c r="R142" i="9"/>
  <c r="P155" i="9"/>
  <c r="F34" i="10"/>
  <c r="BB62" i="1" s="1"/>
  <c r="R124" i="10"/>
  <c r="F34" i="12"/>
  <c r="BB64" i="1" s="1"/>
  <c r="T84" i="13"/>
  <c r="T83" i="13" s="1"/>
  <c r="P84" i="13"/>
  <c r="P83" i="13" s="1"/>
  <c r="AU65" i="1" s="1"/>
  <c r="R127" i="14"/>
  <c r="J33" i="16"/>
  <c r="AW68" i="1" s="1"/>
  <c r="R151" i="16"/>
  <c r="F36" i="17"/>
  <c r="BD70" i="1" s="1"/>
  <c r="F34" i="17"/>
  <c r="BB70" i="1" s="1"/>
  <c r="J32" i="20"/>
  <c r="AV73" i="1" s="1"/>
  <c r="BK159" i="21"/>
  <c r="J159" i="21" s="1"/>
  <c r="J72" i="21" s="1"/>
  <c r="J95" i="16"/>
  <c r="J62" i="16" s="1"/>
  <c r="F34" i="6"/>
  <c r="BB57" i="1" s="1"/>
  <c r="F35" i="6"/>
  <c r="BC57" i="1" s="1"/>
  <c r="F35" i="8"/>
  <c r="BC59" i="1" s="1"/>
  <c r="P99" i="21"/>
  <c r="F33" i="5"/>
  <c r="BA56" i="1" s="1"/>
  <c r="P207" i="6"/>
  <c r="T342" i="2"/>
  <c r="BK207" i="6"/>
  <c r="J207" i="6" s="1"/>
  <c r="J73" i="6" s="1"/>
  <c r="F36" i="21"/>
  <c r="BD74" i="1" s="1"/>
  <c r="BK125" i="2"/>
  <c r="J125" i="2" s="1"/>
  <c r="J63" i="2" s="1"/>
  <c r="R217" i="2"/>
  <c r="BK288" i="2"/>
  <c r="J288" i="2" s="1"/>
  <c r="J75" i="2" s="1"/>
  <c r="BK322" i="2"/>
  <c r="J322" i="2" s="1"/>
  <c r="J78" i="2" s="1"/>
  <c r="T355" i="2"/>
  <c r="T158" i="4"/>
  <c r="F35" i="5"/>
  <c r="BC56" i="1" s="1"/>
  <c r="R111" i="6"/>
  <c r="BK155" i="9"/>
  <c r="J155" i="9" s="1"/>
  <c r="J68" i="9" s="1"/>
  <c r="F33" i="12"/>
  <c r="BA64" i="1" s="1"/>
  <c r="F34" i="14"/>
  <c r="BB66" i="1" s="1"/>
  <c r="P155" i="14"/>
  <c r="F32" i="15"/>
  <c r="AZ67" i="1" s="1"/>
  <c r="T92" i="15"/>
  <c r="P174" i="16"/>
  <c r="P88" i="18"/>
  <c r="P87" i="18" s="1"/>
  <c r="P86" i="18" s="1"/>
  <c r="AU71" i="1" s="1"/>
  <c r="F36" i="18"/>
  <c r="BD71" i="1" s="1"/>
  <c r="F34" i="19"/>
  <c r="BB72" i="1" s="1"/>
  <c r="F35" i="22"/>
  <c r="BC75" i="1" s="1"/>
  <c r="F35" i="23"/>
  <c r="BC76" i="1" s="1"/>
  <c r="R158" i="23"/>
  <c r="F35" i="24"/>
  <c r="BC77" i="1" s="1"/>
  <c r="F32" i="21"/>
  <c r="AZ74" i="1" s="1"/>
  <c r="J32" i="21"/>
  <c r="AV74" i="1" s="1"/>
  <c r="F32" i="9"/>
  <c r="AZ61" i="1" s="1"/>
  <c r="J32" i="9"/>
  <c r="AV61" i="1" s="1"/>
  <c r="F56" i="6"/>
  <c r="F93" i="6"/>
  <c r="J32" i="7"/>
  <c r="AV58" i="1" s="1"/>
  <c r="F32" i="7"/>
  <c r="AZ58" i="1" s="1"/>
  <c r="E47" i="17"/>
  <c r="E91" i="17"/>
  <c r="P168" i="9"/>
  <c r="BK112" i="2"/>
  <c r="R151" i="2"/>
  <c r="R111" i="2" s="1"/>
  <c r="R110" i="2" s="1"/>
  <c r="R165" i="2"/>
  <c r="R377" i="2"/>
  <c r="R90" i="8"/>
  <c r="R86" i="8" s="1"/>
  <c r="R85" i="8" s="1"/>
  <c r="R116" i="9"/>
  <c r="T213" i="17"/>
  <c r="T91" i="19"/>
  <c r="T131" i="4"/>
  <c r="T93" i="4" s="1"/>
  <c r="BK144" i="4"/>
  <c r="J144" i="4" s="1"/>
  <c r="J68" i="4" s="1"/>
  <c r="T207" i="6"/>
  <c r="T137" i="6" s="1"/>
  <c r="F32" i="18"/>
  <c r="AZ71" i="1" s="1"/>
  <c r="BK88" i="3"/>
  <c r="R112" i="4"/>
  <c r="BK158" i="4"/>
  <c r="J158" i="4" s="1"/>
  <c r="J69" i="4" s="1"/>
  <c r="J33" i="5"/>
  <c r="AW56" i="1" s="1"/>
  <c r="R116" i="6"/>
  <c r="P213" i="7"/>
  <c r="F33" i="8"/>
  <c r="BA59" i="1" s="1"/>
  <c r="T155" i="9"/>
  <c r="R112" i="25"/>
  <c r="R94" i="25" s="1"/>
  <c r="T151" i="2"/>
  <c r="R171" i="2"/>
  <c r="BK245" i="2"/>
  <c r="J245" i="2" s="1"/>
  <c r="J69" i="2" s="1"/>
  <c r="R260" i="2"/>
  <c r="R259" i="2" s="1"/>
  <c r="P271" i="2"/>
  <c r="P259" i="2" s="1"/>
  <c r="F33" i="3"/>
  <c r="BA54" i="1" s="1"/>
  <c r="T172" i="4"/>
  <c r="BK125" i="6"/>
  <c r="J125" i="6" s="1"/>
  <c r="J66" i="6" s="1"/>
  <c r="BK138" i="6"/>
  <c r="P177" i="6"/>
  <c r="F35" i="7"/>
  <c r="BC58" i="1" s="1"/>
  <c r="P148" i="7"/>
  <c r="R198" i="7"/>
  <c r="R197" i="7" s="1"/>
  <c r="F33" i="11"/>
  <c r="BA63" i="1" s="1"/>
  <c r="F32" i="12"/>
  <c r="AZ64" i="1" s="1"/>
  <c r="F36" i="12"/>
  <c r="BD64" i="1" s="1"/>
  <c r="J33" i="14"/>
  <c r="AW66" i="1" s="1"/>
  <c r="R172" i="21"/>
  <c r="P181" i="23"/>
  <c r="F32" i="13"/>
  <c r="AZ65" i="1" s="1"/>
  <c r="J32" i="13"/>
  <c r="AV65" i="1" s="1"/>
  <c r="F56" i="4"/>
  <c r="P95" i="7"/>
  <c r="T104" i="7"/>
  <c r="P125" i="7"/>
  <c r="T154" i="7"/>
  <c r="T86" i="8"/>
  <c r="T85" i="8" s="1"/>
  <c r="BK102" i="9"/>
  <c r="F36" i="9"/>
  <c r="BD61" i="1" s="1"/>
  <c r="T142" i="9"/>
  <c r="T190" i="9"/>
  <c r="BK199" i="9"/>
  <c r="J199" i="9" s="1"/>
  <c r="J77" i="9" s="1"/>
  <c r="J88" i="10"/>
  <c r="P117" i="10"/>
  <c r="P95" i="10" s="1"/>
  <c r="P94" i="10" s="1"/>
  <c r="AU62" i="1" s="1"/>
  <c r="R87" i="12"/>
  <c r="R86" i="12" s="1"/>
  <c r="R85" i="12" s="1"/>
  <c r="P171" i="14"/>
  <c r="R102" i="16"/>
  <c r="P131" i="16"/>
  <c r="P94" i="16" s="1"/>
  <c r="P93" i="16" s="1"/>
  <c r="AU68" i="1" s="1"/>
  <c r="F33" i="17"/>
  <c r="BA70" i="1" s="1"/>
  <c r="P118" i="17"/>
  <c r="T135" i="17"/>
  <c r="P182" i="17"/>
  <c r="F35" i="18"/>
  <c r="BC71" i="1" s="1"/>
  <c r="F32" i="19"/>
  <c r="AZ72" i="1" s="1"/>
  <c r="P101" i="19"/>
  <c r="P90" i="19" s="1"/>
  <c r="P89" i="19" s="1"/>
  <c r="AU72" i="1" s="1"/>
  <c r="R140" i="19"/>
  <c r="F34" i="21"/>
  <c r="BB74" i="1" s="1"/>
  <c r="R159" i="21"/>
  <c r="F33" i="22"/>
  <c r="BA75" i="1" s="1"/>
  <c r="F36" i="23"/>
  <c r="BD76" i="1" s="1"/>
  <c r="F34" i="23"/>
  <c r="BB76" i="1" s="1"/>
  <c r="BK196" i="23"/>
  <c r="R87" i="25"/>
  <c r="R86" i="25" s="1"/>
  <c r="F32" i="8"/>
  <c r="AZ59" i="1" s="1"/>
  <c r="J32" i="8"/>
  <c r="AV59" i="1" s="1"/>
  <c r="J53" i="14"/>
  <c r="J90" i="14"/>
  <c r="BK177" i="6"/>
  <c r="J177" i="6" s="1"/>
  <c r="J72" i="6" s="1"/>
  <c r="BK125" i="7"/>
  <c r="J125" i="7" s="1"/>
  <c r="J65" i="7" s="1"/>
  <c r="BK154" i="7"/>
  <c r="J154" i="7" s="1"/>
  <c r="J67" i="7" s="1"/>
  <c r="P87" i="8"/>
  <c r="F36" i="8"/>
  <c r="BD59" i="1" s="1"/>
  <c r="R124" i="9"/>
  <c r="R176" i="9"/>
  <c r="R203" i="9"/>
  <c r="BK129" i="10"/>
  <c r="J129" i="10" s="1"/>
  <c r="J72" i="10" s="1"/>
  <c r="BK88" i="11"/>
  <c r="F35" i="11"/>
  <c r="BC63" i="1" s="1"/>
  <c r="BK105" i="12"/>
  <c r="J105" i="12" s="1"/>
  <c r="J63" i="12" s="1"/>
  <c r="T171" i="14"/>
  <c r="R131" i="16"/>
  <c r="J32" i="17"/>
  <c r="AV70" i="1" s="1"/>
  <c r="T118" i="17"/>
  <c r="R149" i="17"/>
  <c r="T164" i="17"/>
  <c r="P253" i="17"/>
  <c r="BK101" i="19"/>
  <c r="J101" i="19" s="1"/>
  <c r="J63" i="19" s="1"/>
  <c r="BK118" i="19"/>
  <c r="J118" i="19" s="1"/>
  <c r="J64" i="19" s="1"/>
  <c r="T140" i="19"/>
  <c r="P153" i="19"/>
  <c r="P172" i="21"/>
  <c r="T194" i="21"/>
  <c r="BK105" i="23"/>
  <c r="J105" i="23" s="1"/>
  <c r="J64" i="23" s="1"/>
  <c r="P130" i="23"/>
  <c r="R90" i="24"/>
  <c r="T87" i="25"/>
  <c r="T86" i="25" s="1"/>
  <c r="T85" i="25" s="1"/>
  <c r="T84" i="25" s="1"/>
  <c r="BK112" i="25"/>
  <c r="J112" i="25" s="1"/>
  <c r="J64" i="25" s="1"/>
  <c r="F33" i="18"/>
  <c r="BA71" i="1" s="1"/>
  <c r="J33" i="18"/>
  <c r="AW71" i="1" s="1"/>
  <c r="J80" i="3"/>
  <c r="E80" i="4"/>
  <c r="T129" i="6"/>
  <c r="T97" i="6" s="1"/>
  <c r="P144" i="6"/>
  <c r="J87" i="7"/>
  <c r="T94" i="7"/>
  <c r="T93" i="7" s="1"/>
  <c r="J79" i="8"/>
  <c r="P90" i="8"/>
  <c r="F33" i="9"/>
  <c r="BA61" i="1" s="1"/>
  <c r="R111" i="9"/>
  <c r="T187" i="9"/>
  <c r="T168" i="9" s="1"/>
  <c r="F32" i="10"/>
  <c r="AZ62" i="1" s="1"/>
  <c r="P116" i="11"/>
  <c r="P86" i="11" s="1"/>
  <c r="AU63" i="1" s="1"/>
  <c r="T87" i="12"/>
  <c r="T86" i="12" s="1"/>
  <c r="T85" i="12" s="1"/>
  <c r="BK127" i="14"/>
  <c r="J127" i="14" s="1"/>
  <c r="J66" i="14" s="1"/>
  <c r="F88" i="15"/>
  <c r="R102" i="15"/>
  <c r="R101" i="15" s="1"/>
  <c r="R91" i="15" s="1"/>
  <c r="R109" i="15"/>
  <c r="T131" i="16"/>
  <c r="T94" i="16" s="1"/>
  <c r="BK151" i="16"/>
  <c r="J151" i="16" s="1"/>
  <c r="J66" i="16" s="1"/>
  <c r="P159" i="16"/>
  <c r="T193" i="16"/>
  <c r="BK135" i="17"/>
  <c r="J135" i="17" s="1"/>
  <c r="J65" i="17" s="1"/>
  <c r="P149" i="17"/>
  <c r="R234" i="17"/>
  <c r="R246" i="17"/>
  <c r="T250" i="17"/>
  <c r="BK88" i="18"/>
  <c r="BK99" i="21"/>
  <c r="T153" i="21"/>
  <c r="T152" i="21" s="1"/>
  <c r="BK172" i="21"/>
  <c r="J172" i="21" s="1"/>
  <c r="J73" i="21" s="1"/>
  <c r="R194" i="21"/>
  <c r="J81" i="22"/>
  <c r="P89" i="22"/>
  <c r="P88" i="22" s="1"/>
  <c r="P87" i="22" s="1"/>
  <c r="AU75" i="1" s="1"/>
  <c r="P158" i="23"/>
  <c r="BK181" i="23"/>
  <c r="J181" i="23" s="1"/>
  <c r="J68" i="23" s="1"/>
  <c r="T90" i="24"/>
  <c r="T86" i="24" s="1"/>
  <c r="T85" i="24" s="1"/>
  <c r="P90" i="24"/>
  <c r="P86" i="24" s="1"/>
  <c r="P85" i="24" s="1"/>
  <c r="AU77" i="1" s="1"/>
  <c r="F34" i="25"/>
  <c r="BD78" i="1" s="1"/>
  <c r="P95" i="25"/>
  <c r="J95" i="7"/>
  <c r="J62" i="7" s="1"/>
  <c r="J93" i="15"/>
  <c r="J62" i="15" s="1"/>
  <c r="J32" i="16"/>
  <c r="AV68" i="1" s="1"/>
  <c r="F32" i="16"/>
  <c r="AZ68" i="1" s="1"/>
  <c r="J87" i="24"/>
  <c r="J62" i="24" s="1"/>
  <c r="P111" i="6"/>
  <c r="BK104" i="7"/>
  <c r="J104" i="7" s="1"/>
  <c r="J64" i="7" s="1"/>
  <c r="BK148" i="7"/>
  <c r="J148" i="7" s="1"/>
  <c r="J66" i="7" s="1"/>
  <c r="BK90" i="8"/>
  <c r="J90" i="8" s="1"/>
  <c r="J63" i="8" s="1"/>
  <c r="P111" i="9"/>
  <c r="J32" i="10"/>
  <c r="AV62" i="1" s="1"/>
  <c r="BK107" i="10"/>
  <c r="J107" i="10" s="1"/>
  <c r="J64" i="10" s="1"/>
  <c r="T125" i="10"/>
  <c r="T124" i="10" s="1"/>
  <c r="T94" i="10" s="1"/>
  <c r="R88" i="11"/>
  <c r="R87" i="11" s="1"/>
  <c r="R86" i="11" s="1"/>
  <c r="J32" i="12"/>
  <c r="AV64" i="1" s="1"/>
  <c r="F36" i="13"/>
  <c r="BD65" i="1" s="1"/>
  <c r="F33" i="14"/>
  <c r="BA66" i="1" s="1"/>
  <c r="T143" i="14"/>
  <c r="T109" i="15"/>
  <c r="BK149" i="17"/>
  <c r="J149" i="17" s="1"/>
  <c r="J66" i="17" s="1"/>
  <c r="T202" i="17"/>
  <c r="T178" i="17" s="1"/>
  <c r="T234" i="17"/>
  <c r="R266" i="17"/>
  <c r="BK266" i="17"/>
  <c r="J266" i="17" s="1"/>
  <c r="J81" i="17" s="1"/>
  <c r="T88" i="18"/>
  <c r="T87" i="18" s="1"/>
  <c r="T86" i="18" s="1"/>
  <c r="F33" i="19"/>
  <c r="BA72" i="1" s="1"/>
  <c r="R99" i="21"/>
  <c r="P159" i="21"/>
  <c r="BK89" i="22"/>
  <c r="F36" i="24"/>
  <c r="BD77" i="1" s="1"/>
  <c r="BK95" i="25"/>
  <c r="J53" i="24"/>
  <c r="J79" i="24"/>
  <c r="P129" i="10"/>
  <c r="P124" i="10" s="1"/>
  <c r="F35" i="14"/>
  <c r="BC66" i="1" s="1"/>
  <c r="BK102" i="15"/>
  <c r="R159" i="16"/>
  <c r="R182" i="17"/>
  <c r="T84" i="20"/>
  <c r="T83" i="20" s="1"/>
  <c r="T120" i="21"/>
  <c r="BK87" i="25"/>
  <c r="P100" i="25"/>
  <c r="P112" i="25"/>
  <c r="E73" i="8"/>
  <c r="J33" i="9"/>
  <c r="AW61" i="1" s="1"/>
  <c r="F36" i="10"/>
  <c r="BD62" i="1" s="1"/>
  <c r="J79" i="12"/>
  <c r="J33" i="12"/>
  <c r="AW64" i="1" s="1"/>
  <c r="F33" i="13"/>
  <c r="BA65" i="1" s="1"/>
  <c r="F93" i="14"/>
  <c r="T155" i="14"/>
  <c r="J33" i="15"/>
  <c r="AW67" i="1" s="1"/>
  <c r="T102" i="15"/>
  <c r="F34" i="16"/>
  <c r="BB68" i="1" s="1"/>
  <c r="BK185" i="16"/>
  <c r="R250" i="17"/>
  <c r="R178" i="17" s="1"/>
  <c r="BK253" i="17"/>
  <c r="J253" i="17" s="1"/>
  <c r="J79" i="17" s="1"/>
  <c r="P266" i="17"/>
  <c r="F83" i="18"/>
  <c r="BK153" i="19"/>
  <c r="J153" i="19" s="1"/>
  <c r="J67" i="19" s="1"/>
  <c r="P113" i="21"/>
  <c r="J32" i="22"/>
  <c r="AV75" i="1" s="1"/>
  <c r="AT75" i="1" s="1"/>
  <c r="T89" i="22"/>
  <c r="T88" i="22" s="1"/>
  <c r="T87" i="22" s="1"/>
  <c r="T95" i="23"/>
  <c r="F33" i="24"/>
  <c r="BA77" i="1" s="1"/>
  <c r="BK100" i="25"/>
  <c r="J100" i="25" s="1"/>
  <c r="J62" i="25" s="1"/>
  <c r="F82" i="8"/>
  <c r="E82" i="10"/>
  <c r="BK117" i="10"/>
  <c r="J117" i="10" s="1"/>
  <c r="J68" i="10" s="1"/>
  <c r="J33" i="13"/>
  <c r="AW65" i="1" s="1"/>
  <c r="BK98" i="14"/>
  <c r="BK115" i="14"/>
  <c r="J115" i="14" s="1"/>
  <c r="J65" i="14" s="1"/>
  <c r="BK131" i="14"/>
  <c r="J131" i="14" s="1"/>
  <c r="J67" i="14" s="1"/>
  <c r="F36" i="15"/>
  <c r="BD67" i="1" s="1"/>
  <c r="P133" i="15"/>
  <c r="P101" i="15" s="1"/>
  <c r="P91" i="15" s="1"/>
  <c r="AU67" i="1" s="1"/>
  <c r="R185" i="16"/>
  <c r="R184" i="16" s="1"/>
  <c r="BK105" i="17"/>
  <c r="F35" i="17"/>
  <c r="BC70" i="1" s="1"/>
  <c r="BK129" i="17"/>
  <c r="J129" i="17" s="1"/>
  <c r="J64" i="17" s="1"/>
  <c r="P239" i="17"/>
  <c r="J33" i="19"/>
  <c r="AW72" i="1" s="1"/>
  <c r="R91" i="19"/>
  <c r="P129" i="19"/>
  <c r="F34" i="20"/>
  <c r="BB73" i="1" s="1"/>
  <c r="R145" i="21"/>
  <c r="F32" i="22"/>
  <c r="AZ75" i="1" s="1"/>
  <c r="BK109" i="22"/>
  <c r="J109" i="22" s="1"/>
  <c r="J63" i="22" s="1"/>
  <c r="R105" i="23"/>
  <c r="R94" i="23" s="1"/>
  <c r="R93" i="23" s="1"/>
  <c r="P150" i="23"/>
  <c r="J33" i="24"/>
  <c r="AW77" i="1" s="1"/>
  <c r="BK103" i="10"/>
  <c r="J103" i="10" s="1"/>
  <c r="J63" i="10" s="1"/>
  <c r="P87" i="12"/>
  <c r="P86" i="12" s="1"/>
  <c r="P85" i="12" s="1"/>
  <c r="AU64" i="1" s="1"/>
  <c r="T139" i="14"/>
  <c r="BK118" i="17"/>
  <c r="J118" i="17" s="1"/>
  <c r="J63" i="17" s="1"/>
  <c r="T129" i="17"/>
  <c r="R164" i="17"/>
  <c r="R116" i="18"/>
  <c r="F36" i="19"/>
  <c r="BD72" i="1" s="1"/>
  <c r="J33" i="21"/>
  <c r="AW74" i="1" s="1"/>
  <c r="T145" i="21"/>
  <c r="R153" i="21"/>
  <c r="R152" i="21" s="1"/>
  <c r="P194" i="21"/>
  <c r="F34" i="22"/>
  <c r="BB75" i="1" s="1"/>
  <c r="J32" i="23"/>
  <c r="AV76" i="1" s="1"/>
  <c r="P95" i="23"/>
  <c r="T105" i="23"/>
  <c r="BK130" i="23"/>
  <c r="J130" i="23" s="1"/>
  <c r="J65" i="23" s="1"/>
  <c r="E73" i="12"/>
  <c r="E81" i="16"/>
  <c r="J97" i="17"/>
  <c r="E75" i="22"/>
  <c r="F81" i="25"/>
  <c r="T96" i="6" l="1"/>
  <c r="R98" i="21"/>
  <c r="R97" i="21" s="1"/>
  <c r="T93" i="16"/>
  <c r="P104" i="17"/>
  <c r="R101" i="9"/>
  <c r="R97" i="6"/>
  <c r="R96" i="6" s="1"/>
  <c r="R93" i="4"/>
  <c r="R92" i="4" s="1"/>
  <c r="T92" i="4"/>
  <c r="T259" i="2"/>
  <c r="P101" i="9"/>
  <c r="P100" i="9" s="1"/>
  <c r="AU61" i="1" s="1"/>
  <c r="R104" i="17"/>
  <c r="R103" i="17" s="1"/>
  <c r="P178" i="17"/>
  <c r="R97" i="14"/>
  <c r="R96" i="14" s="1"/>
  <c r="T94" i="23"/>
  <c r="T98" i="21"/>
  <c r="T104" i="17"/>
  <c r="R168" i="9"/>
  <c r="R94" i="16"/>
  <c r="R93" i="16" s="1"/>
  <c r="T111" i="2"/>
  <c r="R94" i="10"/>
  <c r="AT78" i="1"/>
  <c r="BK86" i="24"/>
  <c r="J86" i="24" s="1"/>
  <c r="J61" i="24" s="1"/>
  <c r="T93" i="23"/>
  <c r="AT76" i="1"/>
  <c r="P152" i="21"/>
  <c r="T97" i="21"/>
  <c r="AT73" i="1"/>
  <c r="J84" i="20"/>
  <c r="J61" i="20" s="1"/>
  <c r="AT72" i="1"/>
  <c r="BK90" i="19"/>
  <c r="J90" i="19" s="1"/>
  <c r="J61" i="19" s="1"/>
  <c r="AT70" i="1"/>
  <c r="AT68" i="1"/>
  <c r="BK92" i="15"/>
  <c r="J92" i="15" s="1"/>
  <c r="J61" i="15" s="1"/>
  <c r="AT67" i="1"/>
  <c r="P138" i="14"/>
  <c r="P96" i="14" s="1"/>
  <c r="AU66" i="1" s="1"/>
  <c r="BK138" i="14"/>
  <c r="J138" i="14" s="1"/>
  <c r="J69" i="14" s="1"/>
  <c r="AT66" i="1"/>
  <c r="BK83" i="13"/>
  <c r="J83" i="13" s="1"/>
  <c r="J29" i="13" s="1"/>
  <c r="AT65" i="1"/>
  <c r="AT63" i="1"/>
  <c r="BK124" i="10"/>
  <c r="J124" i="10" s="1"/>
  <c r="J70" i="10" s="1"/>
  <c r="AT62" i="1"/>
  <c r="BC60" i="1"/>
  <c r="AY60" i="1" s="1"/>
  <c r="AT61" i="1"/>
  <c r="BB60" i="1"/>
  <c r="AX60" i="1" s="1"/>
  <c r="AT59" i="1"/>
  <c r="P86" i="8"/>
  <c r="P85" i="8" s="1"/>
  <c r="AU59" i="1" s="1"/>
  <c r="P137" i="6"/>
  <c r="BK97" i="6"/>
  <c r="J97" i="6" s="1"/>
  <c r="J61" i="6" s="1"/>
  <c r="BK83" i="5"/>
  <c r="J83" i="5" s="1"/>
  <c r="J60" i="5" s="1"/>
  <c r="AT56" i="1"/>
  <c r="BK93" i="4"/>
  <c r="BK92" i="4" s="1"/>
  <c r="J92" i="4" s="1"/>
  <c r="AT55" i="1"/>
  <c r="AT54" i="1"/>
  <c r="BD52" i="1"/>
  <c r="AZ52" i="1"/>
  <c r="AV52" i="1" s="1"/>
  <c r="BB52" i="1"/>
  <c r="AX52" i="1" s="1"/>
  <c r="BC52" i="1"/>
  <c r="AY52" i="1" s="1"/>
  <c r="P103" i="17"/>
  <c r="AU70" i="1" s="1"/>
  <c r="R100" i="9"/>
  <c r="T110" i="2"/>
  <c r="T103" i="17"/>
  <c r="P110" i="2"/>
  <c r="AU53" i="1" s="1"/>
  <c r="BK101" i="9"/>
  <c r="J102" i="9"/>
  <c r="J62" i="9" s="1"/>
  <c r="BK86" i="25"/>
  <c r="J87" i="25"/>
  <c r="J59" i="25" s="1"/>
  <c r="BK98" i="21"/>
  <c r="J99" i="21"/>
  <c r="J62" i="21" s="1"/>
  <c r="J88" i="3"/>
  <c r="J62" i="3" s="1"/>
  <c r="BK87" i="3"/>
  <c r="J102" i="15"/>
  <c r="J65" i="15" s="1"/>
  <c r="BK101" i="15"/>
  <c r="J101" i="15" s="1"/>
  <c r="J64" i="15" s="1"/>
  <c r="BK137" i="6"/>
  <c r="J137" i="6" s="1"/>
  <c r="J69" i="6" s="1"/>
  <c r="J138" i="6"/>
  <c r="J70" i="6" s="1"/>
  <c r="J112" i="2"/>
  <c r="J62" i="2" s="1"/>
  <c r="BK111" i="2"/>
  <c r="BD60" i="1"/>
  <c r="BK259" i="2"/>
  <c r="J259" i="2" s="1"/>
  <c r="J71" i="2" s="1"/>
  <c r="R85" i="25"/>
  <c r="R84" i="25" s="1"/>
  <c r="P94" i="7"/>
  <c r="P93" i="7" s="1"/>
  <c r="AU58" i="1" s="1"/>
  <c r="T90" i="19"/>
  <c r="T89" i="19" s="1"/>
  <c r="BA69" i="1"/>
  <c r="AW69" i="1" s="1"/>
  <c r="BK178" i="17"/>
  <c r="J178" i="17" s="1"/>
  <c r="J69" i="17" s="1"/>
  <c r="AT77" i="1"/>
  <c r="BK86" i="8"/>
  <c r="P97" i="6"/>
  <c r="AT57" i="1"/>
  <c r="AZ69" i="1"/>
  <c r="AV69" i="1" s="1"/>
  <c r="BK87" i="11"/>
  <c r="J88" i="11"/>
  <c r="J62" i="11" s="1"/>
  <c r="J196" i="23"/>
  <c r="J70" i="23" s="1"/>
  <c r="BK195" i="23"/>
  <c r="J195" i="23" s="1"/>
  <c r="J69" i="23" s="1"/>
  <c r="J105" i="17"/>
  <c r="J62" i="17" s="1"/>
  <c r="BK104" i="17"/>
  <c r="BK88" i="22"/>
  <c r="J89" i="22"/>
  <c r="J62" i="22" s="1"/>
  <c r="J96" i="10"/>
  <c r="J62" i="10" s="1"/>
  <c r="BK95" i="10"/>
  <c r="T100" i="9"/>
  <c r="BA52" i="1"/>
  <c r="R90" i="19"/>
  <c r="R89" i="19" s="1"/>
  <c r="AT53" i="1"/>
  <c r="AT58" i="1"/>
  <c r="T101" i="15"/>
  <c r="T91" i="15" s="1"/>
  <c r="P94" i="25"/>
  <c r="P85" i="25" s="1"/>
  <c r="P84" i="25" s="1"/>
  <c r="AU78" i="1" s="1"/>
  <c r="BC69" i="1"/>
  <c r="AY69" i="1" s="1"/>
  <c r="BK94" i="7"/>
  <c r="AT74" i="1"/>
  <c r="P98" i="21"/>
  <c r="BD69" i="1"/>
  <c r="R87" i="18"/>
  <c r="R86" i="18" s="1"/>
  <c r="AT71" i="1"/>
  <c r="BK168" i="9"/>
  <c r="J168" i="9" s="1"/>
  <c r="J70" i="9" s="1"/>
  <c r="BK197" i="7"/>
  <c r="J197" i="7" s="1"/>
  <c r="J69" i="7" s="1"/>
  <c r="J198" i="7"/>
  <c r="J70" i="7" s="1"/>
  <c r="BK87" i="18"/>
  <c r="J88" i="18"/>
  <c r="J62" i="18" s="1"/>
  <c r="J29" i="20"/>
  <c r="J60" i="20"/>
  <c r="BK97" i="14"/>
  <c r="J98" i="14"/>
  <c r="J62" i="14" s="1"/>
  <c r="BK184" i="16"/>
  <c r="J184" i="16" s="1"/>
  <c r="J69" i="16" s="1"/>
  <c r="J185" i="16"/>
  <c r="J70" i="16" s="1"/>
  <c r="BK94" i="25"/>
  <c r="J94" i="25" s="1"/>
  <c r="J60" i="25" s="1"/>
  <c r="J95" i="25"/>
  <c r="J61" i="25" s="1"/>
  <c r="BK86" i="12"/>
  <c r="J87" i="12"/>
  <c r="J62" i="12" s="1"/>
  <c r="P94" i="23"/>
  <c r="P93" i="23" s="1"/>
  <c r="AU76" i="1" s="1"/>
  <c r="T138" i="14"/>
  <c r="T96" i="14" s="1"/>
  <c r="BA60" i="1"/>
  <c r="AW60" i="1" s="1"/>
  <c r="BK94" i="16"/>
  <c r="R93" i="7"/>
  <c r="AT64" i="1"/>
  <c r="BK94" i="23"/>
  <c r="AZ60" i="1"/>
  <c r="AV60" i="1" s="1"/>
  <c r="BK152" i="21"/>
  <c r="J152" i="21" s="1"/>
  <c r="J70" i="21" s="1"/>
  <c r="BB69" i="1"/>
  <c r="AX69" i="1" s="1"/>
  <c r="R86" i="24"/>
  <c r="R85" i="24" s="1"/>
  <c r="P97" i="21" l="1"/>
  <c r="AU74" i="1" s="1"/>
  <c r="AU60" i="1"/>
  <c r="BK85" i="24"/>
  <c r="J85" i="24" s="1"/>
  <c r="J29" i="24" s="1"/>
  <c r="BK89" i="19"/>
  <c r="J89" i="19" s="1"/>
  <c r="J29" i="19" s="1"/>
  <c r="AT69" i="1"/>
  <c r="BK91" i="15"/>
  <c r="J91" i="15" s="1"/>
  <c r="J29" i="15" s="1"/>
  <c r="J60" i="13"/>
  <c r="P96" i="6"/>
  <c r="AU57" i="1" s="1"/>
  <c r="AU52" i="1" s="1"/>
  <c r="J29" i="5"/>
  <c r="J38" i="5" s="1"/>
  <c r="J93" i="4"/>
  <c r="J61" i="4" s="1"/>
  <c r="BD51" i="1"/>
  <c r="W30" i="1" s="1"/>
  <c r="BC51" i="1"/>
  <c r="AY51" i="1" s="1"/>
  <c r="AG73" i="1"/>
  <c r="AN73" i="1" s="1"/>
  <c r="J38" i="20"/>
  <c r="J87" i="11"/>
  <c r="J61" i="11" s="1"/>
  <c r="BK86" i="11"/>
  <c r="J86" i="11" s="1"/>
  <c r="BK93" i="16"/>
  <c r="J93" i="16" s="1"/>
  <c r="J94" i="16"/>
  <c r="J61" i="16" s="1"/>
  <c r="BK85" i="12"/>
  <c r="J85" i="12" s="1"/>
  <c r="J86" i="12"/>
  <c r="J61" i="12" s="1"/>
  <c r="J86" i="25"/>
  <c r="J58" i="25" s="1"/>
  <c r="BK85" i="25"/>
  <c r="BB51" i="1"/>
  <c r="AU69" i="1"/>
  <c r="J101" i="9"/>
  <c r="J61" i="9" s="1"/>
  <c r="BK100" i="9"/>
  <c r="J100" i="9" s="1"/>
  <c r="BK86" i="3"/>
  <c r="J86" i="3" s="1"/>
  <c r="J87" i="3"/>
  <c r="J61" i="3" s="1"/>
  <c r="J94" i="23"/>
  <c r="J61" i="23" s="1"/>
  <c r="BK93" i="23"/>
  <c r="J93" i="23" s="1"/>
  <c r="J97" i="14"/>
  <c r="J61" i="14" s="1"/>
  <c r="BK96" i="14"/>
  <c r="J96" i="14" s="1"/>
  <c r="BA51" i="1"/>
  <c r="AW52" i="1"/>
  <c r="AT52" i="1" s="1"/>
  <c r="BK110" i="2"/>
  <c r="J110" i="2" s="1"/>
  <c r="J111" i="2"/>
  <c r="J61" i="2" s="1"/>
  <c r="J98" i="21"/>
  <c r="J61" i="21" s="1"/>
  <c r="BK97" i="21"/>
  <c r="J97" i="21" s="1"/>
  <c r="BK93" i="7"/>
  <c r="J93" i="7" s="1"/>
  <c r="J94" i="7"/>
  <c r="J61" i="7" s="1"/>
  <c r="J104" i="17"/>
  <c r="J61" i="17" s="1"/>
  <c r="BK103" i="17"/>
  <c r="J103" i="17" s="1"/>
  <c r="J29" i="4"/>
  <c r="J60" i="4"/>
  <c r="BK96" i="6"/>
  <c r="J96" i="6" s="1"/>
  <c r="AT60" i="1"/>
  <c r="BK85" i="8"/>
  <c r="J85" i="8" s="1"/>
  <c r="J86" i="8"/>
  <c r="J61" i="8" s="1"/>
  <c r="BK94" i="10"/>
  <c r="J94" i="10" s="1"/>
  <c r="J95" i="10"/>
  <c r="J61" i="10" s="1"/>
  <c r="J87" i="18"/>
  <c r="J61" i="18" s="1"/>
  <c r="BK86" i="18"/>
  <c r="J86" i="18" s="1"/>
  <c r="BK87" i="22"/>
  <c r="J87" i="22" s="1"/>
  <c r="J88" i="22"/>
  <c r="J61" i="22" s="1"/>
  <c r="AG65" i="1"/>
  <c r="AN65" i="1" s="1"/>
  <c r="J38" i="13"/>
  <c r="AZ51" i="1"/>
  <c r="J60" i="24" l="1"/>
  <c r="AU51" i="1"/>
  <c r="J60" i="19"/>
  <c r="J60" i="15"/>
  <c r="AG56" i="1"/>
  <c r="AN56" i="1" s="1"/>
  <c r="W29" i="1"/>
  <c r="J38" i="15"/>
  <c r="AG67" i="1"/>
  <c r="AN67" i="1" s="1"/>
  <c r="W26" i="1"/>
  <c r="AV51" i="1"/>
  <c r="J29" i="21"/>
  <c r="J60" i="21"/>
  <c r="J38" i="19"/>
  <c r="AG72" i="1"/>
  <c r="AN72" i="1" s="1"/>
  <c r="J38" i="24"/>
  <c r="AG77" i="1"/>
  <c r="AN77" i="1" s="1"/>
  <c r="BK84" i="25"/>
  <c r="J84" i="25" s="1"/>
  <c r="J85" i="25"/>
  <c r="J57" i="25" s="1"/>
  <c r="J29" i="8"/>
  <c r="J60" i="8"/>
  <c r="J38" i="4"/>
  <c r="AG55" i="1"/>
  <c r="AN55" i="1" s="1"/>
  <c r="J29" i="10"/>
  <c r="J60" i="10"/>
  <c r="W27" i="1"/>
  <c r="AW51" i="1"/>
  <c r="AK27" i="1" s="1"/>
  <c r="J29" i="18"/>
  <c r="J60" i="18"/>
  <c r="J29" i="23"/>
  <c r="J60" i="23"/>
  <c r="J29" i="22"/>
  <c r="J60" i="22"/>
  <c r="J29" i="2"/>
  <c r="J60" i="2"/>
  <c r="J29" i="16"/>
  <c r="J60" i="16"/>
  <c r="J29" i="12"/>
  <c r="J60" i="12"/>
  <c r="J29" i="6"/>
  <c r="J60" i="6"/>
  <c r="J29" i="3"/>
  <c r="J60" i="3"/>
  <c r="J29" i="7"/>
  <c r="J60" i="7"/>
  <c r="J60" i="11"/>
  <c r="J29" i="11"/>
  <c r="J29" i="17"/>
  <c r="J60" i="17"/>
  <c r="W28" i="1"/>
  <c r="AX51" i="1"/>
  <c r="J29" i="14"/>
  <c r="J60" i="14"/>
  <c r="J29" i="9"/>
  <c r="J60" i="9"/>
  <c r="J38" i="17" l="1"/>
  <c r="AG70" i="1"/>
  <c r="J38" i="6"/>
  <c r="AG57" i="1"/>
  <c r="AN57" i="1" s="1"/>
  <c r="AG75" i="1"/>
  <c r="AN75" i="1" s="1"/>
  <c r="J38" i="22"/>
  <c r="AG62" i="1"/>
  <c r="AN62" i="1" s="1"/>
  <c r="J38" i="10"/>
  <c r="J38" i="3"/>
  <c r="AG54" i="1"/>
  <c r="AN54" i="1" s="1"/>
  <c r="J56" i="25"/>
  <c r="J27" i="25"/>
  <c r="AK26" i="1"/>
  <c r="AT51" i="1"/>
  <c r="J38" i="14"/>
  <c r="AG66" i="1"/>
  <c r="AN66" i="1" s="1"/>
  <c r="J38" i="7"/>
  <c r="AG58" i="1"/>
  <c r="AN58" i="1" s="1"/>
  <c r="AG68" i="1"/>
  <c r="AN68" i="1" s="1"/>
  <c r="J38" i="16"/>
  <c r="AG71" i="1"/>
  <c r="AN71" i="1" s="1"/>
  <c r="J38" i="18"/>
  <c r="J38" i="8"/>
  <c r="AG59" i="1"/>
  <c r="AN59" i="1" s="1"/>
  <c r="J38" i="21"/>
  <c r="AG74" i="1"/>
  <c r="AN74" i="1" s="1"/>
  <c r="AG61" i="1"/>
  <c r="J38" i="9"/>
  <c r="J38" i="12"/>
  <c r="AG64" i="1"/>
  <c r="AN64" i="1" s="1"/>
  <c r="J38" i="23"/>
  <c r="AG76" i="1"/>
  <c r="AN76" i="1" s="1"/>
  <c r="AG53" i="1"/>
  <c r="J38" i="2"/>
  <c r="AG63" i="1"/>
  <c r="AN63" i="1" s="1"/>
  <c r="J38" i="11"/>
  <c r="AG52" i="1" l="1"/>
  <c r="AN53" i="1"/>
  <c r="AG69" i="1"/>
  <c r="AN69" i="1" s="1"/>
  <c r="AN70" i="1"/>
  <c r="AG60" i="1"/>
  <c r="AN60" i="1" s="1"/>
  <c r="AN61" i="1"/>
  <c r="J36" i="25"/>
  <c r="AG78" i="1"/>
  <c r="AN78" i="1" s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<sst xmlns="http://schemas.openxmlformats.org/spreadsheetml/2006/main" count="28347" uniqueCount="4146">
  <si>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</si>
  <si>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</si>
  <si>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</si>
  <si>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</si>
  <si>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</si>
  <si>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</si>
  <si>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</si>
  <si>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{3cb126ab-ea28-4bc7-b5da-3bd769e3e900}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</si>
  <si>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</si>
  <si>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</si>
  <si>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</si>
  <si>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</si>
  <si>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</si>
  <si>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</si>
  <si>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</si>
  <si>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</si>
  <si>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</si>
  <si>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150201705B4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</si>
  <si>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</si>
  <si>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</si>
  <si>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Střední škola automobilní Holice - modernizace dílen odborného výcviku a praxe - stavební práce</t>
  </si>
  <si>
    <t>KSO:</t>
  </si>
  <si>
    <t>CC-CZ:</t>
  </si>
  <si>
    <t>Místo:</t>
  </si>
  <si>
    <t>Holice</t>
  </si>
  <si>
    <t>Datum:</t>
  </si>
  <si>
    <t>Zadavatel:</t>
  </si>
  <si>
    <t>IČ:</t>
  </si>
  <si>
    <t>70892822</t>
  </si>
  <si>
    <t>Pardubický kraj, Komenského nám. 125, Pardubice</t>
  </si>
  <si>
    <t>DIČ:</t>
  </si>
  <si>
    <t>CZ70892822</t>
  </si>
  <si>
    <t>Uchazeč:</t>
  </si>
  <si>
    <t>Vyplň údaj</t>
  </si>
  <si>
    <t>Projektant:</t>
  </si>
  <si>
    <t>64255727</t>
  </si>
  <si>
    <t>ApA Architektonicko-projekt.ateliér Vamberk s.r.o.</t>
  </si>
  <si>
    <t>CZ64255727</t>
  </si>
  <si>
    <t>True</t>
  </si>
  <si>
    <t>1</t>
  </si>
  <si>
    <t>Poznámka:</t>
  </si>
  <si>
    <t>0,1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</si>
  <si>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</si>
  <si>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</si>
  <si>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</si>
  <si>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</si>
  <si>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</si>
  <si>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</si>
  <si>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</si>
  <si>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</si>
  <si>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</si>
  <si>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</si>
  <si>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</si>
  <si>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</si>
  <si>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</si>
  <si>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</si>
  <si>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</si>
  <si>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</si>
  <si>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</si>
  <si>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</si>
  <si>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</si>
  <si>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</si>
  <si>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</si>
  <si>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</si>
  <si>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</si>
  <si>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</si>
  <si>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</si>
  <si>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</si>
  <si>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</si>
  <si>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</si>
  <si>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</si>
  <si>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</si>
  <si>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</si>
  <si>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</si>
  <si>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</si>
  <si>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</si>
  <si>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</si>
  <si>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</si>
  <si>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</si>
  <si>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</si>
  <si>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</si>
  <si>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001</t>
  </si>
  <si>
    <t xml:space="preserve">Objekt C </t>
  </si>
  <si>
    <t>STA</t>
  </si>
  <si>
    <t>{1a49d13e-c632-431c-a8bc-9d0fad9c0fd9}</t>
  </si>
  <si>
    <t>2</t>
  </si>
  <si>
    <t>/</t>
  </si>
  <si>
    <t>01</t>
  </si>
  <si>
    <t>Stavební práce</t>
  </si>
  <si>
    <t>Soupis</t>
  </si>
  <si>
    <t>{42cd9715-abc1-4ff6-b4ec-bc86356aad98}</t>
  </si>
  <si>
    <t>02</t>
  </si>
  <si>
    <t>Plynová zařízení</t>
  </si>
  <si>
    <t>{9e15873c-da5f-4c1a-9f39-132c1960efe2}</t>
  </si>
  <si>
    <t>03</t>
  </si>
  <si>
    <t>Zařízení pro vytápění staveb</t>
  </si>
  <si>
    <t>{4dbd9a1f-6d4f-4394-8981-2d1328cb00f4}</t>
  </si>
  <si>
    <t>04</t>
  </si>
  <si>
    <t>Vzduchotechnika</t>
  </si>
  <si>
    <t>{041f341c-5889-45dc-886a-3ce63b89311d}</t>
  </si>
  <si>
    <t>05</t>
  </si>
  <si>
    <t>Zdravotně technické instalace</t>
  </si>
  <si>
    <t>{7aaa2e48-4de9-4e16-bf1e-c69e9a364dde}</t>
  </si>
  <si>
    <t>06</t>
  </si>
  <si>
    <t>Elektroinstalace</t>
  </si>
  <si>
    <t>{be8a1db0-dc43-4311-93b5-08d90513b8a1}</t>
  </si>
  <si>
    <t>07</t>
  </si>
  <si>
    <t>Ochrana před bleskem</t>
  </si>
  <si>
    <t>{b0342456-8d42-4b01-b101-ef3abfc01859}</t>
  </si>
  <si>
    <t>002</t>
  </si>
  <si>
    <t xml:space="preserve">Objekt D </t>
  </si>
  <si>
    <t>{376017da-a6b4-4e76-968e-16f885545630}</t>
  </si>
  <si>
    <t>{433c397d-cf13-4a9a-8a50-6722303726e3}</t>
  </si>
  <si>
    <t>Stavební práce - přístřešek kompresoru</t>
  </si>
  <si>
    <t>{80d953b4-9456-454b-b43e-fb0f5818756f}</t>
  </si>
  <si>
    <t>{8161584f-609d-4b1c-8426-d1092d7b020b}</t>
  </si>
  <si>
    <t>{92bffee8-6777-4af4-a8fc-9b70f09f3dba}</t>
  </si>
  <si>
    <t>{c91f3de8-f674-4892-8718-cbb0b16bb8fa}</t>
  </si>
  <si>
    <t>{da901a6d-1327-4c20-b99f-8e707aeabbce}</t>
  </si>
  <si>
    <t>Rozvod tlakového vzduchu</t>
  </si>
  <si>
    <t>{61e6bdd3-db56-43a7-8aff-d4f776da785b}</t>
  </si>
  <si>
    <t>08</t>
  </si>
  <si>
    <t>{89ed0a24-2ddf-4bbf-bfcb-9d0cd523a36d}</t>
  </si>
  <si>
    <t>003</t>
  </si>
  <si>
    <t xml:space="preserve">Objekt G </t>
  </si>
  <si>
    <t>{3452ec76-102d-45ff-a27b-29dc11c021bf}</t>
  </si>
  <si>
    <t>{7f9a98fe-142c-4df8-b706-7f7f707f920b}</t>
  </si>
  <si>
    <t>{4e6659c2-8de0-4041-ba12-fad7cfb1ad79}</t>
  </si>
  <si>
    <t>{46e5bb00-51b8-4575-8e5a-48b336515acf}</t>
  </si>
  <si>
    <t>{48353e6b-10cb-495a-8df6-4197e62dcfe7}</t>
  </si>
  <si>
    <t>{5602bb3b-0e68-467b-8051-ba624813c58e}</t>
  </si>
  <si>
    <t>{33ff52e4-f512-421d-bf4d-9eec70246358}</t>
  </si>
  <si>
    <t>{b6caa56d-1869-4070-a7ff-6a8c90e6dfc6}</t>
  </si>
  <si>
    <t>{960cb827-a286-47a3-93d2-4b5c8d934e49}</t>
  </si>
  <si>
    <t>004</t>
  </si>
  <si>
    <t>SO-01 Ostatní a vedlejší náklady</t>
  </si>
  <si>
    <t>{da293baa-d334-48e2-9bab-9d9b87e59889}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</si>
  <si>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</si>
  <si>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</si>
  <si>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</si>
  <si>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</si>
  <si>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</si>
  <si>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</si>
  <si>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</si>
  <si>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 xml:space="preserve">001 - Objekt C </t>
  </si>
  <si>
    <t>Soupis:</t>
  </si>
  <si>
    <t>01 - Stavební práce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</si>
  <si>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</si>
  <si>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</si>
  <si>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</si>
  <si>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</si>
  <si>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</si>
  <si>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</si>
  <si>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</si>
  <si>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</si>
  <si>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</si>
  <si>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</si>
  <si>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</si>
  <si>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</si>
  <si>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</si>
  <si>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</si>
  <si>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</si>
  <si>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</si>
  <si>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</si>
  <si>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</si>
  <si>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</si>
  <si>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</si>
  <si>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</si>
  <si>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</si>
  <si>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</si>
  <si>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</si>
  <si>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</si>
  <si>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</si>
  <si>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775 - Podlahy skládané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</si>
  <si>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</si>
  <si>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</si>
  <si>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</si>
  <si>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</si>
  <si>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</si>
  <si>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 sklad. zař. a váh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</si>
  <si>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</si>
  <si>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</si>
  <si>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</si>
  <si>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</si>
  <si>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</si>
  <si>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</si>
  <si>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</si>
  <si>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</si>
  <si>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</si>
  <si>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</si>
  <si>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</si>
  <si>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</si>
  <si>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</si>
  <si>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</si>
  <si>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</si>
  <si>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</si>
  <si>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</si>
  <si>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</si>
  <si>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</si>
  <si>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113107122</t>
  </si>
  <si>
    <t>Odstranění podkladů nebo krytů s přemístěním hmot na skládku na vzdálenost do 3 m nebo s naložením na dopravní prostředek v ploše jednotlivě do 50 m2 z kameniva hrubého drceného, o tl. vrstvy přes 100 do 200 mm</t>
  </si>
  <si>
    <t>m2</t>
  </si>
  <si>
    <t>CS ÚRS 2017 01</t>
  </si>
  <si>
    <t>4</t>
  </si>
  <si>
    <t>-2033553444</t>
  </si>
  <si>
    <t>113107137</t>
  </si>
  <si>
    <t>Odstranění podkladů nebo krytů s přemístěním hmot na skládku na vzdálenost do 3 m nebo s naložením na dopravní prostředek v ploše jednotlivě do 50 m2 z betonu vyztuženého sítěmi, o tl. vrstvy přes 150 do 300 mm</t>
  </si>
  <si>
    <t>-2081389929</t>
  </si>
  <si>
    <t>3</t>
  </si>
  <si>
    <t>113107144</t>
  </si>
  <si>
    <t>Odstranění podkladů nebo krytů s přemístěním hmot na skládku na vzdálenost do 3 m nebo s naložením na dopravní prostředek v ploše jednotlivě do 50 m2 živičných, o tl. vrstvy přes 150 do 200 mm</t>
  </si>
  <si>
    <t>-1687817077</t>
  </si>
  <si>
    <t>113107162</t>
  </si>
  <si>
    <t>Odstranění podkladů nebo krytů s přemístěním hmot na skládku na vzdálenost do 20 m nebo s naložením na dopravní prostředek v ploše jednotlivě přes 50 m2 do 200 m2 z kameniva hrubého drceného, o tl. vrstvy přes 100 do 200 mm</t>
  </si>
  <si>
    <t>-129613206</t>
  </si>
  <si>
    <t>5</t>
  </si>
  <si>
    <t>113151111</t>
  </si>
  <si>
    <t>Rozebírání zpevněných ploch s přemístěním na skládku na vzdálenost do 20 m nebo s naložením na dopravní prostředek ze silničních panelů</t>
  </si>
  <si>
    <t>-216959497</t>
  </si>
  <si>
    <t>6</t>
  </si>
  <si>
    <t>132201101</t>
  </si>
  <si>
    <t>Hloubení zapažených i nezapažených rýh šířky do 600 mm s urovnáním dna do předepsaného profilu a spádu v hornině tř. 3 do 100 m3</t>
  </si>
  <si>
    <t>m3</t>
  </si>
  <si>
    <t>35159606</t>
  </si>
  <si>
    <t>7</t>
  </si>
  <si>
    <t>132201201</t>
  </si>
  <si>
    <t>Hloubení zapažených i nezapažených rýh šířky přes 600 do 2 000 mm s urovnáním dna do předepsaného profilu a spádu v hornině tř. 3 do 100 m3</t>
  </si>
  <si>
    <t>-1004138497</t>
  </si>
  <si>
    <t>8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</si>
  <si>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</si>
  <si>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</si>
  <si>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-1617324195</t>
  </si>
  <si>
    <t>9</t>
  </si>
  <si>
    <t>167101101</t>
  </si>
  <si>
    <t>Nakládání, skládání a překládání neulehlého výkopku nebo sypaniny nakládání, množství do 100 m3, z hornin tř. 1 až 4</t>
  </si>
  <si>
    <t>483286672</t>
  </si>
  <si>
    <t>10</t>
  </si>
  <si>
    <t>171201201</t>
  </si>
  <si>
    <t>Uložení sypaniny na skládky</t>
  </si>
  <si>
    <t>686678174</t>
  </si>
  <si>
    <t>11</t>
  </si>
  <si>
    <t>171201211</t>
  </si>
  <si>
    <t>Uložení sypaniny poplatek za uložení sypaniny na skládce (skládkovné)</t>
  </si>
  <si>
    <t>t</t>
  </si>
  <si>
    <t>1872028258</t>
  </si>
  <si>
    <t>12</t>
  </si>
  <si>
    <t>174101101</t>
  </si>
  <si>
    <t>Zásyp sypaninou z jakékoliv horniny s uložením výkopku ve vrstvách se zhutněním jam, šachet, rýh nebo kolem objektů v těchto vykopávkách</t>
  </si>
  <si>
    <t>1100041274</t>
  </si>
  <si>
    <t>Zakládání</t>
  </si>
  <si>
    <t>13</t>
  </si>
  <si>
    <t>271532213</t>
  </si>
  <si>
    <t>Podsyp pod základové konstrukce se zhutněním a urovnáním povrchu z kameniva hrubého, frakce 8 - 16 mm</t>
  </si>
  <si>
    <t>86056673</t>
  </si>
  <si>
    <t>14</t>
  </si>
  <si>
    <t>274313711</t>
  </si>
  <si>
    <t>Základy z betonu prostého pasy betonu kamenem neprokládaného tř. C 20/25</t>
  </si>
  <si>
    <t>164689608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</si>
  <si>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</si>
  <si>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</si>
  <si>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521844119</t>
  </si>
  <si>
    <t>16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</si>
  <si>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</si>
  <si>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</si>
  <si>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-755277388</t>
  </si>
  <si>
    <t>Svislé a kompletní konstrukce</t>
  </si>
  <si>
    <t>17</t>
  </si>
  <si>
    <t>310239211</t>
  </si>
  <si>
    <t>Zazdívka otvorů ve zdivu nadzákladovém cihlami pálenými plochy přes 1 m2 do 4 m2 na maltu vápenocementovou</t>
  </si>
  <si>
    <t>763771805</t>
  </si>
  <si>
    <t>18</t>
  </si>
  <si>
    <t>311238112</t>
  </si>
  <si>
    <t>Zdivo nosné jednovrstvé z cihel děrovaných vnitřní klasické, spojené na pero a drážku na maltu MVC, pevnost cihel P10, tl. zdiva 175 mm</t>
  </si>
  <si>
    <t>1807212525</t>
  </si>
  <si>
    <t>19</t>
  </si>
  <si>
    <t>311238114</t>
  </si>
  <si>
    <t>Zdivo nosné jednovrstvé z cihel děrovaných vnitřní klasické, spojené na pero a drážku na maltu MVC, pevnost cihel P15, tl. zdiva 240 mm</t>
  </si>
  <si>
    <t>907974362</t>
  </si>
  <si>
    <t>20</t>
  </si>
  <si>
    <t>311238133</t>
  </si>
  <si>
    <t>Zdivo nosné jednovrstvé z cihel děrovaných vnitřní zvukově izolační spojené na pero a drážku tl. zdiva 250 mm, pevnost cihel P20 na maltu MVC</t>
  </si>
  <si>
    <t>-1589927221</t>
  </si>
  <si>
    <t>311238213</t>
  </si>
  <si>
    <t>Zdivo nosné jednovrstvé z cihel děrovaných vnější klasické, spojené na pero a drážku na maltu MC, pevnost cihel P15, tl. zdiva 365 mm</t>
  </si>
  <si>
    <t>655764610</t>
  </si>
  <si>
    <t>22</t>
  </si>
  <si>
    <t>317121101</t>
  </si>
  <si>
    <t>Montáž prefabrikovaných překladů pro světlost otvoru od 600 do 1050 mm</t>
  </si>
  <si>
    <t>kus</t>
  </si>
  <si>
    <t>-583068345</t>
  </si>
  <si>
    <t>23</t>
  </si>
  <si>
    <t>M</t>
  </si>
  <si>
    <t>593210700</t>
  </si>
  <si>
    <t>překlad železobetonový RZP 119x14x14 cm</t>
  </si>
  <si>
    <t>1318730324</t>
  </si>
  <si>
    <t>24</t>
  </si>
  <si>
    <t>317121102</t>
  </si>
  <si>
    <t>Montáž prefabrikovaných překladů pro světlost otvoru přes 1050 do 1800 mm</t>
  </si>
  <si>
    <t>1417064964</t>
  </si>
  <si>
    <t>25</t>
  </si>
  <si>
    <t>593210730</t>
  </si>
  <si>
    <t>překlad železobetonový RZP 239x14x14 cm</t>
  </si>
  <si>
    <t>354366819</t>
  </si>
  <si>
    <t>26</t>
  </si>
  <si>
    <t>317168111</t>
  </si>
  <si>
    <t>Překlady keramické ploché osazené do maltového lože, výšky překladu 7,1 cm šířky 11,5 cm, délky 100 cm</t>
  </si>
  <si>
    <t>1785740327</t>
  </si>
  <si>
    <t>27</t>
  </si>
  <si>
    <t>317168112</t>
  </si>
  <si>
    <t>Překlady keramické ploché osazené do maltového lože, výšky překladu 7,1 cm šířky 11,5 cm, délky 125 cm</t>
  </si>
  <si>
    <t>-127535237</t>
  </si>
  <si>
    <t>28</t>
  </si>
  <si>
    <t>317168113</t>
  </si>
  <si>
    <t>Překlady keramické ploché osazené do maltového lože, výšky překladu 7,1 cm šířky 11,5 cm, délky 150 cm</t>
  </si>
  <si>
    <t>-1656638593</t>
  </si>
  <si>
    <t>29</t>
  </si>
  <si>
    <t>317168121</t>
  </si>
  <si>
    <t>Překlady keramické ploché osazené do maltového lože, výšky překladu 7,1 cm šířky 14,5 cm, délky 100 cm</t>
  </si>
  <si>
    <t>-1780689964</t>
  </si>
  <si>
    <t>30</t>
  </si>
  <si>
    <t>317168122</t>
  </si>
  <si>
    <t>Překlady keramické ploché osazené do maltového lože, výšky překladu 7,1 cm šířky 14,5 cm, délky 125 cm</t>
  </si>
  <si>
    <t>-976316946</t>
  </si>
  <si>
    <t>31</t>
  </si>
  <si>
    <t>317168132</t>
  </si>
  <si>
    <t>Překlady keramické vysoké osazené do maltového lože, šířky překladu 7 cm výšky 23,8 cm, délky 150 cm</t>
  </si>
  <si>
    <t>-544830374</t>
  </si>
  <si>
    <t>32</t>
  </si>
  <si>
    <t>317941123</t>
  </si>
  <si>
    <t>Osazování ocelových válcovaných nosníků na zdivu I nebo IE nebo U nebo UE nebo L č. 14 až 22 nebo výšky do 220 mm</t>
  </si>
  <si>
    <t>558208086</t>
  </si>
  <si>
    <t>33</t>
  </si>
  <si>
    <t>130107480</t>
  </si>
  <si>
    <t>ocel profilová IPE, v jakosti 11 375, h=160 mm</t>
  </si>
  <si>
    <t>1977874891</t>
  </si>
  <si>
    <t>34</t>
  </si>
  <si>
    <t>130107540</t>
  </si>
  <si>
    <t>ocel profilová IPE, v jakosti 11 375, h=220 mm</t>
  </si>
  <si>
    <t>-1911321786</t>
  </si>
  <si>
    <t>35</t>
  </si>
  <si>
    <t>342248112</t>
  </si>
  <si>
    <t>Příčky jednoduché z cihel děrovaných spojených na pero a drážku klasických na maltu MVC, pevnost cihel P 10, tl. příčky 115 mm</t>
  </si>
  <si>
    <t>1070677853</t>
  </si>
  <si>
    <t>36</t>
  </si>
  <si>
    <t>342248113</t>
  </si>
  <si>
    <t>Příčky jednoduché z cihel děrovaných spojených na pero a drážku klasických na maltu MVC, pevnost cihel P 10, tl. příčky 140 mm</t>
  </si>
  <si>
    <t>1210718975</t>
  </si>
  <si>
    <t>Vodorovné konstrukce</t>
  </si>
  <si>
    <t>37</t>
  </si>
  <si>
    <t>411115316R</t>
  </si>
  <si>
    <t>Dodávka a montáž stropů betonových ze stropních nosníků a stropních betonových vložek včetně zmonolitnění konstrukce betonem C 20/25 se sítí Kari 6 mm, oko 150x150 mm, celková tl. stropní konstrukce 280 mm</t>
  </si>
  <si>
    <t>vlastní</t>
  </si>
  <si>
    <t>338966107</t>
  </si>
  <si>
    <t>38</t>
  </si>
  <si>
    <t>411124321R</t>
  </si>
  <si>
    <t>Dodávka a montáž stropních prefa ŽB panelů, tl. 200 mm, vč. dopravy a jeřábu</t>
  </si>
  <si>
    <t>2077583616</t>
  </si>
  <si>
    <t>39</t>
  </si>
  <si>
    <t>413321515</t>
  </si>
  <si>
    <t>Nosníky z betonu železového (bez výztuže) včetně stěnových i jeřábových drah, volných trámů, průvlaků, rámových příčlí, ztužidel, konzol, vodorovných táhel apod., tyčových konstrukcí tř. C 20/25</t>
  </si>
  <si>
    <t>101350521</t>
  </si>
  <si>
    <t>40</t>
  </si>
  <si>
    <t>413351107</t>
  </si>
  <si>
    <t>Bednění nosníků včetně stěnových i jeřábových drah, volných trámů, průvlaků, rámových příčlí, ztužidel, konzol, vodorovných táhel apod., tyčových konstrukcí bez podpěrné konstrukce, neproměnného nebo proměnného průřezu tvaru zalomeného nebo půdorysně zakřiveného zřízení</t>
  </si>
  <si>
    <t>1631847217</t>
  </si>
  <si>
    <t>41</t>
  </si>
  <si>
    <t>413351108</t>
  </si>
  <si>
    <t>Bednění nosníků včetně stěnových i jeřábových drah, volných trámů, průvlaků, rámových příčlí, ztužidel, konzol, vodorovných táhel apod., tyčových konstrukcí bez podpěrné konstrukce, neproměnného nebo proměnného průřezu tvaru zalomeného nebo půdorysně zakřiveného odstranění</t>
  </si>
  <si>
    <t>2034015150</t>
  </si>
  <si>
    <t>42</t>
  </si>
  <si>
    <t>413351211</t>
  </si>
  <si>
    <t>Podpěrná konstrukce nosníků a tyčových konstrukcí výšky do 4 m, se zesílením dna bednění, na výměru m2 půdorysu pro zatížení betonovou směsí a výztuží do 5 kPa zřízení</t>
  </si>
  <si>
    <t>-460823889</t>
  </si>
  <si>
    <t>43</t>
  </si>
  <si>
    <t>413351212</t>
  </si>
  <si>
    <t>Podpěrná konstrukce nosníků a tyčových konstrukcí výšky do 4 m, se zesílením dna bednění, na výměru m2 půdorysu pro zatížení betonovou směsí a výztuží do 5 kPa odstranění</t>
  </si>
  <si>
    <t>1852480223</t>
  </si>
  <si>
    <t>44</t>
  </si>
  <si>
    <t>417321414</t>
  </si>
  <si>
    <t>Ztužující pásy a věnce z betonu železového (bez výztuže) tř. C 20/25</t>
  </si>
  <si>
    <t>2139492335</t>
  </si>
  <si>
    <t>45</t>
  </si>
  <si>
    <t>417351115</t>
  </si>
  <si>
    <t>Bednění bočnic ztužujících pásů a věnců včetně vzpěr zřízení</t>
  </si>
  <si>
    <t>-537994269</t>
  </si>
  <si>
    <t>46</t>
  </si>
  <si>
    <t>417351116</t>
  </si>
  <si>
    <t>Bednění bočnic ztužujících pásů a věnců včetně vzpěr odstranění</t>
  </si>
  <si>
    <t>1552356284</t>
  </si>
  <si>
    <t>47</t>
  </si>
  <si>
    <t>417361221</t>
  </si>
  <si>
    <t>Výztuž ztužujících pásů a věnců z betonářské oceli 10 216 (E)</t>
  </si>
  <si>
    <t>-342742579</t>
  </si>
  <si>
    <t>48</t>
  </si>
  <si>
    <t>417361821</t>
  </si>
  <si>
    <t>Výztuž ztužujících pásů a věnců z betonářské oceli 10 505 (R) nebo BSt 500</t>
  </si>
  <si>
    <t>-573624982</t>
  </si>
  <si>
    <t>49</t>
  </si>
  <si>
    <t>599142111R</t>
  </si>
  <si>
    <t>Dodávka a montáž zálivky spár mezi stropními prefa ŽB panely, vč. zálivkové výztuže</t>
  </si>
  <si>
    <t>m</t>
  </si>
  <si>
    <t>804295206</t>
  </si>
  <si>
    <t>Komunikace pozemní</t>
  </si>
  <si>
    <t>50</t>
  </si>
  <si>
    <t>564831111</t>
  </si>
  <si>
    <t>Podklad ze štěrkodrti ŠD s rozprostřením a zhutněním, po zhutnění tl. 100 mm</t>
  </si>
  <si>
    <t>1278385755</t>
  </si>
  <si>
    <t>51</t>
  </si>
  <si>
    <t>564861111</t>
  </si>
  <si>
    <t>Podklad ze štěrkodrti ŠD s rozprostřením a zhutněním, po zhutnění tl. 200 mm</t>
  </si>
  <si>
    <t>541982774</t>
  </si>
  <si>
    <t>52</t>
  </si>
  <si>
    <t>584121111</t>
  </si>
  <si>
    <t>Osazení silničních dílců ze železového betonu s podkladem z kameniva těženého do tl. 40 mm jakéhokoliv druhu a velikosti</t>
  </si>
  <si>
    <t>946350337</t>
  </si>
  <si>
    <t>53</t>
  </si>
  <si>
    <t>596811220R</t>
  </si>
  <si>
    <t>Kladení dlažby z betonových nebo kameninových dlaždic komunikací pro pěší s vyplněním spár a se smetením přebytečného materiálu na vzdálenost do 3 m s ložem z kameniva těženého tl. do 30 mm velikosti dlaždic přes 0,09 m2 do 0,36 m2, pro plochy do 50 m2</t>
  </si>
  <si>
    <t>1905587237</t>
  </si>
  <si>
    <t>54</t>
  </si>
  <si>
    <t>592457390</t>
  </si>
  <si>
    <t>dlažba plošná betonová terasová hladká 60x60x5 cm</t>
  </si>
  <si>
    <t>10180748</t>
  </si>
  <si>
    <t>Úpravy povrchů, podlahy a osazování výplní</t>
  </si>
  <si>
    <t>55</t>
  </si>
  <si>
    <t>611135001</t>
  </si>
  <si>
    <t>Vyrovnání nerovností podkladu vnitřních omítaných ploch maltou, tloušťky do 10 mm vápenocementovou stropů</t>
  </si>
  <si>
    <t>-1071185166</t>
  </si>
  <si>
    <t>56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</si>
  <si>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</si>
  <si>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</si>
  <si>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-1753506019</t>
  </si>
  <si>
    <t>57</t>
  </si>
  <si>
    <t>612321121</t>
  </si>
  <si>
    <t>Omítka vápenocementová vnitřních ploch nanášená ručně jednovrstvá, tloušťky do 10 mm hladká svislých konstrukcí stěn</t>
  </si>
  <si>
    <t>-2053604428</t>
  </si>
  <si>
    <t>58</t>
  </si>
  <si>
    <t>612321141</t>
  </si>
  <si>
    <t>Omítka vápenocementová vnitřních ploch nanášená ručně dvouvrstvá, tloušťky jádrové omítky do 10 mm a tloušťky štuku do 3 mm štuková svislých konstrukcí stěn</t>
  </si>
  <si>
    <t>-343782377</t>
  </si>
  <si>
    <t>59</t>
  </si>
  <si>
    <t>612325301</t>
  </si>
  <si>
    <t>Vápenocementová nebo vápenná omítka ostění nebo nadpraží hladká</t>
  </si>
  <si>
    <t>1962719914</t>
  </si>
  <si>
    <t>60</t>
  </si>
  <si>
    <t>612325302</t>
  </si>
  <si>
    <t>Vápenocementová nebo vápenná omítka ostění nebo nadpraží štuková</t>
  </si>
  <si>
    <t>551737207</t>
  </si>
  <si>
    <t>61</t>
  </si>
  <si>
    <t>612325422</t>
  </si>
  <si>
    <t>Oprava vápenocementové nebo vápenné omítky vnitřních ploch štukové dvouvrstvé, tloušťky do 20 mm stěn, v rozsahu opravované plochy přes 10 do 30%</t>
  </si>
  <si>
    <t>-1055926797</t>
  </si>
  <si>
    <t>62</t>
  </si>
  <si>
    <t>622131121</t>
  </si>
  <si>
    <t>Podkladní a spojovací vrstva vnějších omítaných ploch penetrace akrylát-silikonová nanášená ručně stěn</t>
  </si>
  <si>
    <t>-120551947</t>
  </si>
  <si>
    <t>63</t>
  </si>
  <si>
    <t>622143003</t>
  </si>
  <si>
    <t>Montáž omítkových profilů plastových nebo pozinkovaných, upevněných vtlačením do podkladní vrstvy nebo přibitím rohových s tkaninou</t>
  </si>
  <si>
    <t>-291321831</t>
  </si>
  <si>
    <t>64</t>
  </si>
  <si>
    <t>590514800</t>
  </si>
  <si>
    <t>lišta rohová Al 10/10 cm s tkaninou bal. 2,5 m</t>
  </si>
  <si>
    <t>803181179</t>
  </si>
  <si>
    <t>VV</t>
  </si>
  <si>
    <t>43,41*1,05 'Přepočtené koeficientem množství</t>
  </si>
  <si>
    <t>65</t>
  </si>
  <si>
    <t>622143004</t>
  </si>
  <si>
    <t xml:space="preserve">Montáž omítkových profilů plastových nebo pozinkovaných, upevněných vtlačením do podkladní vrstvy nebo přibitím začišťovacích samolepících </t>
  </si>
  <si>
    <t>208681400</t>
  </si>
  <si>
    <t>66</t>
  </si>
  <si>
    <t>590514760R</t>
  </si>
  <si>
    <t>profil okenní začišťovací - APU lišta</t>
  </si>
  <si>
    <t>-1321721191</t>
  </si>
  <si>
    <t>22,8*1,05 'Přepočtené koeficientem množství</t>
  </si>
  <si>
    <t>67</t>
  </si>
  <si>
    <t>622211011</t>
  </si>
  <si>
    <t>Montáž kontaktního zateplení z polystyrenových desek nebo z kombinovaných desek na vnější stěny, tloušťky desek přes 40 do 80 mm</t>
  </si>
  <si>
    <t>-1677095893</t>
  </si>
  <si>
    <t>68</t>
  </si>
  <si>
    <t>283763800</t>
  </si>
  <si>
    <t>deska z polystyrénu XPS, hrana polodrážková a hladký povrch s vyšší odolností 1250 x 600 x 60 mm</t>
  </si>
  <si>
    <t>1684338742</t>
  </si>
  <si>
    <t>15,756*1,02 'Přepočtené koeficientem množství</t>
  </si>
  <si>
    <t>69</t>
  </si>
  <si>
    <t>622211031</t>
  </si>
  <si>
    <t>Montáž kontaktního zateplení z polystyrenových desek nebo z kombinovaných desek na vnější stěny, tloušťky desek přes 120 do 160 mm</t>
  </si>
  <si>
    <t>-1977314725</t>
  </si>
  <si>
    <t>70</t>
  </si>
  <si>
    <t>283760420</t>
  </si>
  <si>
    <t>deska fasádní polystyrénová grafitová, lambda=0,032 W/mK, 1000 x 500 x 140 mm</t>
  </si>
  <si>
    <t>-33754959</t>
  </si>
  <si>
    <t>106,917*1,02 'Přepočtené koeficientem množství</t>
  </si>
  <si>
    <t>71</t>
  </si>
  <si>
    <t>622212001</t>
  </si>
  <si>
    <t>Montáž kontaktního zateplení vnějšího ostění, nadpraží nebo parapetu z polystyrenových desek hloubky špalet do 200 mm, tloušťky desek do 40 mm</t>
  </si>
  <si>
    <t>-1654654293</t>
  </si>
  <si>
    <t>72</t>
  </si>
  <si>
    <t>622212051</t>
  </si>
  <si>
    <t>Montáž kontaktního zateplení vnějšího ostění, nadpraží nebo parapetu z polystyrenových desek hloubky špalet přes 200 do 400 mm, tloušťky desek do 40 mm</t>
  </si>
  <si>
    <t>135372741</t>
  </si>
  <si>
    <t>73</t>
  </si>
  <si>
    <t>283760320</t>
  </si>
  <si>
    <t>deska fasádní polystyrénová grafitová, lambda=0,032 W/mK, 1000 x 500 x 40 mm</t>
  </si>
  <si>
    <t>2046442746</t>
  </si>
  <si>
    <t>74</t>
  </si>
  <si>
    <t>283763610</t>
  </si>
  <si>
    <t>deska z polystyrénu XPS, hrana rovná, polo či pero drážka a hladký povrch 1250 x 600 x 30 mm</t>
  </si>
  <si>
    <t>-1414478162</t>
  </si>
  <si>
    <t>75</t>
  </si>
  <si>
    <t>629991011</t>
  </si>
  <si>
    <t>Zakrytí vnějších ploch před znečištěním včetně pozdějšího odkrytí výplní otvorů a svislých ploch fólií přilepenou lepící páskou</t>
  </si>
  <si>
    <t>1866238207</t>
  </si>
  <si>
    <t>76</t>
  </si>
  <si>
    <t>631311115</t>
  </si>
  <si>
    <t>Mazanina z betonu prostého bez zvýšených nároků na prostředí tl. přes 50 do 80 mm tř. C 20/25</t>
  </si>
  <si>
    <t>1141868358</t>
  </si>
  <si>
    <t>77</t>
  </si>
  <si>
    <t>631311124</t>
  </si>
  <si>
    <t>Mazanina z betonu prostého bez zvýšených nároků na prostředí tl. přes 80 do 120 mm tř. C 16/20</t>
  </si>
  <si>
    <t>95026285</t>
  </si>
  <si>
    <t>78</t>
  </si>
  <si>
    <t>631311137</t>
  </si>
  <si>
    <t>Mazanina z betonu prostého bez zvýšených nároků na prostředí tl. přes 120 do 240 mm tř. C 30/37</t>
  </si>
  <si>
    <t>-363435242</t>
  </si>
  <si>
    <t>79</t>
  </si>
  <si>
    <t>631319013</t>
  </si>
  <si>
    <t>Příplatek k cenám mazanin za úpravu povrchu mazaniny přehlazením, mazanina tl. přes 120 do 240 mm</t>
  </si>
  <si>
    <t>-474913764</t>
  </si>
  <si>
    <t>80</t>
  </si>
  <si>
    <t>631319185</t>
  </si>
  <si>
    <t>Příplatek k cenám mazanin za sklon přes 15 st. do 35 st. od vodorovné roviny mazanina tl. přes 120 do 240 mm</t>
  </si>
  <si>
    <t>-599066312</t>
  </si>
  <si>
    <t>81</t>
  </si>
  <si>
    <t>631342132</t>
  </si>
  <si>
    <t>Mazanina z betonu lehčeného tepelně-izolačního polystyrénového tl. přes 120 do 240 mm, objemové hmotnosti 500 kg/m3</t>
  </si>
  <si>
    <t>-750570583</t>
  </si>
  <si>
    <t>82</t>
  </si>
  <si>
    <t>631351101</t>
  </si>
  <si>
    <t>Bednění v podlahách rýh a hran zřízení</t>
  </si>
  <si>
    <t>1996709243</t>
  </si>
  <si>
    <t>83</t>
  </si>
  <si>
    <t>631351102</t>
  </si>
  <si>
    <t>Bednění v podlahách rýh a hran odstranění</t>
  </si>
  <si>
    <t>-1196476284</t>
  </si>
  <si>
    <t>84</t>
  </si>
  <si>
    <t>631362021</t>
  </si>
  <si>
    <t>Výztuž mazanin ze svařovaných sítí z drátů typu KARI</t>
  </si>
  <si>
    <t>1067130337</t>
  </si>
  <si>
    <t>85</t>
  </si>
  <si>
    <t>632450122</t>
  </si>
  <si>
    <t>Potěr cementový vyrovnávací ze suchých směsí v pásu o průměrné (střední) tl. přes 20 do 30 mm</t>
  </si>
  <si>
    <t>-558706382</t>
  </si>
  <si>
    <t>86</t>
  </si>
  <si>
    <t>635111242R1</t>
  </si>
  <si>
    <t>Násyp ze štěrkopísku, písku nebo kameniva pod podlahy se zhutněním z kameniva fr. 0-63, zalití řídkým betonem</t>
  </si>
  <si>
    <t>-2054345664</t>
  </si>
  <si>
    <t>87</t>
  </si>
  <si>
    <t>635111242R2</t>
  </si>
  <si>
    <t>Násyp ze štěrkopísku, písku nebo kameniva pod podlahy se zhutněním z kameniva fr. 0-63</t>
  </si>
  <si>
    <t>-1069521210</t>
  </si>
  <si>
    <t>88</t>
  </si>
  <si>
    <t>642944121</t>
  </si>
  <si>
    <t>Osazení ocelových dveřních zárubní lisovaných nebo z úhelníků dodatečně s vybetonováním prahu, plochy do 2,5 m2</t>
  </si>
  <si>
    <t>-1675480435</t>
  </si>
  <si>
    <t>89</t>
  </si>
  <si>
    <t>553311280</t>
  </si>
  <si>
    <t>zárubeň ocelová pro běžné zdění hranatý profil 125 700 L/P</t>
  </si>
  <si>
    <t>-2063392975</t>
  </si>
  <si>
    <t>90</t>
  </si>
  <si>
    <t>553311300</t>
  </si>
  <si>
    <t>zárubeň ocelová pro běžné zdění hranatý profil 125 800 L/P</t>
  </si>
  <si>
    <t>-404464741</t>
  </si>
  <si>
    <t>91</t>
  </si>
  <si>
    <t>553311320</t>
  </si>
  <si>
    <t>zárubeň ocelová pro běžné zdění hranatý profil 125 900 L/P</t>
  </si>
  <si>
    <t>958481038</t>
  </si>
  <si>
    <t>92</t>
  </si>
  <si>
    <t>553311410</t>
  </si>
  <si>
    <t>zárubeň ocelová pro běžné zdění hranatý profil 145 700 L/P</t>
  </si>
  <si>
    <t>-1541097450</t>
  </si>
  <si>
    <t>93</t>
  </si>
  <si>
    <t>553311430</t>
  </si>
  <si>
    <t>zárubeň ocelová pro běžné zdění hranatý profil 145 800 L/P</t>
  </si>
  <si>
    <t>823175247</t>
  </si>
  <si>
    <t>94</t>
  </si>
  <si>
    <t>553311560</t>
  </si>
  <si>
    <t>zárubeň ocelová pro běžné zdění hranatý profil 160 800 L/P</t>
  </si>
  <si>
    <t>-760585873</t>
  </si>
  <si>
    <t>95</t>
  </si>
  <si>
    <t>553311580</t>
  </si>
  <si>
    <t>zárubeň ocelová pro běžné zdění hranatý profil 160 900 L/P</t>
  </si>
  <si>
    <t>-1109422645</t>
  </si>
  <si>
    <t>Ostatní konstrukce a práce, bourání</t>
  </si>
  <si>
    <t>96</t>
  </si>
  <si>
    <t>919735114</t>
  </si>
  <si>
    <t>Řezání stávajícího živičného krytu nebo podkladu hloubky přes 150 do 200 mm</t>
  </si>
  <si>
    <t>-423021896</t>
  </si>
  <si>
    <t>97</t>
  </si>
  <si>
    <t>919735124</t>
  </si>
  <si>
    <t>Řezání stávajícího betonového krytu nebo podkladu hloubky přes 150 do 200 mm</t>
  </si>
  <si>
    <t>-1019253489</t>
  </si>
  <si>
    <t>98</t>
  </si>
  <si>
    <t>941111121</t>
  </si>
  <si>
    <t>Montáž lešení řadového trubkového lehkého pracovního s podlahami s provozním zatížením tř. 3 do 200 kg/m2 šířky tř. W09 přes 0,9 do 1,2 m, výšky do 10 m</t>
  </si>
  <si>
    <t>131828483</t>
  </si>
  <si>
    <t>99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</si>
  <si>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</si>
  <si>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</si>
  <si>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821047554</t>
  </si>
  <si>
    <t>100</t>
  </si>
  <si>
    <t>941111821</t>
  </si>
  <si>
    <t>Demontáž lešení řadového trubkového lehkého pracovního s podlahami s provozním zatížením tř. 3 do 200 kg/m2 šířky tř. W09 přes 0,9 do 1,2 m, výšky do 10 m</t>
  </si>
  <si>
    <t>944769767</t>
  </si>
  <si>
    <t>101</t>
  </si>
  <si>
    <t>944511111</t>
  </si>
  <si>
    <t>Montáž ochranné sítě zavěšené na konstrukci lešení z textilie z umělých vláken</t>
  </si>
  <si>
    <t>-1093396357</t>
  </si>
  <si>
    <t>102</t>
  </si>
  <si>
    <t>944511211</t>
  </si>
  <si>
    <t>Montáž ochranné sítě Příplatek za první a každý další den použití sítě k ceně -1111</t>
  </si>
  <si>
    <t>-1752261237</t>
  </si>
  <si>
    <t>103</t>
  </si>
  <si>
    <t>944511811</t>
  </si>
  <si>
    <t>Demontáž ochranné sítě zavěšené na konstrukci lešení z textilie z umělých vláken</t>
  </si>
  <si>
    <t>1718002065</t>
  </si>
  <si>
    <t>104</t>
  </si>
  <si>
    <t>945412111</t>
  </si>
  <si>
    <t>Teleskopická hydraulická montážní plošina na samohybném podvozku, s otočným košem výšky zdvihu do 8 m</t>
  </si>
  <si>
    <t>den</t>
  </si>
  <si>
    <t>-1816147916</t>
  </si>
  <si>
    <t>105</t>
  </si>
  <si>
    <t>949101112</t>
  </si>
  <si>
    <t>Lešení pomocné pracovní pro objekty pozemních staveb pro zatížení do 150 kg/m2, o výšce lešeňové podlahy přes 1,9 do 3,5 m</t>
  </si>
  <si>
    <t>1632716171</t>
  </si>
  <si>
    <t>106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</si>
  <si>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</si>
  <si>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</si>
  <si>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553786361</t>
  </si>
  <si>
    <t>107</t>
  </si>
  <si>
    <t>962032231</t>
  </si>
  <si>
    <t>Bourání zdiva nadzákladového z cihel nebo tvárnic z cihel pálených nebo vápenopískových, na maltu vápennou nebo vápenocementovou, objemu přes 1 m3</t>
  </si>
  <si>
    <t>444825428</t>
  </si>
  <si>
    <t>108</t>
  </si>
  <si>
    <t>963011512</t>
  </si>
  <si>
    <t>Bourání stropů z tvárnic pálených do nosníků ocelových, bez jejich vybourání a odklizení, tloušťky do 150 mm</t>
  </si>
  <si>
    <t>1071383712</t>
  </si>
  <si>
    <t>109</t>
  </si>
  <si>
    <t>964073441</t>
  </si>
  <si>
    <t>Vybourání válcovaných nosníků uložených ve zdivu cihelném délky do 8 m, hmotnosti do 55 kg/m</t>
  </si>
  <si>
    <t>-913429335</t>
  </si>
  <si>
    <t>110</t>
  </si>
  <si>
    <t>965041341</t>
  </si>
  <si>
    <t>Bourání mazanin škvárobetonových tl. do 100 mm, plochy přes 4 m2</t>
  </si>
  <si>
    <t>1802208787</t>
  </si>
  <si>
    <t>111</t>
  </si>
  <si>
    <t>965042141</t>
  </si>
  <si>
    <t>Bourání mazanin betonových nebo z litého asfaltu tl. do 100 mm, plochy přes 4 m2</t>
  </si>
  <si>
    <t>137185421</t>
  </si>
  <si>
    <t>112</t>
  </si>
  <si>
    <t>965042241</t>
  </si>
  <si>
    <t>Bourání mazanin betonových nebo z litého asfaltu tl. přes 100 mm, plochy přes 4 m2</t>
  </si>
  <si>
    <t>1472939184</t>
  </si>
  <si>
    <t>113</t>
  </si>
  <si>
    <t>965049112</t>
  </si>
  <si>
    <t>Bourání mazanin Příplatek k cenám za bourání mazanin betonových se svařovanou sítí, tl. přes 100 mm</t>
  </si>
  <si>
    <t>-783287764</t>
  </si>
  <si>
    <t>114</t>
  </si>
  <si>
    <t>965082933</t>
  </si>
  <si>
    <t>Odstranění násypu pod podlahami nebo ochranného násypu na střechách tl. do 200 mm, plochy přes 2 m2</t>
  </si>
  <si>
    <t>154571703</t>
  </si>
  <si>
    <t>115</t>
  </si>
  <si>
    <t>965082941</t>
  </si>
  <si>
    <t>Odstranění násypu pod podlahami nebo ochranného násypu na střechách tl. přes 200 mm jakékoliv plochy</t>
  </si>
  <si>
    <t>-1940794958</t>
  </si>
  <si>
    <t>116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</si>
  <si>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</si>
  <si>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</si>
  <si>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-408879049</t>
  </si>
  <si>
    <t>117</t>
  </si>
  <si>
    <t>968062376</t>
  </si>
  <si>
    <t>Vybourání dřevěných rámů oken s křídly, dveřních zárubní, vrat, stěn, ostění nebo obkladů rámů oken s křídly zdvojených, plochy do 4 m2</t>
  </si>
  <si>
    <t>1430072245</t>
  </si>
  <si>
    <t>118</t>
  </si>
  <si>
    <t>968072455</t>
  </si>
  <si>
    <t>Vybourání kovových rámů oken s křídly, dveřních zárubní, vrat, stěn, ostění nebo obkladů dveřních zárubní, plochy do 2 m2</t>
  </si>
  <si>
    <t>-411221114</t>
  </si>
  <si>
    <t>119</t>
  </si>
  <si>
    <t>971033651</t>
  </si>
  <si>
    <t>Vybourání otvorů ve zdivu základovém nebo nadzákladovém z cihel, tvárnic, příčkovek z cihel pálených na maltu vápennou nebo vápenocementovou plochy do 4 m2, tl. do 600 mm</t>
  </si>
  <si>
    <t>1127661123</t>
  </si>
  <si>
    <t>120</t>
  </si>
  <si>
    <t>974031666</t>
  </si>
  <si>
    <t>Vysekání rýh ve zdivu cihelném na maltu vápennou nebo vápenocementovou pro vtahování nosníků do zdí, před vybouráním otvoru do hl. 150 mm, při v. nosníku do 250 mm</t>
  </si>
  <si>
    <t>-1194852302</t>
  </si>
  <si>
    <t>121</t>
  </si>
  <si>
    <t>978013141</t>
  </si>
  <si>
    <t>Otlučení vápenných nebo vápenocementových omítek vnitřních ploch stěn s vyškrabáním spar, s očištěním zdiva, v rozsahu přes 10 do 30 %</t>
  </si>
  <si>
    <t>586097429</t>
  </si>
  <si>
    <t>122</t>
  </si>
  <si>
    <t>978013191</t>
  </si>
  <si>
    <t>Otlučení vápenných nebo vápenocementových omítek vnitřních ploch stěn s vyškrabáním spar, s očištěním zdiva, v rozsahu přes 50 do 100 %</t>
  </si>
  <si>
    <t>1675445468</t>
  </si>
  <si>
    <t>997</t>
  </si>
  <si>
    <t>Přesun sutě</t>
  </si>
  <si>
    <t>123</t>
  </si>
  <si>
    <t>997013152</t>
  </si>
  <si>
    <t>Vnitrostaveništní doprava suti a vybouraných hmot vodorovně do 50 m svisle s omezením mechanizace pro budovy a haly výšky přes 6 do 9 m</t>
  </si>
  <si>
    <t>-1297293718</t>
  </si>
  <si>
    <t>124</t>
  </si>
  <si>
    <t>997013501</t>
  </si>
  <si>
    <t>Odvoz suti a vybouraných hmot na skládku nebo meziskládku se složením, na vzdálenost do 1 km</t>
  </si>
  <si>
    <t>-1476464321</t>
  </si>
  <si>
    <t>125</t>
  </si>
  <si>
    <t>997013509</t>
  </si>
  <si>
    <t>Odvoz suti a vybouraných hmot na skládku nebo meziskládku se složením, na vzdálenost Příplatek k ceně za každý další i započatý 1 km přes 1 km</t>
  </si>
  <si>
    <t>-921955669</t>
  </si>
  <si>
    <t>275,199*9 'Přepočtené koeficientem množství</t>
  </si>
  <si>
    <t>126</t>
  </si>
  <si>
    <t>997013801</t>
  </si>
  <si>
    <t>Poplatek za uložení stavebního odpadu na skládce (skládkovné) betonového</t>
  </si>
  <si>
    <t>-946029939</t>
  </si>
  <si>
    <t>127</t>
  </si>
  <si>
    <t>997013802</t>
  </si>
  <si>
    <t>Poplatek za uložení stavebního odpadu na skládce (skládkovné) železobetonového</t>
  </si>
  <si>
    <t>90751887</t>
  </si>
  <si>
    <t>128</t>
  </si>
  <si>
    <t>997013803R</t>
  </si>
  <si>
    <t>Poplatek za uložení stavebního odpadu na skládce (skládkovné) z netříděné suti</t>
  </si>
  <si>
    <t>1367472301</t>
  </si>
  <si>
    <t>129</t>
  </si>
  <si>
    <t>997013814</t>
  </si>
  <si>
    <t>Poplatek za uložení stavebního odpadu na skládce (skládkovné) z izolačních materiálů</t>
  </si>
  <si>
    <t>1983586489</t>
  </si>
  <si>
    <t>130</t>
  </si>
  <si>
    <t>997013831</t>
  </si>
  <si>
    <t>Poplatek za uložení stavebního odpadu na skládce (skládkovné) směsného</t>
  </si>
  <si>
    <t>-835104602</t>
  </si>
  <si>
    <t>131</t>
  </si>
  <si>
    <t>997221845</t>
  </si>
  <si>
    <t>Poplatek za uložení stavebního odpadu na skládce (skládkovné) z asfaltových povrchů</t>
  </si>
  <si>
    <t>2143701232</t>
  </si>
  <si>
    <t>132</t>
  </si>
  <si>
    <t>997221855</t>
  </si>
  <si>
    <t>Poplatek za uložení stavebního odpadu na skládce (skládkovné) z kameniva</t>
  </si>
  <si>
    <t>168942067</t>
  </si>
  <si>
    <t>998</t>
  </si>
  <si>
    <t>Přesun hmot</t>
  </si>
  <si>
    <t>133</t>
  </si>
  <si>
    <t>998011002</t>
  </si>
  <si>
    <t>Přesun hmot pro budovy občanské výstavby, bydlení, výrobu a služby s nosnou svislou konstrukcí zděnou z cihel, tvárnic nebo kamene vodorovná dopravní vzdálenost do 100 m pro budovy výšky přes 6 do 12 m</t>
  </si>
  <si>
    <t>-944924512</t>
  </si>
  <si>
    <t>PSV</t>
  </si>
  <si>
    <t>Práce a dodávky PSV</t>
  </si>
  <si>
    <t>711</t>
  </si>
  <si>
    <t>Izolace proti vodě, vlhkosti a plynům</t>
  </si>
  <si>
    <t>134</t>
  </si>
  <si>
    <t>711111001</t>
  </si>
  <si>
    <t>Provedení izolace proti zemní vlhkosti natěradly a tmely za studena na ploše vodorovné V nátěrem penetračním</t>
  </si>
  <si>
    <t>-698246657</t>
  </si>
  <si>
    <t>135</t>
  </si>
  <si>
    <t>111631500</t>
  </si>
  <si>
    <t>lak asfaltový penetrační (MJ t) bal 9 kg</t>
  </si>
  <si>
    <t>1681911863</t>
  </si>
  <si>
    <t>101,903*0,0003 'Přepočtené koeficientem množství</t>
  </si>
  <si>
    <t>136</t>
  </si>
  <si>
    <t>711141559</t>
  </si>
  <si>
    <t>Provedení izolace proti zemní vlhkosti pásy přitavením NAIP na ploše vodorovné V</t>
  </si>
  <si>
    <t>1600314887</t>
  </si>
  <si>
    <t>137</t>
  </si>
  <si>
    <t>628321340</t>
  </si>
  <si>
    <t>pás těžký asfaltovaný V60 S40</t>
  </si>
  <si>
    <t>-2055342480</t>
  </si>
  <si>
    <t>138</t>
  </si>
  <si>
    <t>711161306</t>
  </si>
  <si>
    <t>Izolace proti zemní vlhkosti nopovými foliemi základů nebo stěn pro běžné podmínky tloušťky 0,5 mm, šířky 1,0 m</t>
  </si>
  <si>
    <t>97098406</t>
  </si>
  <si>
    <t>139</t>
  </si>
  <si>
    <t>711491172</t>
  </si>
  <si>
    <t>Provedení izolace proti povrchové a podpovrchové tlakové vodě ostatní na ploše vodorovné V z textilií, vrstvy ochranné</t>
  </si>
  <si>
    <t>-1702512678</t>
  </si>
  <si>
    <t>140</t>
  </si>
  <si>
    <t>693112430</t>
  </si>
  <si>
    <t>geotextilie netkaná PP 300 g/m2</t>
  </si>
  <si>
    <t>-192057524</t>
  </si>
  <si>
    <t>101,903*1,05 'Přepočtené koeficientem množství</t>
  </si>
  <si>
    <t>141</t>
  </si>
  <si>
    <t>998711102</t>
  </si>
  <si>
    <t>Přesun hmot pro izolace proti vodě, vlhkosti a plynům stanovený z hmotnosti přesunovaného materiálu vodorovná dopravní vzdálenost do 50 m v objektech výšky přes 6 do 12 m</t>
  </si>
  <si>
    <t>-359924640</t>
  </si>
  <si>
    <t>712</t>
  </si>
  <si>
    <t>Povlakové krytiny</t>
  </si>
  <si>
    <t>142</t>
  </si>
  <si>
    <t>712311101</t>
  </si>
  <si>
    <t>Provedení povlakové krytiny střech plochých do 10 st. natěradly a tmely za studena nátěrem lakem penetračním nebo asfaltovým</t>
  </si>
  <si>
    <t>2113055932</t>
  </si>
  <si>
    <t>143</t>
  </si>
  <si>
    <t>-1817720972</t>
  </si>
  <si>
    <t>78,399*0,00035 'Přepočtené koeficientem množství</t>
  </si>
  <si>
    <t>144</t>
  </si>
  <si>
    <t>712361705R</t>
  </si>
  <si>
    <t>Provedení povlakové krytiny střech plochých do 10 st. fólií se svařovanými spoji</t>
  </si>
  <si>
    <t>1004996681</t>
  </si>
  <si>
    <t>145</t>
  </si>
  <si>
    <t>283220120R</t>
  </si>
  <si>
    <t>fólie hydroizolační střešní PVC-P, tl. 1,5 mm, UV stabilní, šedá</t>
  </si>
  <si>
    <t>1650233764</t>
  </si>
  <si>
    <t>146</t>
  </si>
  <si>
    <t>712391176R</t>
  </si>
  <si>
    <t xml:space="preserve">Provedení povlakové krytiny střech plochých do 10 st. připevnění izolace teleskopickými kotvami </t>
  </si>
  <si>
    <t>-1144831174</t>
  </si>
  <si>
    <t>147</t>
  </si>
  <si>
    <t>3410600572R</t>
  </si>
  <si>
    <t>kotva teleskopická 285/100</t>
  </si>
  <si>
    <t>946569649</t>
  </si>
  <si>
    <t>148</t>
  </si>
  <si>
    <t>998712102</t>
  </si>
  <si>
    <t>Přesun hmot pro povlakové krytiny stanovený z hmotnosti přesunovaného materiálu vodorovná dopravní vzdálenost do 50 m v objektech výšky přes 6 do 12 m</t>
  </si>
  <si>
    <t>332842417</t>
  </si>
  <si>
    <t>713</t>
  </si>
  <si>
    <t>Izolace tepelné</t>
  </si>
  <si>
    <t>149</t>
  </si>
  <si>
    <t>713110811</t>
  </si>
  <si>
    <t>Odstranění tepelné izolace běžných stavebních konstrukcí z rohoží, pásů, dílců, desek, bloků stropů nebo podhledů volně kladených z vláknitých materiálů, tloušťka izolace do 100 mm</t>
  </si>
  <si>
    <t>-128522465</t>
  </si>
  <si>
    <t>150</t>
  </si>
  <si>
    <t>713141151</t>
  </si>
  <si>
    <t>Montáž tepelné izolace střech plochých rohožemi, pásy, deskami, dílci, bloky (izolační materiál ve specifikaci) kladenými volně jednovrstvá</t>
  </si>
  <si>
    <t>-1617667488</t>
  </si>
  <si>
    <t>151</t>
  </si>
  <si>
    <t>631404230R</t>
  </si>
  <si>
    <t>deska izolační minerální plochých střech λ=0,038 W/mK tl.100 mm, napětí v tlaku při 10% stlačení 30 kPa</t>
  </si>
  <si>
    <t>1466438494</t>
  </si>
  <si>
    <t>156,798*1,02 'Přepočtené koeficientem množství</t>
  </si>
  <si>
    <t>152</t>
  </si>
  <si>
    <t>631404220R</t>
  </si>
  <si>
    <t>deska izolační minerální plochých střech λ=0,038 W/mK tl. 80 mm, napětí v tlaku při 10% stlačení 70 kPa</t>
  </si>
  <si>
    <t>-1493981900</t>
  </si>
  <si>
    <t>78,399*1,02 'Přepočtené koeficientem množství</t>
  </si>
  <si>
    <t>153</t>
  </si>
  <si>
    <t>998713102</t>
  </si>
  <si>
    <t>Přesun hmot pro izolace tepelné stanovený z hmotnosti přesunovaného materiálu vodorovná dopravní vzdálenost do 50 m v objektech výšky přes 6 m do 12 m</t>
  </si>
  <si>
    <t>141569074</t>
  </si>
  <si>
    <t>763</t>
  </si>
  <si>
    <t>Konstrukce suché výstavby</t>
  </si>
  <si>
    <t>154</t>
  </si>
  <si>
    <t>763131713</t>
  </si>
  <si>
    <t>Podhled ze sádrokartonových desek ostatní práce a konstrukce na podhledech ze sádrokartonových desek napojení na obvodové konstrukce profilem</t>
  </si>
  <si>
    <t>-1646581372</t>
  </si>
  <si>
    <t>155</t>
  </si>
  <si>
    <t>763131751</t>
  </si>
  <si>
    <t>Podhled ze sádrokartonových desek ostatní práce a konstrukce na podhledech ze sádrokartonových desek montáž parotěsné zábrany</t>
  </si>
  <si>
    <t>-228494704</t>
  </si>
  <si>
    <t>156</t>
  </si>
  <si>
    <t>283292760</t>
  </si>
  <si>
    <t>folie nehořlavá parotěsná pro interiér (reakce na oheň - třída E) 140 g/m2</t>
  </si>
  <si>
    <t>-1427463859</t>
  </si>
  <si>
    <t>99,189*1,1 'Přepočtené koeficientem množství</t>
  </si>
  <si>
    <t>157</t>
  </si>
  <si>
    <t>763131752</t>
  </si>
  <si>
    <t>Podhled ze sádrokartonových desek ostatní práce a konstrukce na podhledech ze sádrokartonových desek montáž jedné vrstvy tepelné izolace</t>
  </si>
  <si>
    <t>-1718702028</t>
  </si>
  <si>
    <t>158</t>
  </si>
  <si>
    <t>631507950R</t>
  </si>
  <si>
    <t>plsť skelná pro izolaci la = 0,037 W/mK tl.120 mm</t>
  </si>
  <si>
    <t>-1639540777</t>
  </si>
  <si>
    <t>203,806*1,02 'Přepočtené koeficientem množství</t>
  </si>
  <si>
    <t>159</t>
  </si>
  <si>
    <t>763131765</t>
  </si>
  <si>
    <t>Podhled ze sádrokartonových desek Příplatek k cenám za výšku zavěšení přes 0,5 do 1,0 m</t>
  </si>
  <si>
    <t>-80577453</t>
  </si>
  <si>
    <t>160</t>
  </si>
  <si>
    <t>763135101</t>
  </si>
  <si>
    <t>Montáž sádrokartonového podhledu kazetového demontovatelného, velikosti kazet 600x600 mm včetně zavěšené nosné konstrukce viditelné</t>
  </si>
  <si>
    <t>1080285760</t>
  </si>
  <si>
    <t>161</t>
  </si>
  <si>
    <t>590305730</t>
  </si>
  <si>
    <t>podhled kazetový děrovaný 6x95mm podíl 18%, polozapuštený rastr, tl. 10 mm, 600 x 600 mm</t>
  </si>
  <si>
    <t>-1011420712</t>
  </si>
  <si>
    <t>99,189*1,05 'Přepočtené koeficientem množství</t>
  </si>
  <si>
    <t>162</t>
  </si>
  <si>
    <t>998763101</t>
  </si>
  <si>
    <t>Přesun hmot pro dřevostavby stanovený z hmotnosti přesunovaného materiálu vodorovná dopravní vzdálenost do 50 m v objektech výšky přes 6 do 12 m</t>
  </si>
  <si>
    <t>1250119286</t>
  </si>
  <si>
    <t>764</t>
  </si>
  <si>
    <t>Konstrukce klempířské</t>
  </si>
  <si>
    <t>163</t>
  </si>
  <si>
    <t>764212612R</t>
  </si>
  <si>
    <t>Oplechování mezistřešního žlabu z pozinkovaného plechu s povrchovou úpravou, vč. vyklínovaného spádu, dodávka a montáž</t>
  </si>
  <si>
    <t>1365584653</t>
  </si>
  <si>
    <t>164</t>
  </si>
  <si>
    <t>764212664</t>
  </si>
  <si>
    <t>Oplechování střešních prvků z pozinkovaného plechu s povrchovou úpravou okapu okapovým plechem střechy rovné rš 330 mm</t>
  </si>
  <si>
    <t>1253214633</t>
  </si>
  <si>
    <t>165</t>
  </si>
  <si>
    <t>764214607</t>
  </si>
  <si>
    <t>Oplechování horních ploch zdí a nadezdívek (atik) z pozinkovaného plechu s povrchovou úpravou mechanicky kotvené rš 670 mm</t>
  </si>
  <si>
    <t>-2130685481</t>
  </si>
  <si>
    <t>166</t>
  </si>
  <si>
    <t>764216606</t>
  </si>
  <si>
    <t>Oplechování parapetů z pozinkovaného plechu s povrchovou úpravou rovných mechanicky kotvené, bez rohů rš 500 mm</t>
  </si>
  <si>
    <t>-457055322</t>
  </si>
  <si>
    <t>167</t>
  </si>
  <si>
    <t>764751111R</t>
  </si>
  <si>
    <t>Odpadní trouby kovové s plastickým povrchem kruhové, včetně uchycení, rovné průměru 87 mm, dodávka a montáž</t>
  </si>
  <si>
    <t>-212436619</t>
  </si>
  <si>
    <t>168</t>
  </si>
  <si>
    <t>764751121R</t>
  </si>
  <si>
    <t>Odpadní trouby kovové s plastickým povrchem spodní díl odpadní trouby, včetně uchycení průměru 87 mm, dodávka a montáž</t>
  </si>
  <si>
    <t>-1692978060</t>
  </si>
  <si>
    <t>169</t>
  </si>
  <si>
    <t>764751131R</t>
  </si>
  <si>
    <t>Odpadní trouby kovové s plastickým povrchem koleno odpadní trouby, včetně uchycení průměru 87 mm, dodávka a montáž</t>
  </si>
  <si>
    <t>-989894749</t>
  </si>
  <si>
    <t>170</t>
  </si>
  <si>
    <t>764751151R</t>
  </si>
  <si>
    <t>Odpadní trouby kovové s plastickým povrchem odskok odpadní trouby, včetně uchycení průměru 87 mm, dodávka a montáž</t>
  </si>
  <si>
    <t>-1463523229</t>
  </si>
  <si>
    <t>171</t>
  </si>
  <si>
    <t>764751161R</t>
  </si>
  <si>
    <t>Odpadní trouby kovové s plastickým povrchem napojovací prvek průměru 87 mm, dodávka a montáž</t>
  </si>
  <si>
    <t>-1783643228</t>
  </si>
  <si>
    <t>172</t>
  </si>
  <si>
    <t>764751171R</t>
  </si>
  <si>
    <t xml:space="preserve">Odpadní trouby kovové s plastickým povrchem lapač nečistot s objímkou univerzální, dodávka a montáž </t>
  </si>
  <si>
    <t>1372835778</t>
  </si>
  <si>
    <t>173</t>
  </si>
  <si>
    <t>764761121R</t>
  </si>
  <si>
    <t>Žlaby kovové s plastickým povrchem podokapní půlkruhové s háky velikost 125 mm, dodávka a montáž</t>
  </si>
  <si>
    <t>2104903435</t>
  </si>
  <si>
    <t>174</t>
  </si>
  <si>
    <t>764761171R</t>
  </si>
  <si>
    <t>Žlaby kovové s plastickým povrchem doplňky žlabů čelo ke žlabům půlkruhovým velikost 125 mm, dodávka a montáž</t>
  </si>
  <si>
    <t>-188108201</t>
  </si>
  <si>
    <t>175</t>
  </si>
  <si>
    <t>764761231R</t>
  </si>
  <si>
    <t>Žlaby kovové s plastickým povrchem doplňky žlabů kotlík ke žlabům půlkruhovým velikost 125 mm, dodávka a montáž</t>
  </si>
  <si>
    <t>1567602012</t>
  </si>
  <si>
    <t>176</t>
  </si>
  <si>
    <t>764761241R</t>
  </si>
  <si>
    <t>Žlaby kovové s plastickým povrchem doplňky žlabů filtrační vložka kotlíku (pro zamezení vniknutí listí do kotlíku) velikost 125 mm, dodávka a montáž</t>
  </si>
  <si>
    <t>-1135237102</t>
  </si>
  <si>
    <t>177</t>
  </si>
  <si>
    <t>998764102</t>
  </si>
  <si>
    <t>Přesun hmot pro konstrukce klempířské stanovený z hmotnosti přesunovaného materiálu vodorovná dopravní vzdálenost do 50 m v objektech výšky přes 6 do 12 m</t>
  </si>
  <si>
    <t>1125609972</t>
  </si>
  <si>
    <t>765</t>
  </si>
  <si>
    <t>Krytina skládaná</t>
  </si>
  <si>
    <t>178</t>
  </si>
  <si>
    <t>765191023R</t>
  </si>
  <si>
    <t>Montáž pojistné hydroizolační fólie s lepenými přesahy na bednění nebo tepelnou izolaci</t>
  </si>
  <si>
    <t>-939622653</t>
  </si>
  <si>
    <t>179</t>
  </si>
  <si>
    <t>283292950</t>
  </si>
  <si>
    <t>membrána podstřešní (reakce na oheň - třída E) 150 g/m2 s aplikovanou spojovací páskou</t>
  </si>
  <si>
    <t>1153635272</t>
  </si>
  <si>
    <t>101,903*1,1 'Přepočtené koeficientem množství</t>
  </si>
  <si>
    <t>180</t>
  </si>
  <si>
    <t>998765102</t>
  </si>
  <si>
    <t>Přesun hmot pro krytiny skládané stanovený z hmotnosti přesunovaného materiálu vodorovná dopravní vzdálenost do 50 m na objektech výšky přes 6 do 12 m</t>
  </si>
  <si>
    <t>-1600160319</t>
  </si>
  <si>
    <t>766</t>
  </si>
  <si>
    <t>Konstrukce truhlářské</t>
  </si>
  <si>
    <t>181</t>
  </si>
  <si>
    <t>766211200</t>
  </si>
  <si>
    <t>Montáž madel schodišťových dřevěných průběžných</t>
  </si>
  <si>
    <t>1998278013</t>
  </si>
  <si>
    <t>182</t>
  </si>
  <si>
    <t>611873520R</t>
  </si>
  <si>
    <t>madlo dřevěné bukové elipsovité, lakované</t>
  </si>
  <si>
    <t>371392597</t>
  </si>
  <si>
    <t>183</t>
  </si>
  <si>
    <t>766622132R</t>
  </si>
  <si>
    <t>Montáž výplní plastových včetně montáže rámu do zdiva</t>
  </si>
  <si>
    <t>1713138542</t>
  </si>
  <si>
    <t>184</t>
  </si>
  <si>
    <t>611400140R4</t>
  </si>
  <si>
    <t xml:space="preserve">okno plastové bílé čtyřkřídlé, dolní křídla vyklápěcí, horní křídla otvíravá a vyklápěcí 210 x 180 cm, Uw=0,95 WmK </t>
  </si>
  <si>
    <t>1048917292</t>
  </si>
  <si>
    <t>185</t>
  </si>
  <si>
    <t>766660001</t>
  </si>
  <si>
    <t>Montáž dveřních křídel dřevěných nebo plastových otevíravých do ocelové zárubně povrchově upravených jednokřídlových, šířky do 800 mm</t>
  </si>
  <si>
    <t>-1271077495</t>
  </si>
  <si>
    <t>186</t>
  </si>
  <si>
    <t>611629320R</t>
  </si>
  <si>
    <t>dveře vnitřní hladké laminované plné 1křídlé 70x197 cm, vč. kování</t>
  </si>
  <si>
    <t>-849217158</t>
  </si>
  <si>
    <t>187</t>
  </si>
  <si>
    <t>611629340R</t>
  </si>
  <si>
    <t>dveře vnitřní hladké laminované plné 1křídlé 80x197 cm, vč. kování</t>
  </si>
  <si>
    <t>-1972419563</t>
  </si>
  <si>
    <t>188</t>
  </si>
  <si>
    <t>611629600R</t>
  </si>
  <si>
    <t>dveře vnitřní hladké laminované sklo 2/3 1křídlé 80x197 cm, vč. kování</t>
  </si>
  <si>
    <t>14811374</t>
  </si>
  <si>
    <t>189</t>
  </si>
  <si>
    <t>766660002</t>
  </si>
  <si>
    <t>Montáž dveřních křídel dřevěných nebo plastových otevíravých do ocelové zárubně povrchově upravených jednokřídlových, šířky přes 800 mm</t>
  </si>
  <si>
    <t>-758103284</t>
  </si>
  <si>
    <t>190</t>
  </si>
  <si>
    <t>611629360R</t>
  </si>
  <si>
    <t>dveře vnitřní hladké laminované plné 1křídlé 90x197 cm, vč. kování</t>
  </si>
  <si>
    <t>740086614</t>
  </si>
  <si>
    <t>191</t>
  </si>
  <si>
    <t>766691914</t>
  </si>
  <si>
    <t>Ostatní práce vyvěšení nebo zavěšení křídel s případným uložením a opětovným zavěšením po provedení stavebních změn dřevěných dveřních, plochy do 2 m2</t>
  </si>
  <si>
    <t>1722942546</t>
  </si>
  <si>
    <t>192</t>
  </si>
  <si>
    <t>998766102</t>
  </si>
  <si>
    <t>Přesun hmot pro konstrukce truhlářské stanovený z hmotnosti přesunovaného materiálu vodorovná dopravní vzdálenost do 50 m v objektech výšky přes 6 do 12 m</t>
  </si>
  <si>
    <t>-451907278</t>
  </si>
  <si>
    <t>767</t>
  </si>
  <si>
    <t>Konstrukce zámečnické</t>
  </si>
  <si>
    <t>193</t>
  </si>
  <si>
    <t>767210153R</t>
  </si>
  <si>
    <t>Dodávka a montáž ocel. konstrukce schodiště, vč. průvlaku P1, 1x základní + 2x vrchní nátěr</t>
  </si>
  <si>
    <t>kg</t>
  </si>
  <si>
    <t>1794941053</t>
  </si>
  <si>
    <t>194</t>
  </si>
  <si>
    <t>767220120R</t>
  </si>
  <si>
    <t>Dodávka a montáž ocel. schodišťového zábradlí, vč. kotvení, 1x základní + 2x vrchní nátěr</t>
  </si>
  <si>
    <t>1888294122</t>
  </si>
  <si>
    <t>195</t>
  </si>
  <si>
    <t>767392802</t>
  </si>
  <si>
    <t>Demontáž krytin střech z plechů šroubovaných</t>
  </si>
  <si>
    <t>-586290373</t>
  </si>
  <si>
    <t>196</t>
  </si>
  <si>
    <t>767581803</t>
  </si>
  <si>
    <t>Demontáž podhledů z tvarovaných plechů</t>
  </si>
  <si>
    <t>1943085894</t>
  </si>
  <si>
    <t>197</t>
  </si>
  <si>
    <t>767996802</t>
  </si>
  <si>
    <t>Demontáž ostatních zámečnických konstrukcí o hmotnosti jednotlivých dílů rozebráním přes 50 do 100 kg</t>
  </si>
  <si>
    <t>1402508380</t>
  </si>
  <si>
    <t>198</t>
  </si>
  <si>
    <t>998767102</t>
  </si>
  <si>
    <t>Přesun hmot pro zámečnické konstrukce stanovený z hmotnosti přesunovaného materiálu vodorovná dopravní vzdálenost do 50 m v objektech výšky přes 6 do 12 m</t>
  </si>
  <si>
    <t>-1218717193</t>
  </si>
  <si>
    <t>771</t>
  </si>
  <si>
    <t>Podlahy z dlaždic</t>
  </si>
  <si>
    <t>199</t>
  </si>
  <si>
    <t>771474112</t>
  </si>
  <si>
    <t>Montáž soklíků z dlaždic keramických lepených flexibilním lepidlem rovných výšky přes 65 do 90 mm</t>
  </si>
  <si>
    <t>-958311672</t>
  </si>
  <si>
    <t>200</t>
  </si>
  <si>
    <t>597614330</t>
  </si>
  <si>
    <t>dlaždice keramické slinuté neglazované mrazuvzdorné 29,8 x 29,8 x 0,9 cm</t>
  </si>
  <si>
    <t>1532104032</t>
  </si>
  <si>
    <t>2,155*1,1 'Přepočtené koeficientem množství</t>
  </si>
  <si>
    <t>201</t>
  </si>
  <si>
    <t>771574113</t>
  </si>
  <si>
    <t>Montáž podlah z dlaždic keramických lepených flexibilním lepidlem režných nebo glazovaných hladkých přes 9 do 12 ks/ m2</t>
  </si>
  <si>
    <t>-1071894899</t>
  </si>
  <si>
    <t>202</t>
  </si>
  <si>
    <t>-710420029</t>
  </si>
  <si>
    <t>203</t>
  </si>
  <si>
    <t>771591111</t>
  </si>
  <si>
    <t>Podlahy - ostatní práce penetrace podkladu</t>
  </si>
  <si>
    <t>-750963556</t>
  </si>
  <si>
    <t>204</t>
  </si>
  <si>
    <t>998771102</t>
  </si>
  <si>
    <t>Přesun hmot pro podlahy z dlaždic stanovený z hmotnosti přesunovaného materiálu vodorovná dopravní vzdálenost do 50 m v objektech výšky přes 6 do 12 m</t>
  </si>
  <si>
    <t>1573150186</t>
  </si>
  <si>
    <t>772</t>
  </si>
  <si>
    <t>Podlahy z kamene</t>
  </si>
  <si>
    <t>205</t>
  </si>
  <si>
    <t>772231314R</t>
  </si>
  <si>
    <t>Montáž nosných schodišťových nástupnic a podesty z umělého kamene, tl. 70 mm</t>
  </si>
  <si>
    <t>-1303928904</t>
  </si>
  <si>
    <t>206</t>
  </si>
  <si>
    <t>593737510R1</t>
  </si>
  <si>
    <t>nosná teraco nástupnice 1250 x 290 x 70 mm, opracování broušením a leštěním (nášlap, čelo, boky), bílý cement, vč. dopravy</t>
  </si>
  <si>
    <t>-1034675580</t>
  </si>
  <si>
    <t>207</t>
  </si>
  <si>
    <t>593737510R2</t>
  </si>
  <si>
    <t>nosná teraco podesta 2650 x 1250 x 70 mm, dělená na 2 díly, opracování broušením a leštěním (nášlap, čelo, boky), bílý cement, vč. dopravy</t>
  </si>
  <si>
    <t>880637767</t>
  </si>
  <si>
    <t>208</t>
  </si>
  <si>
    <t>998772102</t>
  </si>
  <si>
    <t>Přesun hmot pro kamenné dlažby, obklady schodišťových stupňů a soklů stanovený z hmotnosti přesunovaného materiálu vodorovná dopravní vzdálenost do 50 m v objektech výšky přes 6 do 12 m</t>
  </si>
  <si>
    <t>-727605119</t>
  </si>
  <si>
    <t>775</t>
  </si>
  <si>
    <t>Podlahy skládané</t>
  </si>
  <si>
    <t>209</t>
  </si>
  <si>
    <t>775591191R</t>
  </si>
  <si>
    <t>Montáž podložky vyrovnávací a tlumící</t>
  </si>
  <si>
    <t>-618409522</t>
  </si>
  <si>
    <t>210</t>
  </si>
  <si>
    <t>283756710R</t>
  </si>
  <si>
    <t>deska pro kročejový útlum tl. 20 mm</t>
  </si>
  <si>
    <t>600466782</t>
  </si>
  <si>
    <t>211</t>
  </si>
  <si>
    <t>998775102</t>
  </si>
  <si>
    <t>Přesun hmot pro podlahy skládané stanovený z hmotnosti přesunovaného materiálu vodorovná dopravní vzdálenost do 50 m v objektech výšky přes 6 do 12 m</t>
  </si>
  <si>
    <t>34472603</t>
  </si>
  <si>
    <t>777</t>
  </si>
  <si>
    <t>Podlahy lité</t>
  </si>
  <si>
    <t>212</t>
  </si>
  <si>
    <t>777511125R1</t>
  </si>
  <si>
    <t xml:space="preserve">Dodávka a montáž průmyslové stěrky (metylmetakrylátový systém tl. 2-4 mm plněný barevným křemičitým pískem), vč. přípravy podkladu ofrézováním nebo otryskáním, vysátím a penetrací </t>
  </si>
  <si>
    <t>-1033647036</t>
  </si>
  <si>
    <t>213</t>
  </si>
  <si>
    <t>998777102</t>
  </si>
  <si>
    <t>Přesun hmot pro podlahy lité stanovený z hmotnosti přesunovaného materiálu vodorovná dopravní vzdálenost do 50 m v objektech výšky přes 6 do 12 m</t>
  </si>
  <si>
    <t>-1274585889</t>
  </si>
  <si>
    <t>781</t>
  </si>
  <si>
    <t>Dokončovací práce - obklady</t>
  </si>
  <si>
    <t>214</t>
  </si>
  <si>
    <t>781414111</t>
  </si>
  <si>
    <t>Montáž obkladů vnitřních stěn z obkladaček a dekorů (listel) pórovinových lepených flexibilním lepidlem z obkladaček pravoúhlých do 22 ks/m2</t>
  </si>
  <si>
    <t>572205891</t>
  </si>
  <si>
    <t>215</t>
  </si>
  <si>
    <t>597610450</t>
  </si>
  <si>
    <t>obkládačky keramické koupelnové (bílé i barevné) 20 x 25 x 0,68 cm I. j.</t>
  </si>
  <si>
    <t>-2051629481</t>
  </si>
  <si>
    <t>100,881*1,1 'Přepočtené koeficientem množství</t>
  </si>
  <si>
    <t>216</t>
  </si>
  <si>
    <t>781419191</t>
  </si>
  <si>
    <t>Montáž obkladů vnitřních stěn z obkladaček a dekorů (listel) pórovinových Příplatek k cenám obkladaček za plochu do 10 m2 jednotlivě</t>
  </si>
  <si>
    <t>1511298369</t>
  </si>
  <si>
    <t>217</t>
  </si>
  <si>
    <t>781419195</t>
  </si>
  <si>
    <t>Montáž obkladů vnitřních stěn z obkladaček a dekorů (listel) pórovinových Příplatek k cenám obkladaček za spárování cement bílý</t>
  </si>
  <si>
    <t>-1347104499</t>
  </si>
  <si>
    <t>218</t>
  </si>
  <si>
    <t>781474112</t>
  </si>
  <si>
    <t>Montáž obkladů vnitřních stěn z dlaždic keramických lepených flexibilním lepidlem režných nebo glazovaných hladkých přes 6 do 12 ks/m2</t>
  </si>
  <si>
    <t>636514702</t>
  </si>
  <si>
    <t>219</t>
  </si>
  <si>
    <t>181668912</t>
  </si>
  <si>
    <t>220</t>
  </si>
  <si>
    <t>781479195</t>
  </si>
  <si>
    <t>Montáž obkladů vnitřních stěn z dlaždic keramických Příplatek k cenám za spárování cement bílý</t>
  </si>
  <si>
    <t>1252340047</t>
  </si>
  <si>
    <t>221</t>
  </si>
  <si>
    <t>781494111</t>
  </si>
  <si>
    <t>Ostatní prvky plastové profily ukončovací a dilatační lepené flexibilním lepidlem rohové</t>
  </si>
  <si>
    <t>1232552602</t>
  </si>
  <si>
    <t>222</t>
  </si>
  <si>
    <t>781494511</t>
  </si>
  <si>
    <t>Ostatní prvky plastové profily ukončovací a dilatační lepené flexibilním lepidlem ukončovací</t>
  </si>
  <si>
    <t>1829061654</t>
  </si>
  <si>
    <t>223</t>
  </si>
  <si>
    <t>781495111</t>
  </si>
  <si>
    <t>Ostatní prvky ostatní práce penetrace podkladu</t>
  </si>
  <si>
    <t>2083914521</t>
  </si>
  <si>
    <t>224</t>
  </si>
  <si>
    <t>998781102</t>
  </si>
  <si>
    <t>Přesun hmot pro obklady keramické stanovený z hmotnosti přesunovaného materiálu vodorovná dopravní vzdálenost do 50 m v objektech výšky přes 6 do 12 m</t>
  </si>
  <si>
    <t>194595113</t>
  </si>
  <si>
    <t>783</t>
  </si>
  <si>
    <t>Dokončovací práce - nátěry</t>
  </si>
  <si>
    <t>225</t>
  </si>
  <si>
    <t>783317101R</t>
  </si>
  <si>
    <t>Krycí nátěr (email) zámečnických konstrukcí dvojnásobný syntetický standardní</t>
  </si>
  <si>
    <t>-668707412</t>
  </si>
  <si>
    <t>784</t>
  </si>
  <si>
    <t>Dokončovací práce - malby a tapety</t>
  </si>
  <si>
    <t>226</t>
  </si>
  <si>
    <t>784111031</t>
  </si>
  <si>
    <t>Omytí podkladu v místnostech výšky do 3,80 m</t>
  </si>
  <si>
    <t>-1481794515</t>
  </si>
  <si>
    <t>227</t>
  </si>
  <si>
    <t>784121001</t>
  </si>
  <si>
    <t>Oškrabání malby v místnostech výšky do 3,80 m</t>
  </si>
  <si>
    <t>1431606406</t>
  </si>
  <si>
    <t>228</t>
  </si>
  <si>
    <t>784181101</t>
  </si>
  <si>
    <t>Penetrace podkladu jednonásobná základní akrylátová v místnostech výšky do 3,80 m</t>
  </si>
  <si>
    <t>97696494</t>
  </si>
  <si>
    <t>229</t>
  </si>
  <si>
    <t>784211111</t>
  </si>
  <si>
    <t>Malby z malířských směsí otěruvzdorných za mokra dvojnásobné, bílé za mokra otěruvzdorné velmi dobře v místnostech výšky do 3,80 m</t>
  </si>
  <si>
    <t>1880910364</t>
  </si>
  <si>
    <t>Práce a dodávky M</t>
  </si>
  <si>
    <t>33-M</t>
  </si>
  <si>
    <t>Montáže dopr.zaříz., sklad. zař. a váh</t>
  </si>
  <si>
    <t>230</t>
  </si>
  <si>
    <t>330030044R</t>
  </si>
  <si>
    <t xml:space="preserve">Dodávka a montáž šikmé schodišťové plošiny pro imobilní osoby, nosnost 225 kg, výška zdvihu 3,24 m, délka pojezdu 6,5 m, 2 stanice, el. pohon, tlačítkové ovládání </t>
  </si>
  <si>
    <t>1582758046</t>
  </si>
  <si>
    <t>02 - Plynová zařízení</t>
  </si>
  <si>
    <t>PSV -  PSV</t>
  </si>
  <si>
    <t xml:space="preserve">    723 -  Zdravotechnika</t>
  </si>
  <si>
    <t xml:space="preserve">    783 -  Dokončovací práce</t>
  </si>
  <si>
    <t>HZS -  Hodinové zúčtovací sazby</t>
  </si>
  <si>
    <t xml:space="preserve"> PSV</t>
  </si>
  <si>
    <t>723</t>
  </si>
  <si>
    <t xml:space="preserve"> Zdravotechnika</t>
  </si>
  <si>
    <t>500500028R1</t>
  </si>
  <si>
    <t>manometr komplet vč. smyčky a uzávěru 0-6 kPa</t>
  </si>
  <si>
    <t>33411423</t>
  </si>
  <si>
    <t>500500028R2</t>
  </si>
  <si>
    <t>návarek 20/1,5 + zátka</t>
  </si>
  <si>
    <t>-1903178276</t>
  </si>
  <si>
    <t>723111202</t>
  </si>
  <si>
    <t>Potrubí ocelové závitové černé bezešvé svařované běžné DN 15</t>
  </si>
  <si>
    <t>-56102207</t>
  </si>
  <si>
    <t>723111203</t>
  </si>
  <si>
    <t>Potrubí ocelové závitové černé bezešvé svařované běžné DN 20</t>
  </si>
  <si>
    <t>-1449138785</t>
  </si>
  <si>
    <t>723111205</t>
  </si>
  <si>
    <t>Potrubí ocelové závitové černé bezešvé svařované běžné DN 32</t>
  </si>
  <si>
    <t>-485564985</t>
  </si>
  <si>
    <t>723150341</t>
  </si>
  <si>
    <t>Redukce zhotovená kováním přes 1 DN DN 32/20</t>
  </si>
  <si>
    <t>1936113842</t>
  </si>
  <si>
    <t>723150367</t>
  </si>
  <si>
    <t>Chránička D 57x2,9 mm</t>
  </si>
  <si>
    <t>390706982</t>
  </si>
  <si>
    <t>723190203</t>
  </si>
  <si>
    <t>Přípojka plynovodní ocelová závitová černá bezešvá spojovaná na závit běžná DN 20</t>
  </si>
  <si>
    <t>soubor</t>
  </si>
  <si>
    <t>-85473632</t>
  </si>
  <si>
    <t>723190901</t>
  </si>
  <si>
    <t>Uzavření,otevření plynovodního potrubí při opravě</t>
  </si>
  <si>
    <t>632750497</t>
  </si>
  <si>
    <t>723190907</t>
  </si>
  <si>
    <t>Odvzdušnění nebo napuštění plynovodního potrubí</t>
  </si>
  <si>
    <t>1544908724</t>
  </si>
  <si>
    <t>723190909</t>
  </si>
  <si>
    <t>Zkouška těsnosti potrubí plynovodního</t>
  </si>
  <si>
    <t>470911307</t>
  </si>
  <si>
    <t>723221304</t>
  </si>
  <si>
    <t>Ventil vzorkovací rohový G 1/2 PN 5 s vnitřním závitem</t>
  </si>
  <si>
    <t>2034153968</t>
  </si>
  <si>
    <t>723229102</t>
  </si>
  <si>
    <t>Montáž armatur plynovodních s jedním závitem G 1/2 ostatní typ</t>
  </si>
  <si>
    <t>1225696135</t>
  </si>
  <si>
    <t>723231162</t>
  </si>
  <si>
    <t>Kohout kulový přímý G 1/2 PN 42 do 185°C plnoprůtokový s koulí vnitřní závit těžká řada</t>
  </si>
  <si>
    <t>-2087858895</t>
  </si>
  <si>
    <t>723231163</t>
  </si>
  <si>
    <t>Kohout kulový přímý G 3/4 PN 42 do 185°C plnoprůtokový s koulí vnitřní závit těžká řada</t>
  </si>
  <si>
    <t>-439308172</t>
  </si>
  <si>
    <t>723231165</t>
  </si>
  <si>
    <t>Kohout kulový přímý G 1 1/4 PN 42 do 185°C plnoprůtokový s koulí vnitřní závit těžká řada</t>
  </si>
  <si>
    <t>-728038565</t>
  </si>
  <si>
    <t>723239101</t>
  </si>
  <si>
    <t>Montáž armatur plynovodních se dvěma závity G 1/2 ostatní typ</t>
  </si>
  <si>
    <t>-469893888</t>
  </si>
  <si>
    <t>723239102</t>
  </si>
  <si>
    <t>Montáž armatur plynovodních se dvěma závity G 3/4 ostatní typ</t>
  </si>
  <si>
    <t>364894824</t>
  </si>
  <si>
    <t>723239104</t>
  </si>
  <si>
    <t>Montáž armatur plynovodních se dvěma závity G 1 1/4 ostatní typ</t>
  </si>
  <si>
    <t>1243730674</t>
  </si>
  <si>
    <t>998723101</t>
  </si>
  <si>
    <t>Přesun hmot tonážní pro vnitřní plynovod v objektech v do 6 m</t>
  </si>
  <si>
    <t>-2091755943</t>
  </si>
  <si>
    <t>998723192</t>
  </si>
  <si>
    <t>Příplatek k přesunu hmot tonážní 723 za zvětšený přesun do 100 m</t>
  </si>
  <si>
    <t>-755224612</t>
  </si>
  <si>
    <t xml:space="preserve"> Dokončovací práce</t>
  </si>
  <si>
    <t>783221112R</t>
  </si>
  <si>
    <t>Nátěry syntetické KDK barva s dlouhou životností lesklý povrch 1x antikorozní, 1x základní, 2x email</t>
  </si>
  <si>
    <t>-2129174380</t>
  </si>
  <si>
    <t>783425411R</t>
  </si>
  <si>
    <t>Nátěry syntetické potrubí do DN 50 barva dražší lesklý povrch 1x antikorozní, 1x základní, 1x email</t>
  </si>
  <si>
    <t>1348079572</t>
  </si>
  <si>
    <t>HZS</t>
  </si>
  <si>
    <t xml:space="preserve"> Hodinové zúčtovací sazby</t>
  </si>
  <si>
    <t>HZS1301</t>
  </si>
  <si>
    <t>Hodinová zúčtovací sazba zedník</t>
  </si>
  <si>
    <t>hod</t>
  </si>
  <si>
    <t>512</t>
  </si>
  <si>
    <t>71171644</t>
  </si>
  <si>
    <t>HZS2211</t>
  </si>
  <si>
    <t xml:space="preserve">Hodinová zúčtovací sazba instalatér </t>
  </si>
  <si>
    <t>-1480710808</t>
  </si>
  <si>
    <t>HZS4212</t>
  </si>
  <si>
    <t>Hodinová zúčtovací sazba revizní technik specialista</t>
  </si>
  <si>
    <t>173672436</t>
  </si>
  <si>
    <t>HZS4232</t>
  </si>
  <si>
    <t>Hodinová zúčtovací sazba technik odborný</t>
  </si>
  <si>
    <t>721838258</t>
  </si>
  <si>
    <t>03 - Zařízení pro vytápění staveb</t>
  </si>
  <si>
    <t>PSV -  Práce a dodávky PSV</t>
  </si>
  <si>
    <t xml:space="preserve">    713 -  Izolace tepelné</t>
  </si>
  <si>
    <t xml:space="preserve">    721 -  Zdravotechnika</t>
  </si>
  <si>
    <t xml:space="preserve">    727 -  Zdravotechnika</t>
  </si>
  <si>
    <t xml:space="preserve">    731 -  Ústřední topení, kotelny</t>
  </si>
  <si>
    <t xml:space="preserve">    732 -  Ústřední vytápění</t>
  </si>
  <si>
    <t xml:space="preserve">    733 -  Ústřední vytápění, trubní rozvod</t>
  </si>
  <si>
    <t xml:space="preserve">    734 -  Ústřední vytápění</t>
  </si>
  <si>
    <t xml:space="preserve">    735 -  Ústřední vytápění</t>
  </si>
  <si>
    <t xml:space="preserve"> Práce a dodávky PSV</t>
  </si>
  <si>
    <t xml:space="preserve"> Izolace tepelné</t>
  </si>
  <si>
    <t>713463411</t>
  </si>
  <si>
    <t>Montáž izolace tepelné potrubí a ohybů návlekovými izolačními pouzdry</t>
  </si>
  <si>
    <t>1554462552</t>
  </si>
  <si>
    <t>283771050</t>
  </si>
  <si>
    <t>izolace potrubí PE návleková 18 x 13 mm</t>
  </si>
  <si>
    <t>1726105867</t>
  </si>
  <si>
    <t>283770950</t>
  </si>
  <si>
    <t>izolace potrubí PE návleková 15 x 13 mm</t>
  </si>
  <si>
    <t>1076300057</t>
  </si>
  <si>
    <t>283770450</t>
  </si>
  <si>
    <t>izolace potrubí PE návleková 22 x 20 mm</t>
  </si>
  <si>
    <t>1667253915</t>
  </si>
  <si>
    <t>283770480</t>
  </si>
  <si>
    <t>izolace potrubí PE návleková 28 x 20 mm</t>
  </si>
  <si>
    <t>939086256</t>
  </si>
  <si>
    <t>283770530</t>
  </si>
  <si>
    <t>izolace potrubí PE návleková 35 x 20 mm</t>
  </si>
  <si>
    <t>-1934556495</t>
  </si>
  <si>
    <t>283771300</t>
  </si>
  <si>
    <t>spona na PE izolaci</t>
  </si>
  <si>
    <t>961167486</t>
  </si>
  <si>
    <t>283771350</t>
  </si>
  <si>
    <t>páska samolepící na PE izolaci 20 m</t>
  </si>
  <si>
    <t>1437021806</t>
  </si>
  <si>
    <t>998713101</t>
  </si>
  <si>
    <t>Přesun hmot tonážní pro izolace tepelné v objektech v do 6 m</t>
  </si>
  <si>
    <t>1320652587</t>
  </si>
  <si>
    <t>998713192</t>
  </si>
  <si>
    <t>Příplatek k přesunu hmot tonážní 713 za zvětšený přesun do 100 m</t>
  </si>
  <si>
    <t>74950757</t>
  </si>
  <si>
    <t>721</t>
  </si>
  <si>
    <t>721174004</t>
  </si>
  <si>
    <t>Potrubí kanalizační z PP svodné systém HT DN 70</t>
  </si>
  <si>
    <t>-251155772</t>
  </si>
  <si>
    <t>721290111</t>
  </si>
  <si>
    <t>Zkouška těsnosti potrubí kanalizace vodou do DN 125</t>
  </si>
  <si>
    <t>-212646977</t>
  </si>
  <si>
    <t>998721101</t>
  </si>
  <si>
    <t>Přesun hmot tonážní pro vnitřní kanalizace v objektech v do 6 m</t>
  </si>
  <si>
    <t>1850228482</t>
  </si>
  <si>
    <t>998721192</t>
  </si>
  <si>
    <t>Příplatek k přesunu hmot tonážní 721 za zvětšený přesun do 100 m</t>
  </si>
  <si>
    <t>-124416393</t>
  </si>
  <si>
    <t>727</t>
  </si>
  <si>
    <t>727111147R</t>
  </si>
  <si>
    <t>Prostup požární potrubí do D 76 mm stěnou tl 15-30 cm odolnost dle PBR</t>
  </si>
  <si>
    <t>226513806</t>
  </si>
  <si>
    <t>731</t>
  </si>
  <si>
    <t xml:space="preserve"> Ústřední topení, kotelny</t>
  </si>
  <si>
    <t>731244307R</t>
  </si>
  <si>
    <t>Kotel ocelový závěsný na plyn kondenzační o výkonu 5,8-32,7 kW s integrovaným zásobníkem</t>
  </si>
  <si>
    <t>-2102257115</t>
  </si>
  <si>
    <t>731244494</t>
  </si>
  <si>
    <t>Montáž kotle ocelového závěsného na plyn kondenzačního o výkonu do 45 kW</t>
  </si>
  <si>
    <t>514695780</t>
  </si>
  <si>
    <t>731249111R</t>
  </si>
  <si>
    <t>Montáž čidel automatiky a připojení na ovládací sběrnice</t>
  </si>
  <si>
    <t>989248104</t>
  </si>
  <si>
    <t>731249115R</t>
  </si>
  <si>
    <t>Montáž odkouření</t>
  </si>
  <si>
    <t>1583385654</t>
  </si>
  <si>
    <t>731249116R</t>
  </si>
  <si>
    <t>Uvedení do provozu nástěnného kotle do 150 kW</t>
  </si>
  <si>
    <t>537867675</t>
  </si>
  <si>
    <t>731341140</t>
  </si>
  <si>
    <t>Hadice napouštěcí pryžové D 20/28</t>
  </si>
  <si>
    <t>-1437225735</t>
  </si>
  <si>
    <t>731810322</t>
  </si>
  <si>
    <t>Nucený odtah spalin soustředným potrubím pro kondenzační kotel svislý 80/125 mm přes plochou střechu</t>
  </si>
  <si>
    <t>-1537082987</t>
  </si>
  <si>
    <t>731810342</t>
  </si>
  <si>
    <t>Prodloužení soustředného potrubí pro kondenzační kotel průměru 80/125 mm</t>
  </si>
  <si>
    <t>-1411940090</t>
  </si>
  <si>
    <t>731890801</t>
  </si>
  <si>
    <t>Přemístění demontovaných kotelen umístěných ve výšce nebo hloubce objektu do 6 m</t>
  </si>
  <si>
    <t>-1334148459</t>
  </si>
  <si>
    <t>998731101</t>
  </si>
  <si>
    <t>Přesun hmot tonážní pro kotelny v objektech v do 6 m</t>
  </si>
  <si>
    <t>1195574197</t>
  </si>
  <si>
    <t>998731193</t>
  </si>
  <si>
    <t>Příplatek k přesunu hmot tonážní 731 za zvětšený přesun do 500 m</t>
  </si>
  <si>
    <t>683274235</t>
  </si>
  <si>
    <t>10000R</t>
  </si>
  <si>
    <t>Regulační automatika plynového kotle prostorový termostat s týdenním programem</t>
  </si>
  <si>
    <t>660595772</t>
  </si>
  <si>
    <t>732</t>
  </si>
  <si>
    <t xml:space="preserve"> Ústřední vytápění</t>
  </si>
  <si>
    <t>732331615</t>
  </si>
  <si>
    <t>Nádoba tlaková expanzní s membránou závitové připojení PN 0,6 o objemu 35 litrů</t>
  </si>
  <si>
    <t>-565502800</t>
  </si>
  <si>
    <t>732331772</t>
  </si>
  <si>
    <t>Příslušenství k expanzním nádobám konzole nastavitelná</t>
  </si>
  <si>
    <t>924400842</t>
  </si>
  <si>
    <t>732331777</t>
  </si>
  <si>
    <t>Příslušenství k expanzním nádobám bezpečnostní uzávěr G 3/4 k měření tlaku</t>
  </si>
  <si>
    <t>195058833</t>
  </si>
  <si>
    <t>998732101</t>
  </si>
  <si>
    <t>Přesun hmot tonážní pro strojovny v objektech v do 6 m</t>
  </si>
  <si>
    <t>-168776718</t>
  </si>
  <si>
    <t>998732193</t>
  </si>
  <si>
    <t>Příplatek k přesunu hmot tonážní 732 za zvětšený přesun do 500 m</t>
  </si>
  <si>
    <t>-99788979</t>
  </si>
  <si>
    <t>733</t>
  </si>
  <si>
    <t xml:space="preserve"> Ústřední vytápění, trubní rozvod</t>
  </si>
  <si>
    <t>733110803</t>
  </si>
  <si>
    <t>Demontáž potrubí ocelového závitového do DN 15</t>
  </si>
  <si>
    <t>-2054353731</t>
  </si>
  <si>
    <t>733222202</t>
  </si>
  <si>
    <t>Potrubí měděné polotvrdé spojované tvrdým pájením D 15x1</t>
  </si>
  <si>
    <t>-399185468</t>
  </si>
  <si>
    <t>733222203</t>
  </si>
  <si>
    <t>Potrubí měděné polotvrdé spojované tvrdým pájením D 18x1</t>
  </si>
  <si>
    <t>-156017769</t>
  </si>
  <si>
    <t>733222204</t>
  </si>
  <si>
    <t>Potrubí měděné polotvrdé spojované tvrdým pájením D 22x1</t>
  </si>
  <si>
    <t>-690494716</t>
  </si>
  <si>
    <t>733222205</t>
  </si>
  <si>
    <t>Potrubí měděné polotvrdé spojované tvrdým pájením D 28x1</t>
  </si>
  <si>
    <t>-1863224905</t>
  </si>
  <si>
    <t>733222206</t>
  </si>
  <si>
    <t>Potrubí měděné polotvrdé spojované tvrdým pájením D 35x1,5</t>
  </si>
  <si>
    <t>-393580903</t>
  </si>
  <si>
    <t>733224222</t>
  </si>
  <si>
    <t>Příplatek k potrubí měděnému za zhotovení přípojky z trubek měděných D 15x1</t>
  </si>
  <si>
    <t>-2141942645</t>
  </si>
  <si>
    <t>733224226</t>
  </si>
  <si>
    <t>Příplatek k potrubí měděnému za zhotovení přípojky z trubek měděných D 35x1,5</t>
  </si>
  <si>
    <t>-1839802797</t>
  </si>
  <si>
    <t>733291101</t>
  </si>
  <si>
    <t>Zkouška těsnosti potrubí měděné do D 35x1,5</t>
  </si>
  <si>
    <t>621200974</t>
  </si>
  <si>
    <t>733890801</t>
  </si>
  <si>
    <t>Přemístění potrubí demontovaného vodorovně do 100 m v objektech výšky do 6 m</t>
  </si>
  <si>
    <t>1675910421</t>
  </si>
  <si>
    <t>998733101</t>
  </si>
  <si>
    <t>Přesun hmot tonážní pro rozvody potrubí v objektech v do 6 m</t>
  </si>
  <si>
    <t>1114587737</t>
  </si>
  <si>
    <t>998733193</t>
  </si>
  <si>
    <t>Příplatek k přesunu hmot tonážní 733 za zvětšený přesun do 500 m</t>
  </si>
  <si>
    <t>694220819</t>
  </si>
  <si>
    <t>734</t>
  </si>
  <si>
    <t>734209103</t>
  </si>
  <si>
    <t>Montáž armatury závitové s jedním závitem G 1/2</t>
  </si>
  <si>
    <t>1848393199</t>
  </si>
  <si>
    <t>734209113</t>
  </si>
  <si>
    <t>Montáž armatury závitové s dvěma závity G 1/2</t>
  </si>
  <si>
    <t>-398351601</t>
  </si>
  <si>
    <t>734209114</t>
  </si>
  <si>
    <t>Montáž armatury závitové s dvěma závity G 3/4</t>
  </si>
  <si>
    <t>-651962714</t>
  </si>
  <si>
    <t>734209116</t>
  </si>
  <si>
    <t>Montáž armatury závitové s dvěma závity G 5/4</t>
  </si>
  <si>
    <t>-158210703</t>
  </si>
  <si>
    <t>734211120</t>
  </si>
  <si>
    <t>Ventil závitový odvzdušňovací G 1/2 PN 14 do 120°C automatický</t>
  </si>
  <si>
    <t>-1183590937</t>
  </si>
  <si>
    <t>734221682</t>
  </si>
  <si>
    <t>Termostatická hlavice kapalinová PN 10 do 110°C otopných těles VK</t>
  </si>
  <si>
    <t>1424950216</t>
  </si>
  <si>
    <t>734242415</t>
  </si>
  <si>
    <t>Ventil závitový zpětný přímý G 5/4 PN 16 do 110°C</t>
  </si>
  <si>
    <t>524575362</t>
  </si>
  <si>
    <t>734261403</t>
  </si>
  <si>
    <t>Armatura připojovací rohová G 3/4x18 PN 10 do 110°C radiátorů typu VK</t>
  </si>
  <si>
    <t>-532481452</t>
  </si>
  <si>
    <t>734291123</t>
  </si>
  <si>
    <t>Kohout plnící a vypouštěcí G 1/2 PN 10 do 110°C závitový</t>
  </si>
  <si>
    <t>1355046139</t>
  </si>
  <si>
    <t>734291245</t>
  </si>
  <si>
    <t>Filtr závitový přímý G 1 1/4 PN 16 do 130°C s vnitřními závity</t>
  </si>
  <si>
    <t>-1049033539</t>
  </si>
  <si>
    <t>734292716</t>
  </si>
  <si>
    <t>Kohout kulový přímý G 1 1/4 PN 42 do 185°C vnitřní závit</t>
  </si>
  <si>
    <t>788480653</t>
  </si>
  <si>
    <t>998734101</t>
  </si>
  <si>
    <t>Přesun hmot tonážní pro armatury v objektech v do 6 m</t>
  </si>
  <si>
    <t>-436899373</t>
  </si>
  <si>
    <t>998734193</t>
  </si>
  <si>
    <t>Příplatek k přesunu hmot tonážní 734 za zvětšený přesun do 500 m</t>
  </si>
  <si>
    <t>954284806</t>
  </si>
  <si>
    <t>735</t>
  </si>
  <si>
    <t>735000911</t>
  </si>
  <si>
    <t>Vyregulování ventilu nebo kohoutu dvojregulačního s ručním ovládáním</t>
  </si>
  <si>
    <t>1811119455</t>
  </si>
  <si>
    <t>735152471</t>
  </si>
  <si>
    <t>Otopné těleso panelové VK dvoudeskové 1 přídavná přestupní plocha výška/délka 600/400mm výkon 515 W</t>
  </si>
  <si>
    <t>1956145753</t>
  </si>
  <si>
    <t>735152473</t>
  </si>
  <si>
    <t>Otopné těleso panelové VK dvoudeskové 1 přídavná přestupní plocha výška/délka 600/600 mm výkon 773 W</t>
  </si>
  <si>
    <t>1201088807</t>
  </si>
  <si>
    <t>735152475</t>
  </si>
  <si>
    <t>Otopné těleso panelové VK dvoudeskové 1 přídavná přestupní plocha výška/délka 600/800mm výkon 1030 W</t>
  </si>
  <si>
    <t>-257479701</t>
  </si>
  <si>
    <t>735152479</t>
  </si>
  <si>
    <t>Otopné těleso panelové VK dvoudeskové 1 přídavná přestupní plocha výška/délka 600/1200mm výkon 1546W</t>
  </si>
  <si>
    <t>1476415729</t>
  </si>
  <si>
    <t>735152574</t>
  </si>
  <si>
    <t>Otopné těleso panelové VK dvoudeskové 2 přídavné přestupní plochy výška/délka 600/700mm výkon 1175 W</t>
  </si>
  <si>
    <t>1058241856</t>
  </si>
  <si>
    <t>735152580</t>
  </si>
  <si>
    <t>Otopné těleso panelové VK dvoudeskové 2 přídavné přestupní plochy výška/délka 600/1400mm výkon 2351W</t>
  </si>
  <si>
    <t>-479003241</t>
  </si>
  <si>
    <t>735159210</t>
  </si>
  <si>
    <t>Montáž otopných těles panelových dvouřadých délky do 1140 mm</t>
  </si>
  <si>
    <t>-1739923277</t>
  </si>
  <si>
    <t>735159220</t>
  </si>
  <si>
    <t>Montáž otopných těles panelových dvouřadých délky do 1500 mm</t>
  </si>
  <si>
    <t>-1775131700</t>
  </si>
  <si>
    <t>735191905</t>
  </si>
  <si>
    <t>Odvzdušnění otopných těles</t>
  </si>
  <si>
    <t>1028069604</t>
  </si>
  <si>
    <t>735191910</t>
  </si>
  <si>
    <t>Napuštění vody do otopných těles</t>
  </si>
  <si>
    <t>743983783</t>
  </si>
  <si>
    <t>998735101</t>
  </si>
  <si>
    <t>Přesun hmot tonážní pro otopná tělesa v objektech v do 6 m</t>
  </si>
  <si>
    <t>2086966362</t>
  </si>
  <si>
    <t>998735193</t>
  </si>
  <si>
    <t>Příplatek k přesunu hmot tonážní 735 za zvětšený přesun do 500 m</t>
  </si>
  <si>
    <t>114473513</t>
  </si>
  <si>
    <t>-1421222417</t>
  </si>
  <si>
    <t>1038488828</t>
  </si>
  <si>
    <t>HZS3112</t>
  </si>
  <si>
    <t xml:space="preserve">Hodinová zúčtovací sazba montér potrubí odborný </t>
  </si>
  <si>
    <t>-1546232864</t>
  </si>
  <si>
    <t>HZS3231</t>
  </si>
  <si>
    <t>Hodinová zúčtovací sazba montér měřících a regulačních zařízení</t>
  </si>
  <si>
    <t>1859399355</t>
  </si>
  <si>
    <t>1115626954</t>
  </si>
  <si>
    <t>04 - Vzduchotechnika</t>
  </si>
  <si>
    <t>D1 - Objekt C</t>
  </si>
  <si>
    <t>D1</t>
  </si>
  <si>
    <t>Objekt C</t>
  </si>
  <si>
    <t>R1</t>
  </si>
  <si>
    <t>Sestava VZT jednotka, Qp=250m3/h;Pd=150Pa,Qo=250m3/h;Pd=150Pa, elektroohřev Qt=1,5kw, filtrace P/O G4, deskový rekuperátor min. učinnost 90% + MaR</t>
  </si>
  <si>
    <t>ks</t>
  </si>
  <si>
    <t>-619892272</t>
  </si>
  <si>
    <t>R2</t>
  </si>
  <si>
    <t>MaR a VZT - kompletní montáž+kabeláž</t>
  </si>
  <si>
    <t>-1978575557</t>
  </si>
  <si>
    <t>R3</t>
  </si>
  <si>
    <t>Ocelová konstrukce pod VZT jednotku, dodávka a montáž</t>
  </si>
  <si>
    <t>220524482</t>
  </si>
  <si>
    <t>R4</t>
  </si>
  <si>
    <t>Spiro potrubí průměr 160 mm, dodávka a montáž</t>
  </si>
  <si>
    <t>bm</t>
  </si>
  <si>
    <t>-1495513110</t>
  </si>
  <si>
    <t>R5</t>
  </si>
  <si>
    <t>Spiro potrubí průměr 160 mm koleno 90°, dodávka a montáž</t>
  </si>
  <si>
    <t>743929363</t>
  </si>
  <si>
    <t>R6</t>
  </si>
  <si>
    <t>Spiro potrubí průměr 160 mm T kus 125 mm, dodávka a montáž</t>
  </si>
  <si>
    <t>-1665905781</t>
  </si>
  <si>
    <t>R7</t>
  </si>
  <si>
    <t>Spiro potrubí průměr 160 mm T kus 100 mm, dodávka a montáž</t>
  </si>
  <si>
    <t>-1799429600</t>
  </si>
  <si>
    <t>R8</t>
  </si>
  <si>
    <t>Spiro potrubí průměr 160 mm T kus 160 mm, dodávka a montáž</t>
  </si>
  <si>
    <t>1203446816</t>
  </si>
  <si>
    <t>R9</t>
  </si>
  <si>
    <t>Spiro potrubí průměr 125 mm, dodávka a montáž</t>
  </si>
  <si>
    <t>1771750544</t>
  </si>
  <si>
    <t>R10</t>
  </si>
  <si>
    <t>Spiro potrubí průměr 100 mm, dodávka a montáž</t>
  </si>
  <si>
    <t>-1336574279</t>
  </si>
  <si>
    <t>R11</t>
  </si>
  <si>
    <t>Spiro potrubí průměr 100 mm koleno 90°, dodávka a montáž</t>
  </si>
  <si>
    <t>1567833030</t>
  </si>
  <si>
    <t>R12</t>
  </si>
  <si>
    <t>Talířový ventil odvodní KI 100, dodávka a montáž</t>
  </si>
  <si>
    <t>-666247679</t>
  </si>
  <si>
    <t>R13</t>
  </si>
  <si>
    <t>Talířový ventil přívodní KO 100, dodávka a montáž</t>
  </si>
  <si>
    <t>1807467216</t>
  </si>
  <si>
    <t>R14</t>
  </si>
  <si>
    <t>Talířový ventil odvodní KI 125, dodávka a montáž</t>
  </si>
  <si>
    <t>1620796785</t>
  </si>
  <si>
    <t>R15</t>
  </si>
  <si>
    <t>Talířový ventil přívodní KO 125, dodávka a montáž</t>
  </si>
  <si>
    <t>-357289115</t>
  </si>
  <si>
    <t>R16</t>
  </si>
  <si>
    <t>Spiro potrubí průměr 160 mm izolace, dodávka a montáž</t>
  </si>
  <si>
    <t>434962262</t>
  </si>
  <si>
    <t>R17</t>
  </si>
  <si>
    <t>Jemné síto na výfukový a nasávací díl, dodávka a montáž</t>
  </si>
  <si>
    <t>1685689096</t>
  </si>
  <si>
    <t>R18</t>
  </si>
  <si>
    <t>Sestava VZT jednotka, Qp=550m3/h;Pd=50Pa,Qo=550m3/h;Pd=50Pa, elektroohřev Qt=1,5kw, filtrace P/O G4, deskový rekuperátor min. učinnost 90% + MaR</t>
  </si>
  <si>
    <t>-1451057430</t>
  </si>
  <si>
    <t>R19</t>
  </si>
  <si>
    <t>Spiro potrubí průměr 280 mm, dodávka a montáž</t>
  </si>
  <si>
    <t>652978019</t>
  </si>
  <si>
    <t>R20</t>
  </si>
  <si>
    <t>Spiro potrubí průměr 280 mm koleno 90°, dodávka a montáž</t>
  </si>
  <si>
    <t>836499539</t>
  </si>
  <si>
    <t>R21</t>
  </si>
  <si>
    <t>Spiro potrubí průměr 280 mm izolace, dodávka a montáž</t>
  </si>
  <si>
    <t>2124928813</t>
  </si>
  <si>
    <t>R22</t>
  </si>
  <si>
    <t>Nasávací a výfukový díl, dodávka a montáž</t>
  </si>
  <si>
    <t>616959858</t>
  </si>
  <si>
    <t>R23</t>
  </si>
  <si>
    <t>Pomocné konstrukce, objímky, konzole, chráničky potrubí, hydroizolační zatmelení - dodávka a montáž</t>
  </si>
  <si>
    <t>kpl</t>
  </si>
  <si>
    <t>-1718837756</t>
  </si>
  <si>
    <t>R24</t>
  </si>
  <si>
    <t>Drobný a pomocný materiál, dodávka a montáž</t>
  </si>
  <si>
    <t>-1940804185</t>
  </si>
  <si>
    <t>R25</t>
  </si>
  <si>
    <t>204436662</t>
  </si>
  <si>
    <t>R26</t>
  </si>
  <si>
    <t xml:space="preserve">Vyregulování a uvedení do provozu </t>
  </si>
  <si>
    <t>-2116058353</t>
  </si>
  <si>
    <t>R27</t>
  </si>
  <si>
    <t xml:space="preserve">Provozní zkoušky </t>
  </si>
  <si>
    <t>-6823986</t>
  </si>
  <si>
    <t>R28</t>
  </si>
  <si>
    <t>Revize</t>
  </si>
  <si>
    <t>1469716646</t>
  </si>
  <si>
    <t>R29</t>
  </si>
  <si>
    <t>Lešení a pomocné plošiny</t>
  </si>
  <si>
    <t>-2026896917</t>
  </si>
  <si>
    <t>R30</t>
  </si>
  <si>
    <t>Stavební přípomoce pro VZT</t>
  </si>
  <si>
    <t>2007342282</t>
  </si>
  <si>
    <t>05 -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</si>
  <si>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</si>
  <si>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</si>
  <si>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</si>
  <si>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</si>
  <si>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761 - Ostatní</t>
  </si>
  <si>
    <t>Rozebrání zpevněných ploch ze silničních dílců</t>
  </si>
  <si>
    <t>-788049943</t>
  </si>
  <si>
    <t>130001101</t>
  </si>
  <si>
    <t>Příplatek k cenám hloubených vykopávek za ztížení vykopávky v blízkosti podzemního vedení nebo výbušnin pro jakoukoliv třídu horniny</t>
  </si>
  <si>
    <t>-1962987660</t>
  </si>
  <si>
    <t>2030289361</t>
  </si>
  <si>
    <t>132212101</t>
  </si>
  <si>
    <t>Hloubení zapažených i nezapažených rýh šířky do 600 mm ručním nebo pneumatickým nářadím s urovnáním dna do předepsaného profilu a spádu v horninách tř. 3 soudržných</t>
  </si>
  <si>
    <t>-263555508</t>
  </si>
  <si>
    <t>-51765833</t>
  </si>
  <si>
    <t>915758178</t>
  </si>
  <si>
    <t>-1656722973</t>
  </si>
  <si>
    <t>98072058</t>
  </si>
  <si>
    <t>445653240</t>
  </si>
  <si>
    <t>583441970</t>
  </si>
  <si>
    <t>štěrkodrť frakce 0-63</t>
  </si>
  <si>
    <t>1625889108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</si>
  <si>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</si>
  <si>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</si>
  <si>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-1555042211</t>
  </si>
  <si>
    <t>583373100</t>
  </si>
  <si>
    <t>štěrkopísek frakce 0-4 třída B</t>
  </si>
  <si>
    <t>-871287704</t>
  </si>
  <si>
    <t>291111111</t>
  </si>
  <si>
    <t>Podklad pro zpevněné plochy z kameniva drceného 0 až 63 mm</t>
  </si>
  <si>
    <t>-1992461277</t>
  </si>
  <si>
    <t>291211111</t>
  </si>
  <si>
    <t>Zřízení plochy ze silničních panelů do lože tl 50 mm z kameniva</t>
  </si>
  <si>
    <t>486291354</t>
  </si>
  <si>
    <t>631312141</t>
  </si>
  <si>
    <t>Doplnění dosavadních mazanin prostým betonem s dodáním hmot, bez potěru, plochy jednotlivě rýh v dosavadních mazaninách</t>
  </si>
  <si>
    <t>1400331828</t>
  </si>
  <si>
    <t>Trubní vedení</t>
  </si>
  <si>
    <t>871313121</t>
  </si>
  <si>
    <t>Montáž kanalizačního potrubí z plastů z tvrdého PVC těsněných gumovým kroužkem v otevřeném výkopu ve sklonu do 20 % DN 160</t>
  </si>
  <si>
    <t>1483450374</t>
  </si>
  <si>
    <t>286113110</t>
  </si>
  <si>
    <t>trubka kanalizační plastová KG - DN 160x500 mm SN4</t>
  </si>
  <si>
    <t>1412282368</t>
  </si>
  <si>
    <t>286113120</t>
  </si>
  <si>
    <t>trubka kanalizační plastová KG - DN 160x1000 mm SN4</t>
  </si>
  <si>
    <t>573946992</t>
  </si>
  <si>
    <t>286113140</t>
  </si>
  <si>
    <t>trubka kanalizační plastová KG - DN 160x3000 mm SN4</t>
  </si>
  <si>
    <t>1723485089</t>
  </si>
  <si>
    <t>877315211</t>
  </si>
  <si>
    <t>Montáž tvarovek na kanalizačním potrubí z trub z plastu z tvrdého PVC nebo z polypropylenu v otevřeném výkopu jednoosých DN 150</t>
  </si>
  <si>
    <t>-1223849140</t>
  </si>
  <si>
    <t>286113600</t>
  </si>
  <si>
    <t>koleno kanalizace plastové KG 150x30°</t>
  </si>
  <si>
    <t>-539486321</t>
  </si>
  <si>
    <t>895011119R</t>
  </si>
  <si>
    <t>Montáž napojení na stávající kanalizační potrubí PVC včetně přípravy napojení</t>
  </si>
  <si>
    <t>-1271387455</t>
  </si>
  <si>
    <t>899623151</t>
  </si>
  <si>
    <t>Obetonování potrubí nebo zdiva stok betonem prostým v otevřeném výkopu, beton tř. C 16/20</t>
  </si>
  <si>
    <t>-184959389</t>
  </si>
  <si>
    <t>919735123</t>
  </si>
  <si>
    <t>Řezání stávajícího betonového krytu nebo podkladu hloubky přes 100 do 150 mm</t>
  </si>
  <si>
    <t>385132530</t>
  </si>
  <si>
    <t>965042231</t>
  </si>
  <si>
    <t>Bourání mazanin betonových nebo z litého asfaltu tl. přes 100 mm, plochy do 4 m2</t>
  </si>
  <si>
    <t>533664947</t>
  </si>
  <si>
    <t>971052361</t>
  </si>
  <si>
    <t>Vybourání a prorážení otvorů v železobetonových příčkách a zdech základových nebo nadzákladových, plochy do 0,09 m2, tl. do 600 mm</t>
  </si>
  <si>
    <t>447488110</t>
  </si>
  <si>
    <t>997013113</t>
  </si>
  <si>
    <t>Vnitrostaveništní doprava suti a vybouraných hmot vodorovně do 50 m svisle s použitím mechanizace pro budovy a haly výšky přes 9 do 12 m</t>
  </si>
  <si>
    <t>1627687984</t>
  </si>
  <si>
    <t>-1479134427</t>
  </si>
  <si>
    <t>1357137861</t>
  </si>
  <si>
    <t>3,578*9 'Přepočtené koeficientem množství</t>
  </si>
  <si>
    <t>-210125874</t>
  </si>
  <si>
    <t>998276101</t>
  </si>
  <si>
    <t>Přesun hmot pro trubní vedení hloubené z trub z plastických hmot nebo sklolaminátových pro vodovody nebo kanalizace v otevřeném výkopu dopravní vzdálenost do 15 m</t>
  </si>
  <si>
    <t>1584207639</t>
  </si>
  <si>
    <t>713463121</t>
  </si>
  <si>
    <t>Montáž izolace tepelné potrubí a ohybů tvarovkami nebo deskami potrubními pouzdry bez povrchové úpravy (izolační materiál ve specifikaci) uchycenými sponami potrubí jednovrstvá</t>
  </si>
  <si>
    <t>-1553701278</t>
  </si>
  <si>
    <t>631544010R1</t>
  </si>
  <si>
    <t>tepelná izolace potrubí návleková 28/10 mm</t>
  </si>
  <si>
    <t>2000771141</t>
  </si>
  <si>
    <t>631544010R2</t>
  </si>
  <si>
    <t>tepelná izolace potrubí návleková 28/20 mm</t>
  </si>
  <si>
    <t>2135406047</t>
  </si>
  <si>
    <t>631544020R</t>
  </si>
  <si>
    <t>tepelná izolace potrubí návleková 35/10 mm</t>
  </si>
  <si>
    <t>-383324932</t>
  </si>
  <si>
    <t>166413017</t>
  </si>
  <si>
    <t>Zdravotechnika - vnitřní kanalizace</t>
  </si>
  <si>
    <t>721173401R</t>
  </si>
  <si>
    <t>Potrubí z plastových trub PVC SN4 svodné (ležaté) DN 50</t>
  </si>
  <si>
    <t>-2132014752</t>
  </si>
  <si>
    <t>721173401</t>
  </si>
  <si>
    <t>Potrubí z plastových trub PVC SN4 svodné (ležaté) DN 110</t>
  </si>
  <si>
    <t>1242119786</t>
  </si>
  <si>
    <t>721173402</t>
  </si>
  <si>
    <t>Potrubí z plastových trub PVC SN4 svodné (ležaté) DN 125</t>
  </si>
  <si>
    <t>725210167</t>
  </si>
  <si>
    <t>721173403</t>
  </si>
  <si>
    <t>Potrubí z plastových trub PVC SN4 svodné (ležaté) DN 160</t>
  </si>
  <si>
    <t>1639804511</t>
  </si>
  <si>
    <t>721174024</t>
  </si>
  <si>
    <t>Potrubí z plastových trub polypropylenové odpadní (svislé) DN 70</t>
  </si>
  <si>
    <t>2120792758</t>
  </si>
  <si>
    <t>721174024R</t>
  </si>
  <si>
    <t>Potrubí z plastových trub polypropylenové (HT systém) odpadní (svislé) DN 50</t>
  </si>
  <si>
    <t>-1120790273</t>
  </si>
  <si>
    <t>721174025</t>
  </si>
  <si>
    <t>Potrubí z plastových trub polypropylenové odpadní (svislé) DN 100</t>
  </si>
  <si>
    <t>-237529900</t>
  </si>
  <si>
    <t>721174042</t>
  </si>
  <si>
    <t>Potrubí z plastových trub polypropylenové připojovací DN 40</t>
  </si>
  <si>
    <t>-837159201</t>
  </si>
  <si>
    <t>721174042R</t>
  </si>
  <si>
    <t>Potrubí z plastových trub polypropylenové (HT systém) připojovací DN 32</t>
  </si>
  <si>
    <t>2058946596</t>
  </si>
  <si>
    <t>721174043</t>
  </si>
  <si>
    <t>Potrubí z plastových trub polypropylenové připojovací DN 50</t>
  </si>
  <si>
    <t>1935240311</t>
  </si>
  <si>
    <t>721174044</t>
  </si>
  <si>
    <t>Potrubí z plastových trub polypropylenové připojovací DN 70</t>
  </si>
  <si>
    <t>1781031920</t>
  </si>
  <si>
    <t>721174045</t>
  </si>
  <si>
    <t>Potrubí z plastových trub polypropylenové připojovací DN 100</t>
  </si>
  <si>
    <t>973762726</t>
  </si>
  <si>
    <t>721174063</t>
  </si>
  <si>
    <t>Potrubí z plastových trub polypropylenové větrací DN 110</t>
  </si>
  <si>
    <t>-1416581518</t>
  </si>
  <si>
    <t>722174003r</t>
  </si>
  <si>
    <t>Potrubí vodovodní plastové PPR svar polyfuze PN 16 D 25 x 3,5 mm - pro odvod kondenzátu</t>
  </si>
  <si>
    <t>-2024682658</t>
  </si>
  <si>
    <t>721194104</t>
  </si>
  <si>
    <t>Vyměření přípojek na potrubí vyvedení a upevnění odpadních výpustek DN 40</t>
  </si>
  <si>
    <t>-1810776293</t>
  </si>
  <si>
    <t>721194104R</t>
  </si>
  <si>
    <t>Vyměření přípojek na potrubí vyvedení a upevnění odpadních výpustek DN 32</t>
  </si>
  <si>
    <t>-1292973202</t>
  </si>
  <si>
    <t>721194105</t>
  </si>
  <si>
    <t>Vyměření přípojek na potrubí vyvedení a upevnění odpadních výpustek DN 50</t>
  </si>
  <si>
    <t>-1077885590</t>
  </si>
  <si>
    <t>721194107</t>
  </si>
  <si>
    <t>Vyměření přípojek na potrubí vyvedení a upevnění odpadních výpustek DN 70</t>
  </si>
  <si>
    <t>-1984035766</t>
  </si>
  <si>
    <t>721194109</t>
  </si>
  <si>
    <t>Vyměření přípojek na potrubí vyvedení a upevnění odpadních výpustek DN 100</t>
  </si>
  <si>
    <t>-2115921456</t>
  </si>
  <si>
    <t>286113210R</t>
  </si>
  <si>
    <t>chránička - trubka kanalizace plastová KGEM-DN 250x1000 mm SN4</t>
  </si>
  <si>
    <t>1601576472</t>
  </si>
  <si>
    <t>286156030</t>
  </si>
  <si>
    <t>čistící tvarovka HTRE, DN 100</t>
  </si>
  <si>
    <t>-1339806346</t>
  </si>
  <si>
    <t>P</t>
  </si>
  <si>
    <t>721219114R</t>
  </si>
  <si>
    <t>Montáž podomítkové zápachové uzávěrky</t>
  </si>
  <si>
    <t>865932170</t>
  </si>
  <si>
    <t>551613150</t>
  </si>
  <si>
    <t>uzávěrka zápachová umyvadlová podomítková DN40</t>
  </si>
  <si>
    <t>1219260548</t>
  </si>
  <si>
    <t>Poznámka k položce:
Umyvadlová zápachová uzávěrka podomítková DN40 s vyjímatelnou vložkou tvořící zápachový uzávěr</t>
  </si>
  <si>
    <t>721226511R</t>
  </si>
  <si>
    <t>-1639836372</t>
  </si>
  <si>
    <t>721226512r</t>
  </si>
  <si>
    <t>2147271103</t>
  </si>
  <si>
    <t>721242115R</t>
  </si>
  <si>
    <t xml:space="preserve">Úprava dešťových svodů v místech napojení do stávající kanalizace </t>
  </si>
  <si>
    <t>-238883406</t>
  </si>
  <si>
    <t>721273153</t>
  </si>
  <si>
    <t xml:space="preserve">Ventilační hlavice z polypropylenu (PP) DN 110 </t>
  </si>
  <si>
    <t>-1479907058</t>
  </si>
  <si>
    <t>Zkouška těsnosti kanalizace v objektech vodou do DN 125</t>
  </si>
  <si>
    <t>-1554775518</t>
  </si>
  <si>
    <t>721290112</t>
  </si>
  <si>
    <t>Zkouška těsnosti kanalizace v objektech vodou DN 150 nebo DN 200</t>
  </si>
  <si>
    <t>1244136625</t>
  </si>
  <si>
    <t>998721102</t>
  </si>
  <si>
    <t>Přesun hmot pro vnitřní kanalizace stanovený z hmotnosti přesunovaného materiálu vodorovná dopravní vzdálenost do 50 m v objektech výšky přes 6 do 12 m</t>
  </si>
  <si>
    <t>1417287179</t>
  </si>
  <si>
    <t>722</t>
  </si>
  <si>
    <t>Zdravotechnika - vnitřní vodovod</t>
  </si>
  <si>
    <t>722171934</t>
  </si>
  <si>
    <t>Výměna trubky, tvarovky, vsazení odbočky na rozvodech vody z plastů D přes 25 do 32 mm</t>
  </si>
  <si>
    <t>1755307413</t>
  </si>
  <si>
    <t>722174002</t>
  </si>
  <si>
    <t>Potrubí z plastových trubek z polypropylenu (PPR) svařovaných polyfuzně PN 16 (SDR 7,4) D 20 x 2,8</t>
  </si>
  <si>
    <t>876083133</t>
  </si>
  <si>
    <t>722174003</t>
  </si>
  <si>
    <t>Potrubí z plastových trubek z polypropylenu (PPR) svařovaných polyfuzně PN 16 (SDR 7,4) D 25 x 3,5</t>
  </si>
  <si>
    <t>-1106104845</t>
  </si>
  <si>
    <t>722174004</t>
  </si>
  <si>
    <t>Potrubí z plastových trubek z polypropylenu (PPR) svařovaných polyfuzně PN 16 (SDR 7,4) D 32 x 4,4</t>
  </si>
  <si>
    <t>-2081934517</t>
  </si>
  <si>
    <t>722181211</t>
  </si>
  <si>
    <t>Ochrana potrubí termoizolačními trubicemi z pěnového polyetylenu PE přilepenými v příčných a podélných spojích, tloušťky izolace do 6 mm, vnitřního průměru izolace DN do 22 mm</t>
  </si>
  <si>
    <t>-727248105</t>
  </si>
  <si>
    <t>722181212</t>
  </si>
  <si>
    <t>Ochrana potrubí termoizolačními trubicemi z pěnového polyetylenu PE přilepenými v příčných a podélných spojích, tloušťky izolace do 6 mm, vnitřního průměru izolace DN přes 22 do 32 mm</t>
  </si>
  <si>
    <t>-161051134</t>
  </si>
  <si>
    <t>722190401</t>
  </si>
  <si>
    <t>Zřízení přípojek na potrubí vyvedení a upevnění výpustek do DN 25</t>
  </si>
  <si>
    <t>-1963960684</t>
  </si>
  <si>
    <t>722190402</t>
  </si>
  <si>
    <t>Zřízení přípojek na potrubí vyvedení a upevnění výpustek přes 25 do DN 50</t>
  </si>
  <si>
    <t>-772634351</t>
  </si>
  <si>
    <t>722220152</t>
  </si>
  <si>
    <t>Armatury s jedním závitem plastové - nástěnka (PPR) PN 20 (SDR 6) DN 20 x G 1/2</t>
  </si>
  <si>
    <t>-1729928402</t>
  </si>
  <si>
    <t>722220161</t>
  </si>
  <si>
    <t>Nástěnný komplet plastový PPR PN 20 DN 20 x G 1/2</t>
  </si>
  <si>
    <t>soub</t>
  </si>
  <si>
    <t>100004525</t>
  </si>
  <si>
    <t>722220231</t>
  </si>
  <si>
    <t>Armatury s jedním závitem přechodové tvarovky PPR, PN 20 (SDR 6) s kovovým závitem vnitřním přechodky dGK D 20 x G 1/2</t>
  </si>
  <si>
    <t>-1018287879</t>
  </si>
  <si>
    <t>722220232</t>
  </si>
  <si>
    <t>Armatury s jedním závitem přechodové tvarovky PPR, PN 20 (SDR 6) s kovovým závitem vnitřním přechodky dGK D 25 x G 3/4</t>
  </si>
  <si>
    <t>417720318</t>
  </si>
  <si>
    <t>722220233</t>
  </si>
  <si>
    <t>Armatury s jedním závitem přechodové tvarovky PPR, PN 20 (SDR 6) s kovovým závitem vnitřním přechodky dGK D 32 x G 1</t>
  </si>
  <si>
    <t>-1504077344</t>
  </si>
  <si>
    <t>319427660R</t>
  </si>
  <si>
    <t>topenářské šroubení, přímé provedení mosaz 3/4"</t>
  </si>
  <si>
    <t>-1965573680</t>
  </si>
  <si>
    <t>722229101</t>
  </si>
  <si>
    <t>Armatury s jedním závitem montáž vodovodních armatur s jedním závitem ostatních typů G 1/2</t>
  </si>
  <si>
    <t>-465791263</t>
  </si>
  <si>
    <t>551243930R</t>
  </si>
  <si>
    <t>kohout výtokový kulový, páka (zahradní ventil) PN 14  1/2" na hadici</t>
  </si>
  <si>
    <t>1315195670</t>
  </si>
  <si>
    <t>722239102</t>
  </si>
  <si>
    <t>Armatury se dvěma závity montáž vodovodních armatur se dvěma závity ostatních typů G 3/4</t>
  </si>
  <si>
    <t>-1136039562</t>
  </si>
  <si>
    <t>551141260</t>
  </si>
  <si>
    <t>kulový kohout, PN 42, T 185 C, chromovaný 3/4" červený</t>
  </si>
  <si>
    <t>63737184</t>
  </si>
  <si>
    <t>722239103</t>
  </si>
  <si>
    <t>Armatury se dvěma závity montáž vodovodních armatur se dvěma závity ostatních typů G 1</t>
  </si>
  <si>
    <t>1054543717</t>
  </si>
  <si>
    <t>551142140</t>
  </si>
  <si>
    <t>kulový kohout s vypouštěním PN 35, T 185 C, chromovaný 1"</t>
  </si>
  <si>
    <t>1634441887</t>
  </si>
  <si>
    <t>722250133R</t>
  </si>
  <si>
    <t>-2092354682</t>
  </si>
  <si>
    <t>722270101R</t>
  </si>
  <si>
    <t>Instalační materiál pro potrubí PPR (dvoušroubové objímky s gumou, závěsné tyče + upevnění)</t>
  </si>
  <si>
    <t>-951145948</t>
  </si>
  <si>
    <t>722290226</t>
  </si>
  <si>
    <t>Zkoušky, proplach a desinfekce vodovodního potrubí zkoušky těsnosti vodovodního potrubí závitového do DN 50</t>
  </si>
  <si>
    <t>-285062180</t>
  </si>
  <si>
    <t>722290234</t>
  </si>
  <si>
    <t>Zkoušky, proplach a desinfekce vodovodního potrubí proplach a desinfekce vodovodního potrubí do DN 80</t>
  </si>
  <si>
    <t>1238740681</t>
  </si>
  <si>
    <t>998722102</t>
  </si>
  <si>
    <t>Přesun hmot pro vnitřní vodovod stanovený z hmotnosti přesunovaného materiálu vodorovná dopravní vzdálenost do 50 m v objektech výšky přes 6 do 12 m</t>
  </si>
  <si>
    <t>1823218762</t>
  </si>
  <si>
    <t>725</t>
  </si>
  <si>
    <t>Zdravotechnika - zařizovací předměty</t>
  </si>
  <si>
    <t>725119101</t>
  </si>
  <si>
    <t>Zařízení záchodů montáž splachovačů ostatních typů nádržkových plastových vysokopoložených</t>
  </si>
  <si>
    <t>1585834923</t>
  </si>
  <si>
    <t>551470150R</t>
  </si>
  <si>
    <t>splachovač nádržkový úsporný plastový vysoko nebo nízkopoložený</t>
  </si>
  <si>
    <t>-606604139</t>
  </si>
  <si>
    <t>725119122</t>
  </si>
  <si>
    <t>Zařízení záchodů montáž klozetových mís kombi</t>
  </si>
  <si>
    <t>-300415063</t>
  </si>
  <si>
    <t>642320510</t>
  </si>
  <si>
    <t>klozet kombinovaný keramický hluboké splachování odpad vodorovný bílý 630x360x770 mm</t>
  </si>
  <si>
    <t>-1816603258</t>
  </si>
  <si>
    <t>642342110</t>
  </si>
  <si>
    <t>mísa keramická ke kombiklozetu hluboké splachování - zvýšená výška bílá</t>
  </si>
  <si>
    <t>1280944218</t>
  </si>
  <si>
    <t>642340810</t>
  </si>
  <si>
    <t>nádrž kombinovaného klozetu keramická se spodním napoštěním a splachovacím mechanismem bílá 390x175 mm</t>
  </si>
  <si>
    <t>132166501</t>
  </si>
  <si>
    <t>551673940R</t>
  </si>
  <si>
    <t>sedátko záchodové antibak - duroplast- univerzální bílé</t>
  </si>
  <si>
    <t>-204828059</t>
  </si>
  <si>
    <t>725129102</t>
  </si>
  <si>
    <t>Pisoárové záchodky montáž ostatních typů automatických</t>
  </si>
  <si>
    <t>-1825720225</t>
  </si>
  <si>
    <t>642513340R</t>
  </si>
  <si>
    <t xml:space="preserve">pisoár automatický s radarovým splachovačem a s integrovaným zdrojem </t>
  </si>
  <si>
    <t>82146479</t>
  </si>
  <si>
    <t>725219102R</t>
  </si>
  <si>
    <t>Montáž umyvadla připevněného na šrouby do zdiva</t>
  </si>
  <si>
    <t>-2070498590</t>
  </si>
  <si>
    <t>642110450</t>
  </si>
  <si>
    <t>umyvadlo keramické závěsné 55 x 45 cm bílé</t>
  </si>
  <si>
    <t>2145241905</t>
  </si>
  <si>
    <t>642110230</t>
  </si>
  <si>
    <t>umyvadlo keramické závěsné bezbariérové 64 x 55 cm bílé</t>
  </si>
  <si>
    <t>-1706596744</t>
  </si>
  <si>
    <t>725291511</t>
  </si>
  <si>
    <t>Doplňky zařízení koupelen a záchodů plastové dávkovač tekutého mýdla na 350 ml</t>
  </si>
  <si>
    <t>210263524</t>
  </si>
  <si>
    <t>725291521</t>
  </si>
  <si>
    <t>Doplňky zařízení koupelen a záchodů plastové zásobník toaletních papírů</t>
  </si>
  <si>
    <t>-752404485</t>
  </si>
  <si>
    <t>725291531</t>
  </si>
  <si>
    <t>Doplňky zařízení koupelen a záchodů plastové zásobník papírových ručníků</t>
  </si>
  <si>
    <t>770582623</t>
  </si>
  <si>
    <t>725291706</t>
  </si>
  <si>
    <t>Doplňky zařízení koupelen a záchodů smaltované madlo rovné dl 800 mm</t>
  </si>
  <si>
    <t>-878190499</t>
  </si>
  <si>
    <t>725291712</t>
  </si>
  <si>
    <t>Doplňky zařízení koupelen a záchodů smaltované madlo krakorcové dl 834 mm</t>
  </si>
  <si>
    <t>128060625</t>
  </si>
  <si>
    <t>725291722</t>
  </si>
  <si>
    <t>Doplňky zařízení koupelen a záchodů smaltované madlo krakorcové sklopné dl 834 mm</t>
  </si>
  <si>
    <t>1688033204</t>
  </si>
  <si>
    <t>725339111</t>
  </si>
  <si>
    <t>Montáž výlevky</t>
  </si>
  <si>
    <t>1889989994</t>
  </si>
  <si>
    <t>642711010R</t>
  </si>
  <si>
    <t>výlevka plechová smaltovaná č.232 s pozink. víkem včetně zápachové uzávěrky</t>
  </si>
  <si>
    <t>1156869719</t>
  </si>
  <si>
    <t>642711010</t>
  </si>
  <si>
    <t>výlevka keramická</t>
  </si>
  <si>
    <t>1414501980</t>
  </si>
  <si>
    <t>725819402</t>
  </si>
  <si>
    <t>Montáž ventilů rohových G 1/2 bez připojovací trubičky</t>
  </si>
  <si>
    <t>1969184920</t>
  </si>
  <si>
    <t>551119990R</t>
  </si>
  <si>
    <t>ventil rohový kulový 1/2" x 3/8"</t>
  </si>
  <si>
    <t>600422724</t>
  </si>
  <si>
    <t>551119810R</t>
  </si>
  <si>
    <t>ventil pojistný membránový k boileru do, 6atp, např. T1847 3/4", dodávka a montáž</t>
  </si>
  <si>
    <t>663091982</t>
  </si>
  <si>
    <t>286121420R</t>
  </si>
  <si>
    <t>připojovací flexi hadička chrom - 3/8"x 3/8", dl. 600 mm, matice mosaz chrom</t>
  </si>
  <si>
    <t>-1538186240</t>
  </si>
  <si>
    <t>725829101</t>
  </si>
  <si>
    <t>Baterie dřezové montáž ostatních typů nástěnných pákových nebo klasických</t>
  </si>
  <si>
    <t>667263381</t>
  </si>
  <si>
    <t>551439760</t>
  </si>
  <si>
    <t>baterie dřezová nástěnná páková s ústím plochým 300 mm</t>
  </si>
  <si>
    <t>1617506936</t>
  </si>
  <si>
    <t>725829131</t>
  </si>
  <si>
    <t>Baterie umyvadlové montáž ostatních typů stojánkových G 1/2</t>
  </si>
  <si>
    <t>-1811618871</t>
  </si>
  <si>
    <t>551440480</t>
  </si>
  <si>
    <t>baterie umyvadlová páková</t>
  </si>
  <si>
    <t>-1900193153</t>
  </si>
  <si>
    <t>725869101</t>
  </si>
  <si>
    <t>Zápachové uzávěrky zařizovacích předmětů montáž zápachových uzávěrek umyvadlových do DN 40</t>
  </si>
  <si>
    <t>1934670177</t>
  </si>
  <si>
    <t>551613120</t>
  </si>
  <si>
    <t>sifon umyvadlový DN40 s výpustí</t>
  </si>
  <si>
    <t>-2090275481</t>
  </si>
  <si>
    <t>551613150R</t>
  </si>
  <si>
    <t>uzávěrka zápachová umyvadlová nábytková k umyvadlům pro imobilní PP - DN 40 x 5/4"</t>
  </si>
  <si>
    <t>-1994374063</t>
  </si>
  <si>
    <t>725980123R</t>
  </si>
  <si>
    <t>Dvířka krycí plastová 15/30 cm - pro čistící kus, dodávka a montáž</t>
  </si>
  <si>
    <t>-409187475</t>
  </si>
  <si>
    <t>998725102</t>
  </si>
  <si>
    <t>Přesun hmot pro zařizovací předměty stanovený z hmotnosti přesunovaného materiálu vodorovná dopravní vzdálenost do 50 m v objektech výšky přes 6 do 12 m</t>
  </si>
  <si>
    <t>2030829923</t>
  </si>
  <si>
    <t>761</t>
  </si>
  <si>
    <t>Ostatní</t>
  </si>
  <si>
    <t>761111313R</t>
  </si>
  <si>
    <t>Zednické přípomoce pro zdravotechniku</t>
  </si>
  <si>
    <t>842218643</t>
  </si>
  <si>
    <t>06 - Elektroinstalace</t>
  </si>
  <si>
    <t xml:space="preserve">    741 - Elektroinstalace - silnoproud</t>
  </si>
  <si>
    <t xml:space="preserve">    742 - Elektroinstalace - slaboproud</t>
  </si>
  <si>
    <t xml:space="preserve">    743 - Elektromontáže - hrubá montáž</t>
  </si>
  <si>
    <t xml:space="preserve">    744 - Elektromontáže - montáž vodičů měděných</t>
  </si>
  <si>
    <t xml:space="preserve">    746 -  Elektromontáže</t>
  </si>
  <si>
    <t xml:space="preserve">    747 - Elektromontáže - kompletace rozvodů</t>
  </si>
  <si>
    <t xml:space="preserve">    748 - Elektromontáže - osvětlovací zařízení a svítidla</t>
  </si>
  <si>
    <t xml:space="preserve">    21-M - Elektromontáže</t>
  </si>
  <si>
    <t>OST -  Ostatní</t>
  </si>
  <si>
    <t>741</t>
  </si>
  <si>
    <t>Elektroinstalace - silnoproud</t>
  </si>
  <si>
    <t>741210003</t>
  </si>
  <si>
    <t>Montáž rozvodnic oceloplechových nebo plastových bez zapojení vodičů běžných, hmotnosti do 100 kg</t>
  </si>
  <si>
    <t>835209773</t>
  </si>
  <si>
    <t xml:space="preserve"> R1</t>
  </si>
  <si>
    <t>rozvodnice zapuštěná RK1</t>
  </si>
  <si>
    <t>1687762403</t>
  </si>
  <si>
    <t xml:space="preserve"> R2</t>
  </si>
  <si>
    <t>rozvodnice zapuštěná RK2</t>
  </si>
  <si>
    <t>-214472871</t>
  </si>
  <si>
    <t>741810002R</t>
  </si>
  <si>
    <t>Zkoušky a prohlídky elektrických rozvodů a zařízení celková prohlídka a vyhotovení revizní zprávy pro objem montážních prací přes 100 do 500 tis. Kč</t>
  </si>
  <si>
    <t>-1493208453</t>
  </si>
  <si>
    <t>742</t>
  </si>
  <si>
    <t>Elektroinstalace - slaboproud</t>
  </si>
  <si>
    <t>742350C001R</t>
  </si>
  <si>
    <t>Montáž, dodávka strukturované kabeláže (dodávka, montážní práce systému, provedení optických svárů, měření metalických kabelů - vystavení měřících protokolů, programové nastavení)</t>
  </si>
  <si>
    <t>1815297945</t>
  </si>
  <si>
    <t>743</t>
  </si>
  <si>
    <t>Elektromontáže - hrubá montáž</t>
  </si>
  <si>
    <t>741110002</t>
  </si>
  <si>
    <t>Montáž trubek elektroinstalačních s nasunutím nebo našroubováním do krabic plastových tuhých, uložených pevně, vnější D přes 23 do 35 mm</t>
  </si>
  <si>
    <t>911183773</t>
  </si>
  <si>
    <t>345711080R</t>
  </si>
  <si>
    <t>trubka elektroinstalační plastová pevná PH -25 mm</t>
  </si>
  <si>
    <t>901888046</t>
  </si>
  <si>
    <t>741110511</t>
  </si>
  <si>
    <t>Montáž lišt a kanálků elektroinstalačních se spojkami, ohyby a rohy a s nasunutím do krabic vkládacích s víčkem, šířky do 60 mm</t>
  </si>
  <si>
    <t>-401253136</t>
  </si>
  <si>
    <t>345718310R</t>
  </si>
  <si>
    <t>lišta PVC elektroinstalační hranatá bílá 40 x 40</t>
  </si>
  <si>
    <t>1521353461</t>
  </si>
  <si>
    <t>345718250R</t>
  </si>
  <si>
    <t>lišta PVC elektroinstalační hranatá bílá 20 x 20</t>
  </si>
  <si>
    <t>-1086677947</t>
  </si>
  <si>
    <t>741910412</t>
  </si>
  <si>
    <t>Montáž žlabů bez stojiny a výložníků kovových s podpěrkami a příslušenstvím bez víka, šířky do 100 mm</t>
  </si>
  <si>
    <t>-695727044</t>
  </si>
  <si>
    <t>20350045R</t>
  </si>
  <si>
    <t>drátěný žlab 100/100 mm</t>
  </si>
  <si>
    <t>334594301</t>
  </si>
  <si>
    <t>20350088R</t>
  </si>
  <si>
    <t>spojka uzemňovací (SU 1)</t>
  </si>
  <si>
    <t>-1894635328</t>
  </si>
  <si>
    <t>20350047R</t>
  </si>
  <si>
    <t>spojka SZ 1 GZ</t>
  </si>
  <si>
    <t>-1996193849</t>
  </si>
  <si>
    <t>20350552R</t>
  </si>
  <si>
    <t>šroub + matice=100 ks/ balení</t>
  </si>
  <si>
    <t>bal</t>
  </si>
  <si>
    <t>-2014155173</t>
  </si>
  <si>
    <t>20350046R</t>
  </si>
  <si>
    <t>nosník pro žlab š. 100 mm</t>
  </si>
  <si>
    <t>-158546606</t>
  </si>
  <si>
    <t>741910414</t>
  </si>
  <si>
    <t>Montáž žlabů bez stojiny a výložníků kovových s podpěrkami a příslušenstvím bez víka, šířky do 250 mm</t>
  </si>
  <si>
    <t>-2035907732</t>
  </si>
  <si>
    <t>741910421</t>
  </si>
  <si>
    <t>Montáž žlabů bez stojiny a výložníků kovových s podpěrkami a příslušenstvím uzavření víkem</t>
  </si>
  <si>
    <t>-1513911415</t>
  </si>
  <si>
    <t>20310522R</t>
  </si>
  <si>
    <t xml:space="preserve">kanál parapetní 170x70 mm </t>
  </si>
  <si>
    <t>856060341</t>
  </si>
  <si>
    <t>20311034R</t>
  </si>
  <si>
    <t xml:space="preserve">pospojovací lanko </t>
  </si>
  <si>
    <t>-1190560300</t>
  </si>
  <si>
    <t>20310530R</t>
  </si>
  <si>
    <t>kryt spojovací 170x70</t>
  </si>
  <si>
    <t>770348066</t>
  </si>
  <si>
    <t>20310527R</t>
  </si>
  <si>
    <t>kryt PK 170x70 koncový</t>
  </si>
  <si>
    <t>822820191</t>
  </si>
  <si>
    <t>20310528R</t>
  </si>
  <si>
    <t>kryt 170x70 roh vnitřní</t>
  </si>
  <si>
    <t>1837651850</t>
  </si>
  <si>
    <t>20391107R</t>
  </si>
  <si>
    <t>přepážka parapetního kanálu</t>
  </si>
  <si>
    <t>1706388278</t>
  </si>
  <si>
    <t>28003211R</t>
  </si>
  <si>
    <t>konzole upevňovací pro parapetní kanál</t>
  </si>
  <si>
    <t>568024202</t>
  </si>
  <si>
    <t>744</t>
  </si>
  <si>
    <t>Elektromontáže - montáž vodičů měděných</t>
  </si>
  <si>
    <t>741120301</t>
  </si>
  <si>
    <t>Montáž vodičů izolovaných měděných bez ukončení uložených pevně plných a laněných s PVC pláštěm, bezhalogenových, ohniodolných (CY, CHAH-R(V)) průřezu žíly 0,55 až 16 mm2</t>
  </si>
  <si>
    <t>60035655</t>
  </si>
  <si>
    <t>341408260</t>
  </si>
  <si>
    <t>vodič silový s Cu jádrem CY H07 V-U 6 mm2</t>
  </si>
  <si>
    <t>-1829397297</t>
  </si>
  <si>
    <t>741120303</t>
  </si>
  <si>
    <t>Montáž vodičů izolovaných měděných bez ukončení uložených pevně plných a laněných s PVC pláštěm, bezhalogenových, ohniodolných (CY, CHAH-R(V)) průřezu žíly 25 až 35 mm2</t>
  </si>
  <si>
    <t>2035003798</t>
  </si>
  <si>
    <t>341408500</t>
  </si>
  <si>
    <t>vodič izolovaný s Cu jádrem H07V-R 25 mm2</t>
  </si>
  <si>
    <t>-900848726</t>
  </si>
  <si>
    <t>741122601</t>
  </si>
  <si>
    <t>Montáž kabelů měděných bez ukončení uložených pevně plných kulatých nebo bezhalogenových (CYKY) počtu a průřezu žil 2x1,5 až 6 mm2</t>
  </si>
  <si>
    <t>-1168275908</t>
  </si>
  <si>
    <t>341110050</t>
  </si>
  <si>
    <t>kabel silový s Cu jádrem CYKY 2x1,5 mm2</t>
  </si>
  <si>
    <t>-1866927409</t>
  </si>
  <si>
    <t>Poznámka k položce:
obsah kovu [kg/m], Cu =0,029, Al =0</t>
  </si>
  <si>
    <t>741122611</t>
  </si>
  <si>
    <t>Montáž kabelů měděných bez ukončení uložených pevně plných kulatých nebo bezhalogenových (CYKY) počtu a průřezu žil 3x1,5 až 6 mm2</t>
  </si>
  <si>
    <t>416312546</t>
  </si>
  <si>
    <t>341110300</t>
  </si>
  <si>
    <t>kabel silový s Cu jádrem CYKY 3x1,5 mm2</t>
  </si>
  <si>
    <t>1701009856</t>
  </si>
  <si>
    <t>341110360</t>
  </si>
  <si>
    <t>kabel silový s Cu jádrem CYKY 3x2,5 mm2</t>
  </si>
  <si>
    <t>31990466</t>
  </si>
  <si>
    <t>741122625</t>
  </si>
  <si>
    <t>Montáž kabelů měděných bez ukončení uložených pevně plných kulatých nebo bezhalogenových (CYKY) počtu a průřezu žil 4x35 mm2</t>
  </si>
  <si>
    <t>-2024428770</t>
  </si>
  <si>
    <t>341116200</t>
  </si>
  <si>
    <t>kabel silový s Cu jádrem 1-CYKY 4x35 mm2</t>
  </si>
  <si>
    <t>530073587</t>
  </si>
  <si>
    <t>Poznámka k položce:
obsah kovu [kg/m], Cu =1,372, Al =0</t>
  </si>
  <si>
    <t>741122641</t>
  </si>
  <si>
    <t>Montáž kabelů měděných bez ukončení uložených pevně plných kulatých nebo bezhalogenových (CYKY) počtu a průřezu žil 5x1,5 až 2,5 mm2</t>
  </si>
  <si>
    <t>452960389</t>
  </si>
  <si>
    <t>341110900</t>
  </si>
  <si>
    <t>kabel silový s Cu jádrem CYKY 5x1,5 mm2</t>
  </si>
  <si>
    <t>1055999042</t>
  </si>
  <si>
    <t>341110940</t>
  </si>
  <si>
    <t>kabel silový s Cu jádrem CYKY 5x2,5 mm2</t>
  </si>
  <si>
    <t>1421585315</t>
  </si>
  <si>
    <t>741122642</t>
  </si>
  <si>
    <t>Montáž kabelů měděných bez ukončení uložených pevně plných kulatých nebo bezhalogenových (CYKY) počtu a průřezu žil 5x4 až 6 mm2</t>
  </si>
  <si>
    <t>-582846465</t>
  </si>
  <si>
    <t>341110980</t>
  </si>
  <si>
    <t>kabel silový s Cu jádrem CYKY 5x4 mm2</t>
  </si>
  <si>
    <t>-963074398</t>
  </si>
  <si>
    <t>Poznámka k položce:
obsah kovu [kg/m], Cu =0,196, Al =0</t>
  </si>
  <si>
    <t>741122647</t>
  </si>
  <si>
    <t>Montáž kabelů měděných bez ukončení uložených pevně plných kulatých nebo bezhalogenových (CYKY) počtu a průřezu žil 7x1,5 až 2,5 mm2</t>
  </si>
  <si>
    <t>391191210</t>
  </si>
  <si>
    <t>341111100</t>
  </si>
  <si>
    <t>kabel silový s Cu jádrem CYKY 7x1,5 mm2</t>
  </si>
  <si>
    <t>457628991</t>
  </si>
  <si>
    <t>Poznámka k položce:
obsah kovu [kg/m], Cu =0,103, Al =0</t>
  </si>
  <si>
    <t>746</t>
  </si>
  <si>
    <t xml:space="preserve"> Elektromontáže</t>
  </si>
  <si>
    <t>741130004</t>
  </si>
  <si>
    <t>Ukončení vodičů izolovaných s označením a zapojením v rozváděči nebo na přístroji, průřezu žíly do 6 mm2</t>
  </si>
  <si>
    <t>-1078030450</t>
  </si>
  <si>
    <t>741130007</t>
  </si>
  <si>
    <t>Ukončení vodičů izolovaných s označením a zapojením v rozváděči nebo na přístroji, průřezu žíly do 25 mm2</t>
  </si>
  <si>
    <t>1199613333</t>
  </si>
  <si>
    <t>741132103</t>
  </si>
  <si>
    <t>Ukončení kabelů smršťovací záklopkou nebo páskou se zapojením bez letování, počtu a průřezu žil 3x1,5 až 4 mm2</t>
  </si>
  <si>
    <t>-742586383</t>
  </si>
  <si>
    <t>741132135</t>
  </si>
  <si>
    <t>Ukončení kabelů smršťovací záklopkou nebo páskou se zapojením bez letování, počtu a průřezu žil 4x35 mm2</t>
  </si>
  <si>
    <t>-1046019230</t>
  </si>
  <si>
    <t>741132145</t>
  </si>
  <si>
    <t>Ukončení kabelů smršťovací záklopkou nebo páskou se zapojením bez letování, počtu a průřezu žil 5x1,5 až 4 mm2</t>
  </si>
  <si>
    <t>-58621060</t>
  </si>
  <si>
    <t>747</t>
  </si>
  <si>
    <t>Elektromontáže - kompletace rozvodů</t>
  </si>
  <si>
    <t>741310031</t>
  </si>
  <si>
    <t>Montáž spínačů jedno nebo dvoupólových nástěnných se zapojením vodičů, pro prostředí venkovní nebo mokré vypínačů, řazení 1-jednopólových</t>
  </si>
  <si>
    <t>131319509</t>
  </si>
  <si>
    <t>30304167R</t>
  </si>
  <si>
    <t>spínač 1pól. 10A/250V IP44</t>
  </si>
  <si>
    <t>-1513969913</t>
  </si>
  <si>
    <t>741310042</t>
  </si>
  <si>
    <t>Montáž spínačů jedno nebo dvoupólových nástěnných se zapojením vodičů, pro prostředí venkovní nebo mokré přepínačů, řazení 6-střídavých</t>
  </si>
  <si>
    <t>-91563211</t>
  </si>
  <si>
    <t>30304172R</t>
  </si>
  <si>
    <t>přepínač střídavý 10A/250V IP54</t>
  </si>
  <si>
    <t>-1986532582</t>
  </si>
  <si>
    <t>741310101</t>
  </si>
  <si>
    <t>Montáž spínačů jedno nebo dvoupólových polozapuštěných nebo zapuštěných se zapojením vodičů bezšroubové připojení vypínačů, řazení 1-jednopólových</t>
  </si>
  <si>
    <t>-974441801</t>
  </si>
  <si>
    <t>345355150R</t>
  </si>
  <si>
    <t>spínač jednopólový 10A bílý, slonová kost</t>
  </si>
  <si>
    <t>1597590174</t>
  </si>
  <si>
    <t>741310121</t>
  </si>
  <si>
    <t>Montáž spínačů jedno nebo dvoupólových polozapuštěných nebo zapuštěných se zapojením vodičů bezšroubové připojení přepínačů, řazení 5-sériových</t>
  </si>
  <si>
    <t>33091386</t>
  </si>
  <si>
    <t>345355750R</t>
  </si>
  <si>
    <t>spínač sériový 10A/250V IP20</t>
  </si>
  <si>
    <t>1301424013</t>
  </si>
  <si>
    <t>741310122</t>
  </si>
  <si>
    <t>Montáž spínačů jedno nebo dvoupólových polozapuštěných nebo zapuštěných se zapojením vodičů bezšroubové připojení přepínačů, řazení 6-střídavých</t>
  </si>
  <si>
    <t>1967659127</t>
  </si>
  <si>
    <t>345355550R</t>
  </si>
  <si>
    <t>přepínač střídavý řazení 6 10A/250V IP20</t>
  </si>
  <si>
    <t>-1066723443</t>
  </si>
  <si>
    <t>741313001</t>
  </si>
  <si>
    <t>Montáž zásuvek domovních se zapojením vodičů bezšroubové připojení polozapuštěných nebo zapuštěných 10/16 A, provedení 2P + PE</t>
  </si>
  <si>
    <t>-1287204072</t>
  </si>
  <si>
    <t>345551030R</t>
  </si>
  <si>
    <t>zásuvka 1násobná 16A 250V IP20</t>
  </si>
  <si>
    <t>-461950728</t>
  </si>
  <si>
    <t>345551040R</t>
  </si>
  <si>
    <t>zásuvka 1násobná 16A 250V s přepěťovou ochranou</t>
  </si>
  <si>
    <t>1634527826</t>
  </si>
  <si>
    <t>741313082</t>
  </si>
  <si>
    <t>Montáž zásuvek domovních se zapojením vodičů šroubové připojení venkovní nebo mokré, provedení 2P + PE</t>
  </si>
  <si>
    <t>-1216496818</t>
  </si>
  <si>
    <t>345514850R</t>
  </si>
  <si>
    <t>zásuvka krytá pro vlhké prostředí 16A/250V IP44</t>
  </si>
  <si>
    <t>171809425</t>
  </si>
  <si>
    <t>741313221</t>
  </si>
  <si>
    <t>Montáž zásuvek průmyslových se zapojením vodičů nástěnných, provedení IP 44 3P+N+PE 16 A</t>
  </si>
  <si>
    <t>2143888686</t>
  </si>
  <si>
    <t>35000023R</t>
  </si>
  <si>
    <t>zásuvka 16A/400V 5p IP44 3P+N+PE</t>
  </si>
  <si>
    <t>2000923747</t>
  </si>
  <si>
    <t>741313222</t>
  </si>
  <si>
    <t>Montáž zásuvek průmyslových se zapojením vodičů nástěnných, provedení IP 44 3P+N+PE 32 A</t>
  </si>
  <si>
    <t>1238457536</t>
  </si>
  <si>
    <t>35000014R</t>
  </si>
  <si>
    <t>zásuvka 32A/400V 5p IP67</t>
  </si>
  <si>
    <t>1280971776</t>
  </si>
  <si>
    <t>748</t>
  </si>
  <si>
    <t>Elektromontáže - osvětlovací zařízení a svítidla</t>
  </si>
  <si>
    <t>741371002</t>
  </si>
  <si>
    <t>Montáž svítidel zářivkových se zapojením vodičů bytových nebo společenských místností stropních přisazených 1 zdroj s krytem</t>
  </si>
  <si>
    <t>-436309026</t>
  </si>
  <si>
    <t>50381415R</t>
  </si>
  <si>
    <t>svítidlo zářivkové asymetr. reflektor - 1x36W EP IP20</t>
  </si>
  <si>
    <t>1428759246</t>
  </si>
  <si>
    <t>50320017R</t>
  </si>
  <si>
    <t>svítidlo zářivkové s krytem KR 1x36W EP IP20</t>
  </si>
  <si>
    <t>-216615782</t>
  </si>
  <si>
    <t>50381012R</t>
  </si>
  <si>
    <t>svítidlo zářivkové rastrové - 1x58W-EP lesklá mřížka IP20</t>
  </si>
  <si>
    <t>1865243830</t>
  </si>
  <si>
    <t>741371004</t>
  </si>
  <si>
    <t>Montáž svítidel zářivkových se zapojením vodičů bytových nebo společenských místností stropních přisazených 2 zdroje s krytem</t>
  </si>
  <si>
    <t>752233928</t>
  </si>
  <si>
    <t>50380266R</t>
  </si>
  <si>
    <t>svítidlo zářivkové rastrové -2x36W-EP lesklá mřížka IP20</t>
  </si>
  <si>
    <t>2017934097</t>
  </si>
  <si>
    <t>741371006</t>
  </si>
  <si>
    <t>Montáž svítidel zářivkových se zapojením vodičů bytových nebo společenských místností stropních přisazených 4 zdroje s krytem</t>
  </si>
  <si>
    <t>-977811282</t>
  </si>
  <si>
    <t>50320025R</t>
  </si>
  <si>
    <t>svítidlo přisazené zářivkové 4x18W EP IP20</t>
  </si>
  <si>
    <t>635672068</t>
  </si>
  <si>
    <t>741371022</t>
  </si>
  <si>
    <t>Montáž svítidel zářivkových se zapojením vodičů bytových nebo společenských místností stropních vestavných 2 zdroje</t>
  </si>
  <si>
    <t>879846621</t>
  </si>
  <si>
    <t>50380835R</t>
  </si>
  <si>
    <t>svítidlo zářivkové podhled. rastrové + plexi kryt-EP 2x18W IP40</t>
  </si>
  <si>
    <t>1101050681</t>
  </si>
  <si>
    <t>741371025</t>
  </si>
  <si>
    <t>Montáž svítidel zářivkových se zapojením vodičů bytových nebo společenských místností stropních vestavných 4 zdroje</t>
  </si>
  <si>
    <t>-931671474</t>
  </si>
  <si>
    <t>50380335R</t>
  </si>
  <si>
    <t>svítidlo zářivkové podhled. lesklá mřížka-EP 4x18W IP20</t>
  </si>
  <si>
    <t>1500851919</t>
  </si>
  <si>
    <t>50380834R</t>
  </si>
  <si>
    <t>svítidlo zářivkové podhled. lesklá mřížka + plexi kryt-EP 4x18W IP40</t>
  </si>
  <si>
    <t>-2124827302</t>
  </si>
  <si>
    <t>741371032</t>
  </si>
  <si>
    <t>Montáž svítidel zářivkových se zapojením vodičů bytových nebo společenských místností nástěnných přisazených 1 zdroj kompaktní</t>
  </si>
  <si>
    <t>-964811217</t>
  </si>
  <si>
    <t>50552254R</t>
  </si>
  <si>
    <t>nouzové svítidlo Led 11W IP65</t>
  </si>
  <si>
    <t>-1240531422</t>
  </si>
  <si>
    <t>741371102</t>
  </si>
  <si>
    <t>Montáž svítidel zářivkových se zapojením vodičů průmyslových stropních přisazených 1 zdroj s krytem</t>
  </si>
  <si>
    <t>1363823345</t>
  </si>
  <si>
    <t>50320789R</t>
  </si>
  <si>
    <t>svítidlo zářivkové 1x36W EP IP66</t>
  </si>
  <si>
    <t>1044702462</t>
  </si>
  <si>
    <t>741371104</t>
  </si>
  <si>
    <t>Montáž svítidel zářivkových se zapojením vodičů průmyslových stropních přisazených 2 zdroje s krytem</t>
  </si>
  <si>
    <t>-587112705</t>
  </si>
  <si>
    <t>50321405R</t>
  </si>
  <si>
    <t>svítidlo zářivkové 2x28W EP IP66</t>
  </si>
  <si>
    <t>435356134</t>
  </si>
  <si>
    <t>50321987R</t>
  </si>
  <si>
    <t>svítidlo zářivkové 2x36W EP IP66</t>
  </si>
  <si>
    <t>125072268</t>
  </si>
  <si>
    <t>52010090R</t>
  </si>
  <si>
    <t>zářivková trubice 18W/840</t>
  </si>
  <si>
    <t>1748148516</t>
  </si>
  <si>
    <t>52010094R</t>
  </si>
  <si>
    <t>zářivková trubice 36W/840</t>
  </si>
  <si>
    <t>1470700046</t>
  </si>
  <si>
    <t>21-M</t>
  </si>
  <si>
    <t>Elektromontáže</t>
  </si>
  <si>
    <t>741112061</t>
  </si>
  <si>
    <t>Montáž krabic elektroinstalačních bez napojení na trubky a lišty, demontáže a montáže víčka a přístroje přístrojových zapuštěných plastových kruhových</t>
  </si>
  <si>
    <t>-1473466186</t>
  </si>
  <si>
    <t>345715110R</t>
  </si>
  <si>
    <t>krabice přístrojová instalační KP 68</t>
  </si>
  <si>
    <t>-350846393</t>
  </si>
  <si>
    <t>741112071</t>
  </si>
  <si>
    <t>Montáž krabic elektroinstalačních bez napojení na trubky a lišty, demontáže a montáže víčka a přístroje přístrojových lištových plastových jednoduchých</t>
  </si>
  <si>
    <t>-1705516775</t>
  </si>
  <si>
    <t>20300313R</t>
  </si>
  <si>
    <t>krabice přístrojová pro parapetní kanál 170x70</t>
  </si>
  <si>
    <t>629621251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</si>
  <si>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</si>
  <si>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</si>
  <si>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397707627</t>
  </si>
  <si>
    <t>345715210R</t>
  </si>
  <si>
    <t>krabice univerzální z PH KU 68/2-1903</t>
  </si>
  <si>
    <t>62208919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</si>
  <si>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</si>
  <si>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D do 4 mm2</t>
  </si>
  <si>
    <t>-1524098896</t>
  </si>
  <si>
    <t>20300079R</t>
  </si>
  <si>
    <t>krabice rozbočná na povrch IP67</t>
  </si>
  <si>
    <t>2105305021</t>
  </si>
  <si>
    <t>741112112</t>
  </si>
  <si>
    <t>Montáž krabic elektroinstalačních bez napojení na trubky a lišty, demontáže a montáže víčka a přístroje rozvodek se zapojením vodičů na svorkovnici nástěnných plastových čtyřhranných pro vodiče D 6 mm2</t>
  </si>
  <si>
    <t>183328259</t>
  </si>
  <si>
    <t>20300689R</t>
  </si>
  <si>
    <t>krabice pro ekvipotenc. svorkovnici</t>
  </si>
  <si>
    <t>1023324985</t>
  </si>
  <si>
    <t>743411121R</t>
  </si>
  <si>
    <t>Montáž ekvipot. svorkovnice</t>
  </si>
  <si>
    <t>-1668436266</t>
  </si>
  <si>
    <t>21040021R</t>
  </si>
  <si>
    <t xml:space="preserve">ekvipotenciální svorkovnice </t>
  </si>
  <si>
    <t>-2001037422</t>
  </si>
  <si>
    <t>OST</t>
  </si>
  <si>
    <t xml:space="preserve"> Ostatní</t>
  </si>
  <si>
    <t>023002000R</t>
  </si>
  <si>
    <t>Demontáž stávající el. instalace</t>
  </si>
  <si>
    <t>-1278712934</t>
  </si>
  <si>
    <t>050001000R</t>
  </si>
  <si>
    <t>Výpomoce při kotvení rozvaděče a osaz. kabel. žlabů</t>
  </si>
  <si>
    <t>-933733758</t>
  </si>
  <si>
    <t>749911140r</t>
  </si>
  <si>
    <t>Pojízdné lešení</t>
  </si>
  <si>
    <t>-1265955423</t>
  </si>
  <si>
    <t>749911240r</t>
  </si>
  <si>
    <t>Zednické přípomoce pro el. instalaci</t>
  </si>
  <si>
    <t>-893626268</t>
  </si>
  <si>
    <t>07 - Ochrana před bleskem</t>
  </si>
  <si>
    <t>741810001</t>
  </si>
  <si>
    <t>Zkoušky a prohlídky elektrických rozvodů a zařízení celková prohlídka a vyhotovení revizní zprávy pro objem montážních prací do 100 tis. Kč</t>
  </si>
  <si>
    <t>985455412</t>
  </si>
  <si>
    <t>741820001</t>
  </si>
  <si>
    <t>Měření zemních odporů zemniče</t>
  </si>
  <si>
    <t>-1433472702</t>
  </si>
  <si>
    <t>741420001</t>
  </si>
  <si>
    <t>Montáž hromosvodného vedení svodových drátů nebo lan s podpěrami, D do 10 mm</t>
  </si>
  <si>
    <t>1589578096</t>
  </si>
  <si>
    <t>354410770R</t>
  </si>
  <si>
    <t>Vodič AlMgSi - 8</t>
  </si>
  <si>
    <t>999131439</t>
  </si>
  <si>
    <t>354 R1</t>
  </si>
  <si>
    <t xml:space="preserve">podpěra vedení PV23 FeZn upravena pro plech. krytinu, vč. nýtů </t>
  </si>
  <si>
    <t>-114466217</t>
  </si>
  <si>
    <t>354 R2</t>
  </si>
  <si>
    <t>podpěra vedení PV1 pro zateplení tl. 14 cm</t>
  </si>
  <si>
    <t>-1523415944</t>
  </si>
  <si>
    <t>354 R3</t>
  </si>
  <si>
    <t xml:space="preserve">podpěra vedení PV21 FeZn na ploché střechy </t>
  </si>
  <si>
    <t>-948097591</t>
  </si>
  <si>
    <t>210220431</t>
  </si>
  <si>
    <t>Montáž hromosvodného vedení ochranných prvků a doplňků tvarování prvků</t>
  </si>
  <si>
    <t>1192178560</t>
  </si>
  <si>
    <t>741420021</t>
  </si>
  <si>
    <t>Montáž hromosvodného vedení svorek se 2 šrouby</t>
  </si>
  <si>
    <t>-624302324</t>
  </si>
  <si>
    <t>354418850</t>
  </si>
  <si>
    <t>svorka spojovací SS pro lano D8-10 mm</t>
  </si>
  <si>
    <t>1461805405</t>
  </si>
  <si>
    <t>741420022</t>
  </si>
  <si>
    <t>Montáž hromosvodného vedení svorek se 3 a více šrouby</t>
  </si>
  <si>
    <t>124363386</t>
  </si>
  <si>
    <t>354418600</t>
  </si>
  <si>
    <t>svorka SJ1 k jímací tyči-4 šrouby</t>
  </si>
  <si>
    <t>-1625937323</t>
  </si>
  <si>
    <t>354418950</t>
  </si>
  <si>
    <t>svorka připojovací SP1 k připojení kovových částí</t>
  </si>
  <si>
    <t>-1346324800</t>
  </si>
  <si>
    <t>354418750</t>
  </si>
  <si>
    <t>svorka křížová SK pro vodič D6-10 mm</t>
  </si>
  <si>
    <t>-1807571133</t>
  </si>
  <si>
    <t>354419250</t>
  </si>
  <si>
    <t>svorka zkušební SZ pro lano D6-12 mm   FeZn</t>
  </si>
  <si>
    <t>-405341470</t>
  </si>
  <si>
    <t>354419050</t>
  </si>
  <si>
    <t>svorka připojovací SOc k připojení okapových žlabů</t>
  </si>
  <si>
    <t>-606645885</t>
  </si>
  <si>
    <t>741420051</t>
  </si>
  <si>
    <t>Montáž hromosvodného vedení ochranných prvků úhelníků nebo trubek s držáky do zdiva</t>
  </si>
  <si>
    <t>-1747843607</t>
  </si>
  <si>
    <t>354418300</t>
  </si>
  <si>
    <t>úhelník ochranný OU 1.7 na ochranu svodu 1,7 m</t>
  </si>
  <si>
    <t>-2121683581</t>
  </si>
  <si>
    <t>354418360</t>
  </si>
  <si>
    <t>držák ochranného úhelníku do zdiva DOU FeZn</t>
  </si>
  <si>
    <t>-2068662753</t>
  </si>
  <si>
    <t>741430004</t>
  </si>
  <si>
    <t>Montáž jímacích tyčí délky do 3 m, na střešní hřeben</t>
  </si>
  <si>
    <t>1107054614</t>
  </si>
  <si>
    <t>354410700</t>
  </si>
  <si>
    <t>tyč jímací s rovným koncem JR 2,0 2000 mm FeZn</t>
  </si>
  <si>
    <t>-1452076457</t>
  </si>
  <si>
    <t>354418490</t>
  </si>
  <si>
    <t>držák jímače a ochranné trubky DJT FeZn</t>
  </si>
  <si>
    <t>1315915061</t>
  </si>
  <si>
    <t>354421030</t>
  </si>
  <si>
    <t>stříška ochranná horní OSH Cu</t>
  </si>
  <si>
    <t>-933539233</t>
  </si>
  <si>
    <t>741440031</t>
  </si>
  <si>
    <t>Montáž zemnicích desek a tyčí s připojením na svodové nebo uzemňovací vedení bez příslušenství tyčí, délky do 2 m</t>
  </si>
  <si>
    <t>1797248660</t>
  </si>
  <si>
    <t>354420920</t>
  </si>
  <si>
    <t>tyč zemnící ZT 1.5 1,5 m FeZn</t>
  </si>
  <si>
    <t>-2001043843</t>
  </si>
  <si>
    <t>741420011</t>
  </si>
  <si>
    <t>Montáž hromosvodného vedení svodových drátů nebo lan bez podpěr, D do 10 mm</t>
  </si>
  <si>
    <t>-2134467436</t>
  </si>
  <si>
    <t>354410730</t>
  </si>
  <si>
    <t>drát průměr 10 mm FeZn</t>
  </si>
  <si>
    <t>-272362183</t>
  </si>
  <si>
    <t>Poznámka k položce:
Hmotnost: 0,62 kg/m</t>
  </si>
  <si>
    <t>Žebřík do 7m</t>
  </si>
  <si>
    <t>528254133</t>
  </si>
  <si>
    <t>354421100R</t>
  </si>
  <si>
    <t xml:space="preserve">štítek plastový </t>
  </si>
  <si>
    <t>-2088683349</t>
  </si>
  <si>
    <t>246170260R</t>
  </si>
  <si>
    <t xml:space="preserve">lak asfaltový </t>
  </si>
  <si>
    <t>1336900705</t>
  </si>
  <si>
    <t xml:space="preserve">002 - Objekt D </t>
  </si>
  <si>
    <t>113106151</t>
  </si>
  <si>
    <t>Rozebrání dlažeb a dílců komunikací pro pěší, vozovek a ploch s přemístěním hmot na skládku na vzdálenost do 3 m nebo s naložením na dopravní prostředek vozovek a ploch, s jakoukoliv výplní spár v ploše jednotlivě do 50 m2 z velkých kostek s ložem z kameniva</t>
  </si>
  <si>
    <t>1009993710</t>
  </si>
  <si>
    <t>1853817159</t>
  </si>
  <si>
    <t>723564123</t>
  </si>
  <si>
    <t>-552949600</t>
  </si>
  <si>
    <t>-962975893</t>
  </si>
  <si>
    <t>1298608479</t>
  </si>
  <si>
    <t>-1814327044</t>
  </si>
  <si>
    <t>-1492451272</t>
  </si>
  <si>
    <t>-365911573</t>
  </si>
  <si>
    <t>1024655706</t>
  </si>
  <si>
    <t>1447511161</t>
  </si>
  <si>
    <t>168148667</t>
  </si>
  <si>
    <t>312272123</t>
  </si>
  <si>
    <t>Zdivo z pórobetonových přesných tvárnic výplňové z tvárnic hladkých jakékoli pevnosti na tenké maltové lože, tloušťka zdiva 200 mm, objemová hmotnost 500 kg/m3</t>
  </si>
  <si>
    <t>1223093252</t>
  </si>
  <si>
    <t>317143422</t>
  </si>
  <si>
    <t>Překlady nosné prefabrikované z pórobetonu osazené do tenkého maltového lože, ve zdech tloušťky 200 mm, světlost otvoru přes 1100 do 1350 mm</t>
  </si>
  <si>
    <t>1926984831</t>
  </si>
  <si>
    <t>317168137</t>
  </si>
  <si>
    <t>Překlady keramické vysoké osazené do maltového lože, šířky překladu 7 cm výšky 23,8 cm, délky 275 cm</t>
  </si>
  <si>
    <t>-1887353333</t>
  </si>
  <si>
    <t>285623998</t>
  </si>
  <si>
    <t>-41150230</t>
  </si>
  <si>
    <t>1390775147</t>
  </si>
  <si>
    <t>612135011</t>
  </si>
  <si>
    <t>Vyrovnání nerovností podkladu vnitřních omítaných ploch tmelem, tloušťky do 2 mm stěn</t>
  </si>
  <si>
    <t>1978545362</t>
  </si>
  <si>
    <t>612142001</t>
  </si>
  <si>
    <t>Potažení vnitřních ploch pletivem v ploše nebo pruzích, na plném podkladu sklovláknitým vtlačením do tmelu stěn</t>
  </si>
  <si>
    <t>1266178731</t>
  </si>
  <si>
    <t>612311131</t>
  </si>
  <si>
    <t>Potažení vnitřních ploch štukem tloušťky do 3 mm svislých konstrukcí stěn</t>
  </si>
  <si>
    <t>-1813938638</t>
  </si>
  <si>
    <t>-1493318590</t>
  </si>
  <si>
    <t>300047643</t>
  </si>
  <si>
    <t>-464992405</t>
  </si>
  <si>
    <t>-869845871</t>
  </si>
  <si>
    <t>-338331568</t>
  </si>
  <si>
    <t>766971491</t>
  </si>
  <si>
    <t>2146528077</t>
  </si>
  <si>
    <t>-360705048</t>
  </si>
  <si>
    <t>-1598480422</t>
  </si>
  <si>
    <t>687811378</t>
  </si>
  <si>
    <t>-1019826378</t>
  </si>
  <si>
    <t>1538012314</t>
  </si>
  <si>
    <t>642945111</t>
  </si>
  <si>
    <t>Osazování ocelových zárubní protipožárních nebo protiplynových dveří do vynechaného otvoru, s obetonováním, dveří jednokřídlových do 2,5 m2</t>
  </si>
  <si>
    <t>1012768909</t>
  </si>
  <si>
    <t>553312240</t>
  </si>
  <si>
    <t>zárubeň ocelová pro běžné zdění hranatý profil s drážkou 160 900 L/P</t>
  </si>
  <si>
    <t>-2073349434</t>
  </si>
  <si>
    <t>919735125</t>
  </si>
  <si>
    <t>Řezání stávajícího betonového krytu nebo podkladu hloubky přes 200 do 250 mm</t>
  </si>
  <si>
    <t>-2105606082</t>
  </si>
  <si>
    <t>1619691177</t>
  </si>
  <si>
    <t>952901221</t>
  </si>
  <si>
    <t>Vyčištění budov nebo objektů před předáním do užívání průmyslových budov a objektů výrobních, skladovacích, garáží, dílen nebo hal apod. s nespalnou podlahou-zametení podlahy, umytí dlažeb nebo keramických podlah v přilehlých místnostech, chodbách a schodištích, umytí obkladů, schodů, vyčištění a umytí oken a dveří s rámy a zárubněmi, umytí a vyčištění jiných zasklených a natíraných ploch a zařizovacích předmětů jakékoliv výšky podlaží</t>
  </si>
  <si>
    <t>-1786261603</t>
  </si>
  <si>
    <t>-1564245891</t>
  </si>
  <si>
    <t>2050133773</t>
  </si>
  <si>
    <t>1871146889</t>
  </si>
  <si>
    <t>682007653</t>
  </si>
  <si>
    <t>-1937164804</t>
  </si>
  <si>
    <t>968072559</t>
  </si>
  <si>
    <t>Vybourání kovových rámů oken s křídly, dveřních zárubní, vrat, stěn, ostění nebo obkladů vrat, mimo posuvných a skládacích, plochy přes 5 m2</t>
  </si>
  <si>
    <t>500461155</t>
  </si>
  <si>
    <t>-953142628</t>
  </si>
  <si>
    <t>-1384103365</t>
  </si>
  <si>
    <t>978059541</t>
  </si>
  <si>
    <t>Odsekání obkladů stěn včetně otlučení podkladní omítky až na zdivo z obkládaček vnitřních, z jakýchkoliv materiálů, plochy přes 1 m2</t>
  </si>
  <si>
    <t>256502971</t>
  </si>
  <si>
    <t>-127949259</t>
  </si>
  <si>
    <t>1406920893</t>
  </si>
  <si>
    <t>-290501258</t>
  </si>
  <si>
    <t>233,387*9 'Přepočtené koeficientem množství</t>
  </si>
  <si>
    <t>1440083151</t>
  </si>
  <si>
    <t>387352418</t>
  </si>
  <si>
    <t>-2095936183</t>
  </si>
  <si>
    <t>-210211863</t>
  </si>
  <si>
    <t>415839402</t>
  </si>
  <si>
    <t>997221855R</t>
  </si>
  <si>
    <t>Poplatek za uložení stavebního odpadu na skládce (skládkovné) z kamene</t>
  </si>
  <si>
    <t>228448171</t>
  </si>
  <si>
    <t>-1658485040</t>
  </si>
  <si>
    <t>101498058</t>
  </si>
  <si>
    <t>711493111</t>
  </si>
  <si>
    <t>Izolace proti podpovrchové a tlakové vodě - ostatní na ploše vodorovné V těsnicí kaší flexibilní minerální</t>
  </si>
  <si>
    <t>368368427</t>
  </si>
  <si>
    <t>711493121</t>
  </si>
  <si>
    <t>Izolace proti podpovrchové a tlakové vodě - ostatní na ploše svislé S těsnicí kaší flexibilní minerální</t>
  </si>
  <si>
    <t>1103370471</t>
  </si>
  <si>
    <t>1290919761</t>
  </si>
  <si>
    <t>-1315945642</t>
  </si>
  <si>
    <t>1631792500</t>
  </si>
  <si>
    <t>611400140R6</t>
  </si>
  <si>
    <t>okno vnitřní plastové bílé jednokřídlé, pevné 225 x 120 cm, vč. oboustr. interiér. plast. parapetu</t>
  </si>
  <si>
    <t>-676761451</t>
  </si>
  <si>
    <t>611432570R</t>
  </si>
  <si>
    <t>dveře vnitřní plastové bílé dvoukřídlé otvíravé 120 x 197 cm, vč. samozavírače</t>
  </si>
  <si>
    <t>-626376481</t>
  </si>
  <si>
    <t>766660022</t>
  </si>
  <si>
    <t>Montáž dveřních křídel dřevěných nebo plastových otevíravých do ocelové zárubně protipožárních jednokřídlových, šířky přes 800 mm</t>
  </si>
  <si>
    <t>-544081241</t>
  </si>
  <si>
    <t>611656110R</t>
  </si>
  <si>
    <t>dveře vnitřní požárně odolné, CPL laminát, odolnost EI C 15 DP3, 1křídlové 90 x 197 cm, vč. kování a samozavírače</t>
  </si>
  <si>
    <t>949672118</t>
  </si>
  <si>
    <t>455678323</t>
  </si>
  <si>
    <t>767210114R</t>
  </si>
  <si>
    <t>Dodávka a montáž ocel. schodů montážní jámy (ocel. profily + pororošty), p.ú. žárový pozink</t>
  </si>
  <si>
    <t>556514562</t>
  </si>
  <si>
    <t>209662554</t>
  </si>
  <si>
    <t>767996803</t>
  </si>
  <si>
    <t>Demontáž ostatních zámečnických konstrukcí o hmotnosti jednotlivých dílů rozebráním přes 100 do 250 kg</t>
  </si>
  <si>
    <t>-599365801</t>
  </si>
  <si>
    <t>689648186</t>
  </si>
  <si>
    <t>1949923346</t>
  </si>
  <si>
    <t>-129973215</t>
  </si>
  <si>
    <t>1680454481</t>
  </si>
  <si>
    <t>220,441*1,1 'Přepočtené koeficientem množství</t>
  </si>
  <si>
    <t>429532587</t>
  </si>
  <si>
    <t>1146141110</t>
  </si>
  <si>
    <t>366849015</t>
  </si>
  <si>
    <t>155781348</t>
  </si>
  <si>
    <t>1011085968</t>
  </si>
  <si>
    <t>783301313</t>
  </si>
  <si>
    <t>Příprava podkladu zámečnických konstrukcí před provedením nátěru odmaštění odmašťovačem ředidlovým</t>
  </si>
  <si>
    <t>-1689841320</t>
  </si>
  <si>
    <t>783306809</t>
  </si>
  <si>
    <t>Odstranění nátěrů ze zámečnických konstrukcí okartáčováním</t>
  </si>
  <si>
    <t>773982159</t>
  </si>
  <si>
    <t>-1263806790</t>
  </si>
  <si>
    <t>784111033</t>
  </si>
  <si>
    <t>Omytí podkladu v místnostech výšky přes 3,80 do 5,00 m</t>
  </si>
  <si>
    <t>642040301</t>
  </si>
  <si>
    <t>784121003</t>
  </si>
  <si>
    <t>Oškrabání malby v místnostech výšky přes 3,80 do 5,00 m</t>
  </si>
  <si>
    <t>1260012778</t>
  </si>
  <si>
    <t>784181103</t>
  </si>
  <si>
    <t>Penetrace podkladu jednonásobná základní akrylátová v místnostech výšky přes 3,80 do 5,00 m</t>
  </si>
  <si>
    <t>-474712930</t>
  </si>
  <si>
    <t>784211113</t>
  </si>
  <si>
    <t>Malby z malířských směsí otěruvzdorných za mokra dvojnásobné, bílé za mokra otěruvzdorné velmi dobře v místnostech výšky přes 3,80 do 5,00 m</t>
  </si>
  <si>
    <t>-343559865</t>
  </si>
  <si>
    <t>02 - Stavební práce - přístřešek kompresoru</t>
  </si>
  <si>
    <t xml:space="preserve">    751 - Vzduchotechnika</t>
  </si>
  <si>
    <t>-1131997383</t>
  </si>
  <si>
    <t>122201101</t>
  </si>
  <si>
    <t>Odkopávky a prokopávky nezapažené s přehozením výkopku na vzdálenost do 3 m nebo s naložením na dopravní prostředek v hornině tř. 3 do 100 m3</t>
  </si>
  <si>
    <t>1473101849</t>
  </si>
  <si>
    <t>-1973800379</t>
  </si>
  <si>
    <t>-96049870</t>
  </si>
  <si>
    <t>-27114672</t>
  </si>
  <si>
    <t>206766632</t>
  </si>
  <si>
    <t>-95923807</t>
  </si>
  <si>
    <t>273321511</t>
  </si>
  <si>
    <t>Základy z betonu železového (bez výztuže) desky z betonu bez zvýšených nároků na prostředí tř. C 25/30</t>
  </si>
  <si>
    <t>931312186</t>
  </si>
  <si>
    <t>273362021</t>
  </si>
  <si>
    <t>Výztuž základů desek ze svařovaných sítí z drátů typu KARI</t>
  </si>
  <si>
    <t>1120238706</t>
  </si>
  <si>
    <t>342151111</t>
  </si>
  <si>
    <t>Montáž opláštění stěn ocelové konstrukce ze sendvičových panelů šroubovaných, výšky budovy do 6 m</t>
  </si>
  <si>
    <t>-563985962</t>
  </si>
  <si>
    <t>553246100R1</t>
  </si>
  <si>
    <t>panel sendvičový stěnový PLECH/PIR/PLECH tl. 40 mm, RAL 9002/9002, vč. spoj. materiálu a klemp. kcí</t>
  </si>
  <si>
    <t>-380888302</t>
  </si>
  <si>
    <t>444151111</t>
  </si>
  <si>
    <t>Montáž krytiny střech ocelových konstrukcí ze sendvičových panelů šroubovaných, výšky budovy do 6 m</t>
  </si>
  <si>
    <t>207588841</t>
  </si>
  <si>
    <t>553246100R2</t>
  </si>
  <si>
    <t>panel sendvičový střešní PLECH/PIR/PLECH tl. 40 mm, RAL 9002/9002, vč. spoj. materiálu a klemp. kcí</t>
  </si>
  <si>
    <t>-1233996047</t>
  </si>
  <si>
    <t>591111111</t>
  </si>
  <si>
    <t>Kladení dlažby z kostek s provedením lože do tl. 50 mm, s vyplněním spár, s dvojím beraněním a se smetením přebytečného materiálu na krajnici velkých z kamene, do lože z kameniva těženého</t>
  </si>
  <si>
    <t>1857178126</t>
  </si>
  <si>
    <t>949101111</t>
  </si>
  <si>
    <t>Lešení pomocné pracovní pro objekty pozemních staveb pro zatížení do 150 kg/m2, o výšce lešeňové podlahy do 1,9 m</t>
  </si>
  <si>
    <t>1954243294</t>
  </si>
  <si>
    <t>-981349094</t>
  </si>
  <si>
    <t>-771463469</t>
  </si>
  <si>
    <t>2,711*9 'Přepočtené koeficientem množství</t>
  </si>
  <si>
    <t>1226704984</t>
  </si>
  <si>
    <t>998014211</t>
  </si>
  <si>
    <t>Přesun hmot pro budovy a haly občanské výstavby, bydlení, výrobu a služby s nosnou svislou konstrukcí montovanou z dílců kovových vodorovná dopravní vzdálenost do 100 m, pro budovy a haly jednopodlažní</t>
  </si>
  <si>
    <t>-933544044</t>
  </si>
  <si>
    <t>751</t>
  </si>
  <si>
    <t>751398021</t>
  </si>
  <si>
    <t>Montáž ostatních zařízení větrací mřížky stěnové, průřezu do 0,040 m2</t>
  </si>
  <si>
    <t>1256200458</t>
  </si>
  <si>
    <t>553414260</t>
  </si>
  <si>
    <t>mřížka větrací nerezová 200 x 200 se síťovinou</t>
  </si>
  <si>
    <t>1133899311</t>
  </si>
  <si>
    <t>998751101</t>
  </si>
  <si>
    <t>Přesun hmot pro vzduchotechniku stanovený z hmotnosti přesunovaného materiálu vodorovná dopravní vzdálenost do 100 m v objektech výšky do 12 m</t>
  </si>
  <si>
    <t>-1284409018</t>
  </si>
  <si>
    <t>767995114R</t>
  </si>
  <si>
    <t>Dodávka a montáž ocel. konstrukce přístřešku a dveří, 1x základní + 2x vrchní nátěr</t>
  </si>
  <si>
    <t>43187396</t>
  </si>
  <si>
    <t>998767101</t>
  </si>
  <si>
    <t>Přesun hmot pro zámečnické konstrukce stanovený z hmotnosti přesunovaného materiálu vodorovná dopravní vzdálenost do 50 m v objektech výšky do 6 m</t>
  </si>
  <si>
    <t>-1805356332</t>
  </si>
  <si>
    <t>03 - Plynová zařízení</t>
  </si>
  <si>
    <t>manometr komplet vč, smyčky a uzávěru 0-6 kPa</t>
  </si>
  <si>
    <t>-625895622</t>
  </si>
  <si>
    <t>-1860808075</t>
  </si>
  <si>
    <t>1350434163</t>
  </si>
  <si>
    <t>723111204</t>
  </si>
  <si>
    <t>Potrubí ocelové závitové černé bezešvé svařované běžné DN 25</t>
  </si>
  <si>
    <t>-100407841</t>
  </si>
  <si>
    <t>-1495885704</t>
  </si>
  <si>
    <t>723111206</t>
  </si>
  <si>
    <t>Potrubí ocelové závitové černé bezešvé svařované běžné DN 40</t>
  </si>
  <si>
    <t>-1440061040</t>
  </si>
  <si>
    <t>1173032977</t>
  </si>
  <si>
    <t>723150366</t>
  </si>
  <si>
    <t>Chránička D 44,5x2,6 mm</t>
  </si>
  <si>
    <t>1658554315</t>
  </si>
  <si>
    <t>302673325</t>
  </si>
  <si>
    <t>723150368</t>
  </si>
  <si>
    <t>Chránička D 76x3,2 mm</t>
  </si>
  <si>
    <t>1405526389</t>
  </si>
  <si>
    <t>-1311701524</t>
  </si>
  <si>
    <t>Uzavření, otevření plynovodního potrubí při opravě</t>
  </si>
  <si>
    <t>-1738736707</t>
  </si>
  <si>
    <t>326628288</t>
  </si>
  <si>
    <t>-6864254</t>
  </si>
  <si>
    <t>-646869679</t>
  </si>
  <si>
    <t>1788951271</t>
  </si>
  <si>
    <t>154955911</t>
  </si>
  <si>
    <t>723231164</t>
  </si>
  <si>
    <t>Kohout kulový přímý G 1 PN 42 do 185°C plnoprůtokový s koulí vnitřní závit těžká řada</t>
  </si>
  <si>
    <t>771336107</t>
  </si>
  <si>
    <t>723231166</t>
  </si>
  <si>
    <t>Kohout kulový přímý G 1 1/2 PN 42 do 185°C plnoprůtokový s koulí vnitřní závit těžká řada</t>
  </si>
  <si>
    <t>-1158517330</t>
  </si>
  <si>
    <t>-2097019887</t>
  </si>
  <si>
    <t>723239103</t>
  </si>
  <si>
    <t>Montáž armatur plynovodních se dvěma závity G 1 ostatní typ</t>
  </si>
  <si>
    <t>-432982456</t>
  </si>
  <si>
    <t>723239105</t>
  </si>
  <si>
    <t>Montáž armatur plynovodních se dvěma závity G 1 1/2 ostatní typ</t>
  </si>
  <si>
    <t>1491402169</t>
  </si>
  <si>
    <t>590005851</t>
  </si>
  <si>
    <t>-1081927612</t>
  </si>
  <si>
    <t>-2105682884</t>
  </si>
  <si>
    <t>-2120563953</t>
  </si>
  <si>
    <t>-616923720</t>
  </si>
  <si>
    <t>1208209991</t>
  </si>
  <si>
    <t>-1796606586</t>
  </si>
  <si>
    <t>741170676</t>
  </si>
  <si>
    <t>04 - Zařízení pro vytápění staveb</t>
  </si>
  <si>
    <t>500500009R1</t>
  </si>
  <si>
    <t>VZT jednotka teplovzdušná 20,8-28,9kW plynová s modulovaným výkonem provedení C</t>
  </si>
  <si>
    <t>-134676059</t>
  </si>
  <si>
    <t>500500009R2</t>
  </si>
  <si>
    <t>Odkouření koaxiální vertikální střešní koaxiální se střešní hlavicí</t>
  </si>
  <si>
    <t>-753152640</t>
  </si>
  <si>
    <t>500500009R3</t>
  </si>
  <si>
    <t>Prodloužení připojení koaxiálního odkouření dl. 5m 100/130</t>
  </si>
  <si>
    <t>-1213215008</t>
  </si>
  <si>
    <t>500500009R4</t>
  </si>
  <si>
    <t>Odvaděč kondenzátu trubní DN 100</t>
  </si>
  <si>
    <t>1737744314</t>
  </si>
  <si>
    <t>500500009R5</t>
  </si>
  <si>
    <t>Regulační automatika VZT jednotky prostorový termostat týdenní modulační</t>
  </si>
  <si>
    <t>342436216</t>
  </si>
  <si>
    <t>500500009R6</t>
  </si>
  <si>
    <t>Sada konzol VZT jednotky pro osazení na zeď</t>
  </si>
  <si>
    <t>-1622655361</t>
  </si>
  <si>
    <t>500500009R7</t>
  </si>
  <si>
    <t>Svislé žaluzie pro VZT jednotky</t>
  </si>
  <si>
    <t>-1717261923</t>
  </si>
  <si>
    <t>500500009R8</t>
  </si>
  <si>
    <t>Nasávací potrubí VZT jednotky s regulační směšovací klapkou a fasádní protidešťovou mříží a pohonem</t>
  </si>
  <si>
    <t>35189029</t>
  </si>
  <si>
    <t>500500009R9</t>
  </si>
  <si>
    <t>Destratifikační ventilátor pro 10 000 m3/h</t>
  </si>
  <si>
    <t>526515450</t>
  </si>
  <si>
    <t>731244494R</t>
  </si>
  <si>
    <t>Montáž VZT jednotky nástěnné</t>
  </si>
  <si>
    <t>-1421529269</t>
  </si>
  <si>
    <t>-252022462</t>
  </si>
  <si>
    <t>-1067660490</t>
  </si>
  <si>
    <t>731249116R1</t>
  </si>
  <si>
    <t>Uvedení do provozu nástěnné VZT jednotky</t>
  </si>
  <si>
    <t>1123987937</t>
  </si>
  <si>
    <t>731249116R2</t>
  </si>
  <si>
    <t>Montáž destrastifikátoru</t>
  </si>
  <si>
    <t>-572329409</t>
  </si>
  <si>
    <t>035103005R</t>
  </si>
  <si>
    <t>Pronájem objektů - pracovní plošina</t>
  </si>
  <si>
    <t>2141023128</t>
  </si>
  <si>
    <t>-1824529731</t>
  </si>
  <si>
    <t>-94419768</t>
  </si>
  <si>
    <t>74759465</t>
  </si>
  <si>
    <t>1657387447</t>
  </si>
  <si>
    <t>302465268</t>
  </si>
  <si>
    <t>HZS3212</t>
  </si>
  <si>
    <t>Hodinová zúčtovací sazba montér vzduchotechniky a chlazení odborný</t>
  </si>
  <si>
    <t>-2102132241</t>
  </si>
  <si>
    <t>-861652698</t>
  </si>
  <si>
    <t>05 - Vzduchotechnika</t>
  </si>
  <si>
    <t>D2 - Objekt D</t>
  </si>
  <si>
    <t>D2</t>
  </si>
  <si>
    <t>Objekt D</t>
  </si>
  <si>
    <t>Ventilátor axiální tří-otáčkový Qp=550m3/h;Pd=100Pa + elektroohřev 6 kW, dodávka a montáž</t>
  </si>
  <si>
    <t>1432561657</t>
  </si>
  <si>
    <t>-2130992978</t>
  </si>
  <si>
    <t>1243872568</t>
  </si>
  <si>
    <t>-494867878</t>
  </si>
  <si>
    <t>Spiro potrubí průměr 160 mm, záslep, dodávka a montáž</t>
  </si>
  <si>
    <t>-709449205</t>
  </si>
  <si>
    <t>654309214</t>
  </si>
  <si>
    <t>Spiro potrubí průměr 160 mm, nasávací žaluzie, dodávka a montáž</t>
  </si>
  <si>
    <t>-1462655430</t>
  </si>
  <si>
    <t>Ventilátor axiální tří-otáčkový Qp=12.000 m3/h;Pd=50Pa, příkon 1,3 kW + žaluziová samočiná klapka, dodávka a montáž</t>
  </si>
  <si>
    <t>-192274767</t>
  </si>
  <si>
    <t>Ventilátor pro odtah výfukových plynů 2.000 m3/h Pd=2500 Pa příkon 1,1kW + akustická skříň, dodávka a montáž</t>
  </si>
  <si>
    <t>360150092</t>
  </si>
  <si>
    <t>Naviják hadic s pružinovým pohonem + hadice 80 mm délka 6 m, dodávka a montáž</t>
  </si>
  <si>
    <t>-916062360</t>
  </si>
  <si>
    <t>Naviják hadic s pružinovým pohonem + hadice 100 mm délka 6 m, dodávka a montáž</t>
  </si>
  <si>
    <t>-1313596193</t>
  </si>
  <si>
    <t>Spiro potrubí průměr 200 mm, dodávka a montáž</t>
  </si>
  <si>
    <t>-183023859</t>
  </si>
  <si>
    <t>Spiro potrubí průměr 200 mm koleno 90°, dodávka a montáž</t>
  </si>
  <si>
    <t>-1457233447</t>
  </si>
  <si>
    <t>Spiro potrubí průměr 200 mm T kus 200 mm, dodávka a montáž</t>
  </si>
  <si>
    <t>-624447520</t>
  </si>
  <si>
    <t>Spiro potrubí průměr 200 mm výfuková hlavice, dodávka a montáž</t>
  </si>
  <si>
    <t>1681929468</t>
  </si>
  <si>
    <t>Spiro potrubí průměr 200 mm velmi těsná klapka, dodávka a montáž</t>
  </si>
  <si>
    <t>-466363779</t>
  </si>
  <si>
    <t>-794785781</t>
  </si>
  <si>
    <t>Drobný a pomocný materiál - dodávka a montáž</t>
  </si>
  <si>
    <t>1040959594</t>
  </si>
  <si>
    <t>2021200940</t>
  </si>
  <si>
    <t>-891600518</t>
  </si>
  <si>
    <t>-598404446</t>
  </si>
  <si>
    <t>-1453131141</t>
  </si>
  <si>
    <t>1531164833</t>
  </si>
  <si>
    <t>-451117216</t>
  </si>
  <si>
    <t>06 - Zdravotně technické instalace</t>
  </si>
  <si>
    <t>-1922835631</t>
  </si>
  <si>
    <t>345492181</t>
  </si>
  <si>
    <t>800680699</t>
  </si>
  <si>
    <t>1126850518</t>
  </si>
  <si>
    <t>564726567</t>
  </si>
  <si>
    <t>-151640071</t>
  </si>
  <si>
    <t>1302669095</t>
  </si>
  <si>
    <t>-1549735341</t>
  </si>
  <si>
    <t>1239308783</t>
  </si>
  <si>
    <t>150595412</t>
  </si>
  <si>
    <t>-735749</t>
  </si>
  <si>
    <t>1575185904</t>
  </si>
  <si>
    <t>-1026975142</t>
  </si>
  <si>
    <t>-875642406</t>
  </si>
  <si>
    <t>871263121</t>
  </si>
  <si>
    <t>Montáž kanalizačního potrubí z plastů z tvrdého PVC těsněných gumovým kroužkem v otevřeném výkopu ve sklonu do 20 % DN 110</t>
  </si>
  <si>
    <t>-1677492444</t>
  </si>
  <si>
    <t>286113010</t>
  </si>
  <si>
    <t>trubka kanalizační plastová KG - DN 110x500 mm SN4</t>
  </si>
  <si>
    <t>-1691435000</t>
  </si>
  <si>
    <t>286113030</t>
  </si>
  <si>
    <t>trubka kanalizační plastová KG- DN 110x2000 mm SN4</t>
  </si>
  <si>
    <t>-1233595629</t>
  </si>
  <si>
    <t>286113050</t>
  </si>
  <si>
    <t>trubka kanalizace plastová KGEM-110x5000 mm SN4</t>
  </si>
  <si>
    <t>2068201137</t>
  </si>
  <si>
    <t>877265211</t>
  </si>
  <si>
    <t>Montáž tvarovek na kanalizačním potrubí z trub z plastu z tvrdého PVC nebo z polypropylenu v otevřeném výkopu jednoosých DN 100</t>
  </si>
  <si>
    <t>39950990</t>
  </si>
  <si>
    <t>286113490</t>
  </si>
  <si>
    <t>koleno kanalizace plastové KG 110x15°</t>
  </si>
  <si>
    <t>344337251</t>
  </si>
  <si>
    <t>286113510</t>
  </si>
  <si>
    <t>koleno kanalizace plastové KGB 100x45°</t>
  </si>
  <si>
    <t>-1893510261</t>
  </si>
  <si>
    <t>894811141</t>
  </si>
  <si>
    <t>Revizní šachta z tvrdého PVC v otevřeném výkopu typ přímý (DN šachty/DN trubního vedení) DN 400/110, odolnost vnějšímu tlaku 40 t, hloubka od 860 do 1230 mm</t>
  </si>
  <si>
    <t>-1767048975</t>
  </si>
  <si>
    <t>895012119R</t>
  </si>
  <si>
    <t xml:space="preserve">Napojení do stávající beton. šachty, vpustě DN 500 včetně přípravy napojení </t>
  </si>
  <si>
    <t>-1267808841</t>
  </si>
  <si>
    <t>895013119R</t>
  </si>
  <si>
    <t xml:space="preserve">Vyčištění stávající beton. šachty, vpusti DN 500 </t>
  </si>
  <si>
    <t>-1732391902</t>
  </si>
  <si>
    <t>329769572</t>
  </si>
  <si>
    <t>1013600661</t>
  </si>
  <si>
    <t>1874510931</t>
  </si>
  <si>
    <t>157895004</t>
  </si>
  <si>
    <t>29162359</t>
  </si>
  <si>
    <t>-393466488</t>
  </si>
  <si>
    <t>9,48*9 'Přepočtené koeficientem množství</t>
  </si>
  <si>
    <t>-356114940</t>
  </si>
  <si>
    <t>-1424865218</t>
  </si>
  <si>
    <t>-1659929626</t>
  </si>
  <si>
    <t>631544010R</t>
  </si>
  <si>
    <t>-179969536</t>
  </si>
  <si>
    <t>-445027351</t>
  </si>
  <si>
    <t>65977545</t>
  </si>
  <si>
    <t>Potrubí z plastových trub polypropylenové svodné (ležaté) DN 70</t>
  </si>
  <si>
    <t>-1416888314</t>
  </si>
  <si>
    <t>-1254107473</t>
  </si>
  <si>
    <t>1171354039</t>
  </si>
  <si>
    <t>-718024129</t>
  </si>
  <si>
    <t>1079236027</t>
  </si>
  <si>
    <t>608759083</t>
  </si>
  <si>
    <t>286113120R</t>
  </si>
  <si>
    <t>chránička - trubka kanalizace plastová KGEM-DN 160x1000 mm SN4</t>
  </si>
  <si>
    <t>-1803296836</t>
  </si>
  <si>
    <t>254861112</t>
  </si>
  <si>
    <t>-1133990823</t>
  </si>
  <si>
    <t>1868879190</t>
  </si>
  <si>
    <t>722130801</t>
  </si>
  <si>
    <t>Demontáž potrubí z ocelových trubek pozinkovaných závitových do DN 25</t>
  </si>
  <si>
    <t>-1988858069</t>
  </si>
  <si>
    <t>722131913</t>
  </si>
  <si>
    <t>Opravy vodovodního potrubí z ocelových trubek pozinkovaných závitových vsazení odbočky do potrubí DN 25</t>
  </si>
  <si>
    <t>1061390778</t>
  </si>
  <si>
    <t>-1410322237</t>
  </si>
  <si>
    <t>2050279386</t>
  </si>
  <si>
    <t>1429703101</t>
  </si>
  <si>
    <t>-1018436124</t>
  </si>
  <si>
    <t>2015285916</t>
  </si>
  <si>
    <t>-15031109</t>
  </si>
  <si>
    <t>-540207690</t>
  </si>
  <si>
    <t>2088021069</t>
  </si>
  <si>
    <t>81190329</t>
  </si>
  <si>
    <t>551142120</t>
  </si>
  <si>
    <t>kulový kohout s vypouštěním PN 42, T 185 C, chromovaný 3/4"</t>
  </si>
  <si>
    <t>-182308764</t>
  </si>
  <si>
    <t>1727494290</t>
  </si>
  <si>
    <t>1232153211</t>
  </si>
  <si>
    <t>1578675434</t>
  </si>
  <si>
    <t>725219102</t>
  </si>
  <si>
    <t>2128184569</t>
  </si>
  <si>
    <t>249909088</t>
  </si>
  <si>
    <t>2014220728</t>
  </si>
  <si>
    <t>-975572696</t>
  </si>
  <si>
    <t>1468553152</t>
  </si>
  <si>
    <t>-286323505</t>
  </si>
  <si>
    <t>725539201</t>
  </si>
  <si>
    <t>Elektrické ohřívače zásobníkové montáž tlakových ohřívačů závěsných (svislých nebo vodorovných) do 15 l</t>
  </si>
  <si>
    <t>-347358286</t>
  </si>
  <si>
    <t>541322330</t>
  </si>
  <si>
    <t>ohřívač vody elektrický pod umyvadlový 10 L 2 kW 50,6x29,6x27,6 cm</t>
  </si>
  <si>
    <t>-465739732</t>
  </si>
  <si>
    <t>551119800</t>
  </si>
  <si>
    <t>-2140197940</t>
  </si>
  <si>
    <t>164847259</t>
  </si>
  <si>
    <t>-1146956065</t>
  </si>
  <si>
    <t>569087695</t>
  </si>
  <si>
    <t>1767244914</t>
  </si>
  <si>
    <t>-516424867</t>
  </si>
  <si>
    <t>-1332880258</t>
  </si>
  <si>
    <t>1511720625</t>
  </si>
  <si>
    <t>889499974</t>
  </si>
  <si>
    <t>1214111269</t>
  </si>
  <si>
    <t>551613120R</t>
  </si>
  <si>
    <t>sifon umyvadlový DN40 s výpustí a přípojkou odpad 50/40</t>
  </si>
  <si>
    <t>1492385553</t>
  </si>
  <si>
    <t>-2068451466</t>
  </si>
  <si>
    <t>1456059486</t>
  </si>
  <si>
    <t>07 - Rozvod tlakového vzduchu</t>
  </si>
  <si>
    <t xml:space="preserve">    723 - Zdravotechnika - vnitřní plynovod</t>
  </si>
  <si>
    <t xml:space="preserve">    733 - Ústřední vytápění - rozvodné potrubí</t>
  </si>
  <si>
    <t>971033251</t>
  </si>
  <si>
    <t>Vybourání otvorů ve zdivu základovém nebo nadzákladovém z cihel, tvárnic, příčkovek z cihel pálených na maltu vápennou nebo vápenocementovou plochy do 0,0225 m2, tl. do 450 mm</t>
  </si>
  <si>
    <t>159683583</t>
  </si>
  <si>
    <t>-1192451852</t>
  </si>
  <si>
    <t>-588359243</t>
  </si>
  <si>
    <t>190697780</t>
  </si>
  <si>
    <t>0,114*9 'Přepočtené koeficientem množství</t>
  </si>
  <si>
    <t>997013803</t>
  </si>
  <si>
    <t>Poplatek za uložení stavebního odpadu na skládce (skládkovné) z keramických materiálů</t>
  </si>
  <si>
    <t>-211681893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</si>
  <si>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</si>
  <si>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D do 50 mm jednovrstvá</t>
  </si>
  <si>
    <t>222984705</t>
  </si>
  <si>
    <t>631546010</t>
  </si>
  <si>
    <t>pouzdro izolační potrubní s jednostrannou Al fólií max. 250/100 °C 28/50 mm</t>
  </si>
  <si>
    <t>83593883</t>
  </si>
  <si>
    <t>713491111</t>
  </si>
  <si>
    <t>Montáž izolace tepelné potrubí a ohybů - doplňky a konstrukční součástí oplechování pevného vnějšího obvodu do 500 mm potrubí</t>
  </si>
  <si>
    <t>-1044747178</t>
  </si>
  <si>
    <t>138141890</t>
  </si>
  <si>
    <t>plech hladký pozinkovaný, jakost DX51 + Z275, 0,80x1000x2000 mm</t>
  </si>
  <si>
    <t>-642326480</t>
  </si>
  <si>
    <t>4,16666666666667*0,0012 'Přepočtené koeficientem množství</t>
  </si>
  <si>
    <t>-1112773963</t>
  </si>
  <si>
    <t>Zdravotechnika - vnitřní plynovod</t>
  </si>
  <si>
    <t>Potrubí z ocelových trubek závitových černých spojovaných svařováním, bezešvých běžných DN 15</t>
  </si>
  <si>
    <t>1573038717</t>
  </si>
  <si>
    <t>723150304</t>
  </si>
  <si>
    <t>Potrubí z ocelových trubek hladkých černých spojovaných svařováním tvářených za tepla D 31,8/2,6</t>
  </si>
  <si>
    <t>1483067475</t>
  </si>
  <si>
    <t>723150801</t>
  </si>
  <si>
    <t>Demontáž potrubí svařovaného z ocelových trubek hladkých do D 32</t>
  </si>
  <si>
    <t>1930046741</t>
  </si>
  <si>
    <t>723190251</t>
  </si>
  <si>
    <t>Přípojky plynovodní ke strojům a zařízením z trubek vyvedení a upevnění plynovodních výpustek na potrubí DN 15</t>
  </si>
  <si>
    <t>1547542225</t>
  </si>
  <si>
    <t>Opravy plynovodního potrubí odvzdušnění a napuštění potrubí</t>
  </si>
  <si>
    <t>-1969663854</t>
  </si>
  <si>
    <t>723190909R</t>
  </si>
  <si>
    <t>Zkouška těsnosti potrubí do D 51 x 2,6</t>
  </si>
  <si>
    <t>-1908664298</t>
  </si>
  <si>
    <t>723190914</t>
  </si>
  <si>
    <t>Opravy plynovodního potrubí navaření odbočky na potrubí DN 25</t>
  </si>
  <si>
    <t>-5248416</t>
  </si>
  <si>
    <t>319419040</t>
  </si>
  <si>
    <t>zátka s vnějším závitem č.290 DN 1/2" temperovaná litina černá</t>
  </si>
  <si>
    <t>1446231354</t>
  </si>
  <si>
    <t>Armatury se dvěma závity montáž armatur se dvěma závity ostatních typů do G 1/2</t>
  </si>
  <si>
    <t>472351688</t>
  </si>
  <si>
    <t>551141240</t>
  </si>
  <si>
    <t>kulový kohout, PN 42, T 185 C, chromovaný 1/2" červený</t>
  </si>
  <si>
    <t>1385210392</t>
  </si>
  <si>
    <t>Armatury se dvěma závity montáž armatur se dvěma závity ostatních typů G 1</t>
  </si>
  <si>
    <t>-1314970305</t>
  </si>
  <si>
    <t>551141280</t>
  </si>
  <si>
    <t>kulový kohout, PN 35, T 185 C, chromovaný 1" červený</t>
  </si>
  <si>
    <t>1668941710</t>
  </si>
  <si>
    <t>286546920</t>
  </si>
  <si>
    <t>objímka kovová dvoušroubová s gumou 20 - 25 mm</t>
  </si>
  <si>
    <t>100085129</t>
  </si>
  <si>
    <t>286546940</t>
  </si>
  <si>
    <t xml:space="preserve">objímka kovová dvoušroubová s gumou 32 - 40 mm </t>
  </si>
  <si>
    <t>-301597185</t>
  </si>
  <si>
    <t>723239106R</t>
  </si>
  <si>
    <t>Montáž regulátoru tlaku s odkalovačem</t>
  </si>
  <si>
    <t>-491359918</t>
  </si>
  <si>
    <t>405620600R</t>
  </si>
  <si>
    <t>regulátor tlaku vzduchu 2 nádobkový 0 - 1,0 MPa, G 1/2" s odkalením a olejovým přimazáváním</t>
  </si>
  <si>
    <t>771847071</t>
  </si>
  <si>
    <t>286546490R</t>
  </si>
  <si>
    <t>rychlospojka s vnějším závitem G 1/2", mosaz</t>
  </si>
  <si>
    <t>707934804</t>
  </si>
  <si>
    <t>998723102</t>
  </si>
  <si>
    <t>Přesun hmot pro vnitřní plynovod stanovený z hmotnosti přesunovaného materiálu vodorovná dopravní vzdálenost do 50 m v objektech výšky přes 6 do 12 m</t>
  </si>
  <si>
    <t>-1002156881</t>
  </si>
  <si>
    <t>Ústřední vytápění - rozvodné potrubí</t>
  </si>
  <si>
    <t>733191915</t>
  </si>
  <si>
    <t>Opravy rozvodů potrubí z trubek ocelových závitových normálních i zesílených zaslepení skováním a zavařením DN 25</t>
  </si>
  <si>
    <t>-1511601796</t>
  </si>
  <si>
    <t>767995111R</t>
  </si>
  <si>
    <t>Dodávka a montáž - ocelový válcovaný materiál L profil (ukotvení potrubí)</t>
  </si>
  <si>
    <t>827877864</t>
  </si>
  <si>
    <t>-514748530</t>
  </si>
  <si>
    <t>783624651</t>
  </si>
  <si>
    <t>Základní antikorozní nátěr armatur a kovových potrubí jednonásobný potrubí do DN 50 mm syntetický akrylátový</t>
  </si>
  <si>
    <t>1674367040</t>
  </si>
  <si>
    <t>783637601</t>
  </si>
  <si>
    <t>Krycí nátěr (email) armatur a kovových potrubí potrubí do DN 50 mm jednonásobný syntetický epoxidový</t>
  </si>
  <si>
    <t>1050879924</t>
  </si>
  <si>
    <t>08 - Elektroinstalace</t>
  </si>
  <si>
    <t xml:space="preserve">    741 -  Elektromontáže</t>
  </si>
  <si>
    <t>741210201</t>
  </si>
  <si>
    <t>Montáž rozváděčů skříňových nebo panelových bez zapojení vodičů dělitelných, hmotnosti jednoho pole do 200 kg</t>
  </si>
  <si>
    <t>1247807786</t>
  </si>
  <si>
    <t>rozvodnice skříňová RK1</t>
  </si>
  <si>
    <t>-795073534</t>
  </si>
  <si>
    <t>741810002</t>
  </si>
  <si>
    <t>-1361265747</t>
  </si>
  <si>
    <t>742350D001R</t>
  </si>
  <si>
    <t>Montáž a dodávka strukturované kabeláže (dodávka, montážní práce systému, provedení optických svárů, měření metalických kabelů - vystavení měřících protokolů, programové nastavení)</t>
  </si>
  <si>
    <t>-874388188</t>
  </si>
  <si>
    <t>-220515263</t>
  </si>
  <si>
    <t>712088930</t>
  </si>
  <si>
    <t>1373257828</t>
  </si>
  <si>
    <t>trubka elektroinstalační plast pevná 8025 mm komplet</t>
  </si>
  <si>
    <t>842080351</t>
  </si>
  <si>
    <t>345711090R</t>
  </si>
  <si>
    <t>trubka elektroinstalační pancéřová pevná z PH L3m 8032</t>
  </si>
  <si>
    <t>1692423847</t>
  </si>
  <si>
    <t>741110043</t>
  </si>
  <si>
    <t>Montáž trubek elektroinstalačních s nasunutím nebo našroubováním do krabic plastových ohebných, uložených pevně, vnější D přes 35 mm</t>
  </si>
  <si>
    <t>29049190</t>
  </si>
  <si>
    <t>345713500</t>
  </si>
  <si>
    <t>trubka elektroinstalační ohebná Kopoflex, HDPE+LDPE KF 09040</t>
  </si>
  <si>
    <t>1612707663</t>
  </si>
  <si>
    <t>1030443265</t>
  </si>
  <si>
    <t>345718310</t>
  </si>
  <si>
    <t>lišta elektroinstalační hranatá bílá 40 x 40</t>
  </si>
  <si>
    <t>719470298</t>
  </si>
  <si>
    <t>345718250</t>
  </si>
  <si>
    <t>lišta elektroinstalační hranatá bílá 20 x 20</t>
  </si>
  <si>
    <t>462756455</t>
  </si>
  <si>
    <t>-420942226</t>
  </si>
  <si>
    <t>drátěný žlab 100/100 2M</t>
  </si>
  <si>
    <t>-1408401096</t>
  </si>
  <si>
    <t>-727216055</t>
  </si>
  <si>
    <t>20350078R</t>
  </si>
  <si>
    <t>drátěný žlab 250/100 2M</t>
  </si>
  <si>
    <t>1892446156</t>
  </si>
  <si>
    <t>spojka SUM 1 - uzemňovací (SU 1)</t>
  </si>
  <si>
    <t>324620418</t>
  </si>
  <si>
    <t>-1046191912</t>
  </si>
  <si>
    <t>šroub + matice - sada balení=100 ks</t>
  </si>
  <si>
    <t>-813413135</t>
  </si>
  <si>
    <t>nosník pro žlab šíře 100 mm</t>
  </si>
  <si>
    <t>-1359014235</t>
  </si>
  <si>
    <t>20350277R</t>
  </si>
  <si>
    <t>nosník žlabu šíře 250 mm</t>
  </si>
  <si>
    <t>-333573987</t>
  </si>
  <si>
    <t>210020551</t>
  </si>
  <si>
    <t>Osazení konzoly s jedním napínačem</t>
  </si>
  <si>
    <t>-187063199</t>
  </si>
  <si>
    <t>741910514</t>
  </si>
  <si>
    <t>Montáž kovových nosných a doplňkových konstrukcí se zhotovením pro upevnění přístrojů a zařízení celkové hmotnosti přes 50 do 100 kg</t>
  </si>
  <si>
    <t>1156884861</t>
  </si>
  <si>
    <t>20390634R</t>
  </si>
  <si>
    <t>napínací šroub lana</t>
  </si>
  <si>
    <t>-1442983623</t>
  </si>
  <si>
    <t>Ocel. konstrukce pro napínáky</t>
  </si>
  <si>
    <t>1289587850</t>
  </si>
  <si>
    <t>210020555</t>
  </si>
  <si>
    <t>Napnutí jednoho nosného lana</t>
  </si>
  <si>
    <t>1504994934</t>
  </si>
  <si>
    <t>354410910</t>
  </si>
  <si>
    <t>lano průřez 35 mm2  FeZn</t>
  </si>
  <si>
    <t>1656480269</t>
  </si>
  <si>
    <t>Poznámka k položce:
Hmotnost: 0,280  kg/m</t>
  </si>
  <si>
    <t>68500006R</t>
  </si>
  <si>
    <t>svorka lanová 4-6 mm</t>
  </si>
  <si>
    <t>-343666869</t>
  </si>
  <si>
    <t>1934264668</t>
  </si>
  <si>
    <t>1031979720</t>
  </si>
  <si>
    <t>1168151294</t>
  </si>
  <si>
    <t>1425411160</t>
  </si>
  <si>
    <t>-1819709325</t>
  </si>
  <si>
    <t>-1667834575</t>
  </si>
  <si>
    <t>211252242</t>
  </si>
  <si>
    <t>109248146</t>
  </si>
  <si>
    <t>1287541301</t>
  </si>
  <si>
    <t>-810209962</t>
  </si>
  <si>
    <t>829560406</t>
  </si>
  <si>
    <t>1462424452</t>
  </si>
  <si>
    <t>-1273087484</t>
  </si>
  <si>
    <t>1178676663</t>
  </si>
  <si>
    <t>1918935447</t>
  </si>
  <si>
    <t>-684516445</t>
  </si>
  <si>
    <t>-4848247</t>
  </si>
  <si>
    <t>659060753</t>
  </si>
  <si>
    <t>741130066</t>
  </si>
  <si>
    <t>Ukončení vodičů izolovaných s označením a zapojením nastřelením kabelového oka se smršťovací záklopkou nebo páskou, průřezu žíly do 120 mm2</t>
  </si>
  <si>
    <t>1632654888</t>
  </si>
  <si>
    <t>211511046</t>
  </si>
  <si>
    <t>741132141</t>
  </si>
  <si>
    <t>Ukončení kabelů smršťovací záklopkou nebo páskou se zapojením bez letování, počtu a průřezu žil 4x120 mm2</t>
  </si>
  <si>
    <t>304082521</t>
  </si>
  <si>
    <t>94585646</t>
  </si>
  <si>
    <t>741132151</t>
  </si>
  <si>
    <t>Ukončení kabelů smršťovací záklopkou nebo páskou se zapojením bez letování, počtu a průřezu žil 7x1,5 až 4 mm2</t>
  </si>
  <si>
    <t>-1275326896</t>
  </si>
  <si>
    <t>356606752</t>
  </si>
  <si>
    <t>-92778557</t>
  </si>
  <si>
    <t>132659387</t>
  </si>
  <si>
    <t>-206625359</t>
  </si>
  <si>
    <t>55891300</t>
  </si>
  <si>
    <t>345514850</t>
  </si>
  <si>
    <t>zásuvka krytá pro vlhké prostředí 5518-3929 S šedá 1x DIN.IP44</t>
  </si>
  <si>
    <t>-1499188946</t>
  </si>
  <si>
    <t>747162137R</t>
  </si>
  <si>
    <t>Montáž zásuvek průmyslových nástěnných provedení IP 44 3P+N+PE 32 A</t>
  </si>
  <si>
    <t>343120260</t>
  </si>
  <si>
    <t>zásuvka 32A 5p/400V IP 67</t>
  </si>
  <si>
    <t>1582742714</t>
  </si>
  <si>
    <t>741310413</t>
  </si>
  <si>
    <t>Montáž spínačů tří nebo čtyřpólových nástěnných se zapojením vodičů, pro prostředí venkovní nebo mokré do 63 A</t>
  </si>
  <si>
    <t>-1186361846</t>
  </si>
  <si>
    <t>48000177R</t>
  </si>
  <si>
    <t>spínač vačkový 32A/3p/400V IP 65</t>
  </si>
  <si>
    <t>-1045254416</t>
  </si>
  <si>
    <t>741310411</t>
  </si>
  <si>
    <t>Montáž spínačů tří nebo čtyřpólových nástěnných se zapojením vodičů, pro prostředí venkovní nebo mokré do 16 A</t>
  </si>
  <si>
    <t>488911046</t>
  </si>
  <si>
    <t>48000172R</t>
  </si>
  <si>
    <t>spínač vačkový 16A/3p/400 V IP 65</t>
  </si>
  <si>
    <t>-653464350</t>
  </si>
  <si>
    <t>741330372</t>
  </si>
  <si>
    <t>Montáž ovladačů tlačítkových ve skříni se zapojením vodičů 2 tlačítkových</t>
  </si>
  <si>
    <t>-492995466</t>
  </si>
  <si>
    <t>46500671R</t>
  </si>
  <si>
    <t>dvojtlačítkový ovladač v plast. skříni IP 54</t>
  </si>
  <si>
    <t>1741827955</t>
  </si>
  <si>
    <t>1350895333</t>
  </si>
  <si>
    <t>nouzové svítidlo Led 11W/IP65</t>
  </si>
  <si>
    <t>377330987</t>
  </si>
  <si>
    <t>741371141</t>
  </si>
  <si>
    <t>Montáž svítidel zářivkových se zapojením vodičů průmyslových stropních závěsných na řetízcích 2 zdroje</t>
  </si>
  <si>
    <t>-1819012208</t>
  </si>
  <si>
    <t>348 R1</t>
  </si>
  <si>
    <t xml:space="preserve">svítidlo zářivkové průmyslové prachotěsné IP66, AC ET5, 2x80W, délka 1572 mm </t>
  </si>
  <si>
    <t>-2034329760</t>
  </si>
  <si>
    <t>348 R4</t>
  </si>
  <si>
    <t>svítidlo zářivkové průmyslové prachotěsné IP66, AC ET5, 2x36W, délka 1572 mm</t>
  </si>
  <si>
    <t>1133578772</t>
  </si>
  <si>
    <t>347 R2</t>
  </si>
  <si>
    <t>trubice zářivková 80W/840</t>
  </si>
  <si>
    <t>-1936601739</t>
  </si>
  <si>
    <t>347510150R</t>
  </si>
  <si>
    <t>trubice zářivková 36W/840</t>
  </si>
  <si>
    <t>-581736014</t>
  </si>
  <si>
    <t>741372013</t>
  </si>
  <si>
    <t>Montáž svítidel LED se zapojením vodičů bytových nebo společenských místností přisazených nástěnných reflektorových s pohybovým čidlem</t>
  </si>
  <si>
    <t>-76295015</t>
  </si>
  <si>
    <t>348 R3</t>
  </si>
  <si>
    <t>svítidlo průmyslové LED reflektor 50W se sensorem</t>
  </si>
  <si>
    <t>-716046598</t>
  </si>
  <si>
    <t>-1831795261</t>
  </si>
  <si>
    <t>20300079</t>
  </si>
  <si>
    <t>krabice rozbočná IP67</t>
  </si>
  <si>
    <t>-1525191755</t>
  </si>
  <si>
    <t>-963403257</t>
  </si>
  <si>
    <t>741112113</t>
  </si>
  <si>
    <t>Montáž krabic elektroinstalačních bez napojení na trubky a lišty, demontáže a montáže víčka a přístroje rozvodek se zapojením vodičů na svorkovnici nástěnných plastových čtyřhranných pro vodiče D 10 mm2</t>
  </si>
  <si>
    <t>1258673622</t>
  </si>
  <si>
    <t>krabice PC Z PH do 10mm2 světle šedá</t>
  </si>
  <si>
    <t>-1611252886</t>
  </si>
  <si>
    <t>584138869</t>
  </si>
  <si>
    <t>ekvipotenciální svorkovnice</t>
  </si>
  <si>
    <t>189229480</t>
  </si>
  <si>
    <t>-71588558</t>
  </si>
  <si>
    <t>Výpomoce pro kotvení rozvaděče a osaz. kabel. žlabů</t>
  </si>
  <si>
    <t>492716215</t>
  </si>
  <si>
    <t>-566084827</t>
  </si>
  <si>
    <t>1903076780</t>
  </si>
  <si>
    <t xml:space="preserve">003 - Objekt G </t>
  </si>
  <si>
    <t xml:space="preserve">    762 - Konstrukce tesařské</t>
  </si>
  <si>
    <t>-1577937885</t>
  </si>
  <si>
    <t>-1989278232</t>
  </si>
  <si>
    <t>549034178</t>
  </si>
  <si>
    <t>-318781588</t>
  </si>
  <si>
    <t>1502019407</t>
  </si>
  <si>
    <t>2097449022</t>
  </si>
  <si>
    <t>-408524048</t>
  </si>
  <si>
    <t>574647032</t>
  </si>
  <si>
    <t>-1202806034</t>
  </si>
  <si>
    <t>-1639533045</t>
  </si>
  <si>
    <t>-1151003508</t>
  </si>
  <si>
    <t>-176473910</t>
  </si>
  <si>
    <t>310239411</t>
  </si>
  <si>
    <t>Zazdívka otvorů ve zdivu nadzákladovém cihlami pálenými plochy přes 1 m2 do 4 m2 na maltu cementovou</t>
  </si>
  <si>
    <t>-1568463228</t>
  </si>
  <si>
    <t>317121151</t>
  </si>
  <si>
    <t>Montáž překladů ze železobetonových prefabrikátů dodatečně do připravených rýh, světlosti otvoru do 1050 mm</t>
  </si>
  <si>
    <t>1916364972</t>
  </si>
  <si>
    <t>-364326755</t>
  </si>
  <si>
    <t>317121251</t>
  </si>
  <si>
    <t>Montáž překladů ze železobetonových prefabrikátů dodatečně do připravených rýh, světlosti otvoru přes 1050 do 1800 mm</t>
  </si>
  <si>
    <t>515896103</t>
  </si>
  <si>
    <t>593210710</t>
  </si>
  <si>
    <t>překlad železobetonový RZP 149x14x14 cm</t>
  </si>
  <si>
    <t>1858815232</t>
  </si>
  <si>
    <t>593210720</t>
  </si>
  <si>
    <t>překlad železobetonový RZP 179x14x14 cm</t>
  </si>
  <si>
    <t>552527760</t>
  </si>
  <si>
    <t>317234410</t>
  </si>
  <si>
    <t>Vyzdívka mezi nosníky cihlami pálenými na maltu cementovou</t>
  </si>
  <si>
    <t>-1145726407</t>
  </si>
  <si>
    <t>317944323</t>
  </si>
  <si>
    <t>Válcované nosníky dodatečně osazované do připravených otvorů bez zazdění hlav č. 14 až 22</t>
  </si>
  <si>
    <t>-1031719633</t>
  </si>
  <si>
    <t>340238235</t>
  </si>
  <si>
    <t>Zazdívka otvorů v příčkách nebo stěnách plochy přes 0,25 m2 do 1 m2 příčkovkami hladkými pórobetonovými, objemové hmotnosti 500 kg/m3, tl. příčky 150 mm</t>
  </si>
  <si>
    <t>1975987172</t>
  </si>
  <si>
    <t>346244381</t>
  </si>
  <si>
    <t>Plentování ocelových válcovaných nosníků jednostranné cihlami na maltu, výška stojiny do 200 mm</t>
  </si>
  <si>
    <t>88479800</t>
  </si>
  <si>
    <t>-1309759187</t>
  </si>
  <si>
    <t>1670860114</t>
  </si>
  <si>
    <t>-445095034</t>
  </si>
  <si>
    <t>896586870</t>
  </si>
  <si>
    <t>-95552902</t>
  </si>
  <si>
    <t>-1699075404</t>
  </si>
  <si>
    <t>-1213633024</t>
  </si>
  <si>
    <t>612325453</t>
  </si>
  <si>
    <t>Oprava vápenocementové nebo vápenné omítky vnitřních ploch Příplatek k cenám za každých dalších 10 mm tloušťky omítky stěn, v rozsahu opravované plochy přes 30 do 50%</t>
  </si>
  <si>
    <t>-1627660254</t>
  </si>
  <si>
    <t>612335123</t>
  </si>
  <si>
    <t>Cementová omítka rýh štuková dvouvrstvá ve stěnách, šířky rýhy přes 300 mm</t>
  </si>
  <si>
    <t>-934835041</t>
  </si>
  <si>
    <t>615142002</t>
  </si>
  <si>
    <t>Potažení vnitřních ploch pletivem v ploše nebo pruzích, na plném podkladu sklovláknitým provizorním přichycením nosníků</t>
  </si>
  <si>
    <t>-1809267270</t>
  </si>
  <si>
    <t>619991011</t>
  </si>
  <si>
    <t>Zakrytí vnitřních ploch před znečištěním včetně pozdějšího odkrytí konstrukcí a prvků obalením fólií a přelepením páskou</t>
  </si>
  <si>
    <t>-688754731</t>
  </si>
  <si>
    <t>-971778930</t>
  </si>
  <si>
    <t>-1662304999</t>
  </si>
  <si>
    <t>-421656894</t>
  </si>
  <si>
    <t>-1735497386</t>
  </si>
  <si>
    <t>1047006970</t>
  </si>
  <si>
    <t>198403201</t>
  </si>
  <si>
    <t>1331268246</t>
  </si>
  <si>
    <t>2049988668</t>
  </si>
  <si>
    <t>-2021279843</t>
  </si>
  <si>
    <t>91742560</t>
  </si>
  <si>
    <t>300486080</t>
  </si>
  <si>
    <t>-1433331006</t>
  </si>
  <si>
    <t>-646555603</t>
  </si>
  <si>
    <t>1140531504</t>
  </si>
  <si>
    <t>-458418673</t>
  </si>
  <si>
    <t>-1342599924</t>
  </si>
  <si>
    <t>-638449445</t>
  </si>
  <si>
    <t>-1239783565</t>
  </si>
  <si>
    <t>975022241</t>
  </si>
  <si>
    <t>Podchycení nadzákladového zdiva dřevěnou výztuhou v. podchycení do 3 m, při tl. zdiva do 450 mm a délce podchycení do 3 m</t>
  </si>
  <si>
    <t>-79208211</t>
  </si>
  <si>
    <t>975022251</t>
  </si>
  <si>
    <t>Podchycení nadzákladového zdiva dřevěnou výztuhou v. podchycení do 3 m, při tl. zdiva do 450 mm a délce podchycení přes 3 do 5 m</t>
  </si>
  <si>
    <t>823882845</t>
  </si>
  <si>
    <t>978013161</t>
  </si>
  <si>
    <t>Otlučení vápenných nebo vápenocementových omítek vnitřních ploch stěn s vyškrabáním spar, s očištěním zdiva, v rozsahu přes 30 do 50 %</t>
  </si>
  <si>
    <t>-2134888487</t>
  </si>
  <si>
    <t>997013153</t>
  </si>
  <si>
    <t>Vnitrostaveništní doprava suti a vybouraných hmot vodorovně do 50 m svisle s omezením mechanizace pro budovy a haly výšky přes 9 do 12 m</t>
  </si>
  <si>
    <t>1914542099</t>
  </si>
  <si>
    <t>1087768853</t>
  </si>
  <si>
    <t>-1302718961</t>
  </si>
  <si>
    <t>401,591*9 'Přepočtené koeficientem množství</t>
  </si>
  <si>
    <t>1271227376</t>
  </si>
  <si>
    <t>-1203492954</t>
  </si>
  <si>
    <t>-1837803541</t>
  </si>
  <si>
    <t>-1128287773</t>
  </si>
  <si>
    <t>-1541678744</t>
  </si>
  <si>
    <t>1474882849</t>
  </si>
  <si>
    <t>789393919</t>
  </si>
  <si>
    <t>-738436115</t>
  </si>
  <si>
    <t>185978528</t>
  </si>
  <si>
    <t>-1217617777</t>
  </si>
  <si>
    <t>712300832</t>
  </si>
  <si>
    <t>Odstranění ze střech plochých do 10 st. krytiny povlakové dvouvrstvé</t>
  </si>
  <si>
    <t>-1278161460</t>
  </si>
  <si>
    <t>712300843</t>
  </si>
  <si>
    <t>Odstranění ze střech plochých do 10 st. zbytkového asfaltového pásu odsekáním</t>
  </si>
  <si>
    <t>1015207842</t>
  </si>
  <si>
    <t>1647973479</t>
  </si>
  <si>
    <t>1299586578</t>
  </si>
  <si>
    <t>123,725*0,00035 'Přepočtené koeficientem množství</t>
  </si>
  <si>
    <t>712331101</t>
  </si>
  <si>
    <t>Provedení povlakové krytiny střech plochých do 10 st. pásy na sucho AIP nebo NAIP</t>
  </si>
  <si>
    <t>-702162255</t>
  </si>
  <si>
    <t>628111500</t>
  </si>
  <si>
    <t>pás asfaltovaný A500 H</t>
  </si>
  <si>
    <t>-565857518</t>
  </si>
  <si>
    <t>285,746*1,15 'Přepočtené koeficientem množství</t>
  </si>
  <si>
    <t>712341559</t>
  </si>
  <si>
    <t>Provedení povlakové krytiny střech plochých do 10 st. pásy přitavením NAIP v plné ploše</t>
  </si>
  <si>
    <t>79636309</t>
  </si>
  <si>
    <t>628522640</t>
  </si>
  <si>
    <t>pásy s modifikovaným asfaltem vložka skelná tkanina minerální posyp</t>
  </si>
  <si>
    <t>172165755</t>
  </si>
  <si>
    <t>123,725*1,15 'Přepočtené koeficientem množství</t>
  </si>
  <si>
    <t>-1200017071</t>
  </si>
  <si>
    <t>-381675078</t>
  </si>
  <si>
    <t>Provedení povlakové krytiny střech plochých do 10 st. připevnění izolace teleskopickými kotvami</t>
  </si>
  <si>
    <t>975962781</t>
  </si>
  <si>
    <t>28329R001</t>
  </si>
  <si>
    <t>-2014918475</t>
  </si>
  <si>
    <t>712491171</t>
  </si>
  <si>
    <t>Provedení povlakové krytiny střech šikmých přes 10 st. do 30 st.- ostatní práce provedení vrstvy textilní podkladní</t>
  </si>
  <si>
    <t>-548616934</t>
  </si>
  <si>
    <t>-872185263</t>
  </si>
  <si>
    <t>142,275*1,15 'Přepočtené koeficientem množství</t>
  </si>
  <si>
    <t>-407798736</t>
  </si>
  <si>
    <t>713110833</t>
  </si>
  <si>
    <t>Odstranění tepelné izolace běžných stavebních konstrukcí z rohoží, pásů, dílců, desek, bloků stropů nebo podhledů připevněných přibitím nebo nastřelením přes 100 mm z vláknitých materiálů, tloušťka izolace</t>
  </si>
  <si>
    <t>-739295017</t>
  </si>
  <si>
    <t>713110851</t>
  </si>
  <si>
    <t>Odstranění tepelné izolace běžných stavebních konstrukcí z rohoží, pásů, dílců, desek, bloků stropů nebo podhledů připevněných lepením do 100 mm z polystyrenu, tloušťka izolace</t>
  </si>
  <si>
    <t>-1482374717</t>
  </si>
  <si>
    <t>-2145247208</t>
  </si>
  <si>
    <t>deska izolační minerální plochých střech λ=0,038 W/mK tl. 60 mm, napětí v tlaku při 10% stlačení 70 kPa</t>
  </si>
  <si>
    <t>-1705453050</t>
  </si>
  <si>
    <t>285,746*1,02 'Přepočtené koeficientem množství</t>
  </si>
  <si>
    <t>283723030</t>
  </si>
  <si>
    <t>deska z pěnového polystyrenu pro trvalé zatížení v tlaku (max. 2000 kg/m2) 1000 x 500 x 40 mm</t>
  </si>
  <si>
    <t>-1952100335</t>
  </si>
  <si>
    <t>1217044305</t>
  </si>
  <si>
    <t>762</t>
  </si>
  <si>
    <t>Konstrukce tesařské</t>
  </si>
  <si>
    <t>762814812</t>
  </si>
  <si>
    <t>Demontáž záklopů stropů vrchních a zapuštěných z desek tvrdých (cementotřískových, dřevoštěpkových apod.)</t>
  </si>
  <si>
    <t>1656265838</t>
  </si>
  <si>
    <t>763111712</t>
  </si>
  <si>
    <t>Příčka ze sádrokartonových desek ostatní konstrukce a práce na příčkách ze sádrokartonových desek kluzné napojení příčky ke stropu</t>
  </si>
  <si>
    <t>1759471295</t>
  </si>
  <si>
    <t>763111717</t>
  </si>
  <si>
    <t>Příčka ze sádrokartonových desek ostatní konstrukce a práce na příčkách ze sádrokartonových desek základní penetrační nátěr</t>
  </si>
  <si>
    <t>-102085900</t>
  </si>
  <si>
    <t>763113313</t>
  </si>
  <si>
    <t>Příčka instalační ze sádrokartonových desek s nosnou konstrukcí ze zdvojených ocelových profilů UW, CW s mezerou, CW profily navzájem spojeny páskem sádry dvojitě opláštěná deskami standardními A tl. 2 x 12,5 mm, EI 60, příčka tl. 155 mm, profil 50 TI tl. 50 mm, Rw 52 dB</t>
  </si>
  <si>
    <t>1274914951</t>
  </si>
  <si>
    <t>763113314</t>
  </si>
  <si>
    <t>Příčka instalační ze sádrokartonových desek s nosnou konstrukcí ze zdvojených ocelových profilů UW, CW s mezerou, CW profily navzájem spojeny páskem sádry dvojitě opláštěná deskami standardními A tl. 2 x 12,5 mm, EI 60, příčka tl. 205 mm, profil 75 TI tl. 60 mm, Rw 52 dB</t>
  </si>
  <si>
    <t>-1908041119</t>
  </si>
  <si>
    <t>763131411</t>
  </si>
  <si>
    <t>Podhled ze sádrokartonových desek dvouvrstvá zavěšená spodní konstrukce z ocelových profilů CD, UD jednoduše opláštěná deskou standardní A, tl. 12,5 mm, bez TI</t>
  </si>
  <si>
    <t>-1340444447</t>
  </si>
  <si>
    <t>692259588</t>
  </si>
  <si>
    <t>41003060</t>
  </si>
  <si>
    <t>1039605903</t>
  </si>
  <si>
    <t>850495281</t>
  </si>
  <si>
    <t>6633379</t>
  </si>
  <si>
    <t>802,38*1,02 'Přepočtené koeficientem množství</t>
  </si>
  <si>
    <t>1551034531</t>
  </si>
  <si>
    <t>763132613</t>
  </si>
  <si>
    <t>Podhled ze sádrokartonových desek – samostatný požární předěl montáž nosné konstrukce z profilů CD, UD jednovrstvé</t>
  </si>
  <si>
    <t>-1249929664</t>
  </si>
  <si>
    <t>590306190</t>
  </si>
  <si>
    <t>profil výztužný UA 40/100/40 mm</t>
  </si>
  <si>
    <t>244543399</t>
  </si>
  <si>
    <t>887,372*1,1 'Přepočtené koeficientem množství</t>
  </si>
  <si>
    <t>375460521</t>
  </si>
  <si>
    <t>-2142339637</t>
  </si>
  <si>
    <t>271,05*1,05 'Přepočtené koeficientem množství</t>
  </si>
  <si>
    <t>763164751</t>
  </si>
  <si>
    <t>Obklad ze sádrokartonových desek konstrukcí kovových včetně ochranných úhelníků uzavřeného tvaru rozvinuté šíře přes 1,6 m, opláštěný deskou standardní A, tl. 12,5 mm</t>
  </si>
  <si>
    <t>-1133124743</t>
  </si>
  <si>
    <t>-1642721659</t>
  </si>
  <si>
    <t>765191023</t>
  </si>
  <si>
    <t>Montáž pojistné hydroizolační fólie kladené ve sklonu přes 20 st. s lepenými přesahy na bednění nebo tepelnou izolaci</t>
  </si>
  <si>
    <t>-681773183</t>
  </si>
  <si>
    <t>1471296850</t>
  </si>
  <si>
    <t>421,26*1,1 'Přepočtené koeficientem množství</t>
  </si>
  <si>
    <t>2139970269</t>
  </si>
  <si>
    <t>76662R001</t>
  </si>
  <si>
    <t>Montáž plastových výplní otvorů s rámem do zdiva</t>
  </si>
  <si>
    <t>-2024425488</t>
  </si>
  <si>
    <t>61130R006</t>
  </si>
  <si>
    <t>01 - okno vnitřní plastové, 1800 x 1800 mm (dle výpisu)</t>
  </si>
  <si>
    <t>840278299</t>
  </si>
  <si>
    <t>61130R007</t>
  </si>
  <si>
    <t>02 - okno vnitřní plastové, 2950 x 1800 mm (dle výpisu)</t>
  </si>
  <si>
    <t>-1594587391</t>
  </si>
  <si>
    <t>61130R008</t>
  </si>
  <si>
    <t>03 - okno vnitřní plastové, 3050 x 1800 mm (dle výpisu)</t>
  </si>
  <si>
    <t>-1957968323</t>
  </si>
  <si>
    <t>61130R009</t>
  </si>
  <si>
    <t>1/P, 1/L - dveře vnitřní plastové, otevíravé, jednokřídlé, plné 900 x 1970 mm (dle výpisu)</t>
  </si>
  <si>
    <t>1277377481</t>
  </si>
  <si>
    <t>109967217</t>
  </si>
  <si>
    <t>767581802</t>
  </si>
  <si>
    <t>Demontáž podhledů lamel</t>
  </si>
  <si>
    <t>-677481675</t>
  </si>
  <si>
    <t>767582800</t>
  </si>
  <si>
    <t>Demontáž podhledů roštů</t>
  </si>
  <si>
    <t>2044750185</t>
  </si>
  <si>
    <t>76789R001</t>
  </si>
  <si>
    <t>Oprava a sanace stávajících ocelových vazníků</t>
  </si>
  <si>
    <t>646348925</t>
  </si>
  <si>
    <t>2120331282</t>
  </si>
  <si>
    <t>1631464648</t>
  </si>
  <si>
    <t>-306370963</t>
  </si>
  <si>
    <t>781419194</t>
  </si>
  <si>
    <t>Montáž obkladů vnitřních stěn z obkladaček a dekorů (listel) pórovinových Příplatek k cenám obkladaček za vyrovnání nerovného povrchu</t>
  </si>
  <si>
    <t>1377197549</t>
  </si>
  <si>
    <t>-1941339109</t>
  </si>
  <si>
    <t>-1229044805</t>
  </si>
  <si>
    <t>2084319607</t>
  </si>
  <si>
    <t>237,78*1,04 'Přepočtené koeficientem množství</t>
  </si>
  <si>
    <t>1885099133</t>
  </si>
  <si>
    <t>1554245164</t>
  </si>
  <si>
    <t>-1317465688</t>
  </si>
  <si>
    <t>723270940</t>
  </si>
  <si>
    <t>783801221</t>
  </si>
  <si>
    <t>Očištění omítek biocidními prostředky napadených mikroorganismy s okartáčováním, nátěrem jednonásobným, povrchů hladkých betonových povrchů nebo povrchů z desek na bázi dřeva</t>
  </si>
  <si>
    <t>1235191710</t>
  </si>
  <si>
    <t>1529299294</t>
  </si>
  <si>
    <t>-1673290949</t>
  </si>
  <si>
    <t>857549253</t>
  </si>
  <si>
    <t>1392990106</t>
  </si>
  <si>
    <t>-814973075</t>
  </si>
  <si>
    <t>835855950</t>
  </si>
  <si>
    <t>2115734112</t>
  </si>
  <si>
    <t>104891283</t>
  </si>
  <si>
    <t>-1973245658</t>
  </si>
  <si>
    <t>1659354071</t>
  </si>
  <si>
    <t>339131940</t>
  </si>
  <si>
    <t>-1883377398</t>
  </si>
  <si>
    <t>1568860492</t>
  </si>
  <si>
    <t>979769048</t>
  </si>
  <si>
    <t>723150313</t>
  </si>
  <si>
    <t>Potrubí ocelové hladké černé bezešvé spojované svařováním tvářené za tepla D 76x3,2 mm</t>
  </si>
  <si>
    <t>1993294910</t>
  </si>
  <si>
    <t>1762495241</t>
  </si>
  <si>
    <t>-1963041911</t>
  </si>
  <si>
    <t>-1300950751</t>
  </si>
  <si>
    <t>180545727</t>
  </si>
  <si>
    <t>-1063979801</t>
  </si>
  <si>
    <t>-2079169344</t>
  </si>
  <si>
    <t>-1661783751</t>
  </si>
  <si>
    <t>461649104</t>
  </si>
  <si>
    <t>723212104</t>
  </si>
  <si>
    <t>Mezipřírubová uzavírací klapka DN 65</t>
  </si>
  <si>
    <t>386799309</t>
  </si>
  <si>
    <t>723219103</t>
  </si>
  <si>
    <t>Montáž armatur plynovodních přírubových DN 65 ostatní typ</t>
  </si>
  <si>
    <t>-211874530</t>
  </si>
  <si>
    <t>936161741</t>
  </si>
  <si>
    <t>1616031254</t>
  </si>
  <si>
    <t>-1907026665</t>
  </si>
  <si>
    <t>-680949797</t>
  </si>
  <si>
    <t>1160440358</t>
  </si>
  <si>
    <t>-2144749862</t>
  </si>
  <si>
    <t>-1580788900</t>
  </si>
  <si>
    <t>-1735512066</t>
  </si>
  <si>
    <t>622099965</t>
  </si>
  <si>
    <t>-2099980142</t>
  </si>
  <si>
    <t>1921322358</t>
  </si>
  <si>
    <t>1051451224</t>
  </si>
  <si>
    <t>-2016739541</t>
  </si>
  <si>
    <t>-228718459</t>
  </si>
  <si>
    <t>638247707</t>
  </si>
  <si>
    <t>637207980</t>
  </si>
  <si>
    <t>578681133</t>
  </si>
  <si>
    <t>1121276114</t>
  </si>
  <si>
    <t>-210402726</t>
  </si>
  <si>
    <t>1317745257</t>
  </si>
  <si>
    <t>-2105097451</t>
  </si>
  <si>
    <t>567783636</t>
  </si>
  <si>
    <t>-873883301</t>
  </si>
  <si>
    <t>2014682168</t>
  </si>
  <si>
    <t>279672658</t>
  </si>
  <si>
    <t>544283391</t>
  </si>
  <si>
    <t>Odkouření koaxiální vertikální střešní se střešní hlavicí</t>
  </si>
  <si>
    <t>1970175965</t>
  </si>
  <si>
    <t>1155921646</t>
  </si>
  <si>
    <t>1637610218</t>
  </si>
  <si>
    <t>-1301314323</t>
  </si>
  <si>
    <t>-1701141787</t>
  </si>
  <si>
    <t>1641481521</t>
  </si>
  <si>
    <t>1652603374</t>
  </si>
  <si>
    <t>1108896613</t>
  </si>
  <si>
    <t>-87865526</t>
  </si>
  <si>
    <t>-1522351834</t>
  </si>
  <si>
    <t>-1918218697</t>
  </si>
  <si>
    <t>1642114500</t>
  </si>
  <si>
    <t>208385577</t>
  </si>
  <si>
    <t>-806180776</t>
  </si>
  <si>
    <t>-1512540484</t>
  </si>
  <si>
    <t>1060262953</t>
  </si>
  <si>
    <t>1685625711</t>
  </si>
  <si>
    <t>1947463808</t>
  </si>
  <si>
    <t>1699787080</t>
  </si>
  <si>
    <t>-252440353</t>
  </si>
  <si>
    <t>733224225</t>
  </si>
  <si>
    <t>Příplatek k potrubí měděnému za zhotovení přípojky z trubek měděných D 28x1,5</t>
  </si>
  <si>
    <t>544304622</t>
  </si>
  <si>
    <t>2099632221</t>
  </si>
  <si>
    <t>760306752</t>
  </si>
  <si>
    <t>251965645</t>
  </si>
  <si>
    <t>716520756</t>
  </si>
  <si>
    <t>-1244522438</t>
  </si>
  <si>
    <t>14628522</t>
  </si>
  <si>
    <t>734209115</t>
  </si>
  <si>
    <t>Montáž armatury závitové s dvěma závity G 1</t>
  </si>
  <si>
    <t>-375850883</t>
  </si>
  <si>
    <t>1129204948</t>
  </si>
  <si>
    <t>306361301</t>
  </si>
  <si>
    <t>-1972105761</t>
  </si>
  <si>
    <t>1426550746</t>
  </si>
  <si>
    <t>734292715</t>
  </si>
  <si>
    <t>Kohout kulový přímý G 1 PN 42 do 185°C vnitřní závit</t>
  </si>
  <si>
    <t>-230341369</t>
  </si>
  <si>
    <t>-1045978836</t>
  </si>
  <si>
    <t>-468852130</t>
  </si>
  <si>
    <t>601432384</t>
  </si>
  <si>
    <t>647716685</t>
  </si>
  <si>
    <t>735152577</t>
  </si>
  <si>
    <t>Otopné těleso panelové VK dvoudeskové 2 přídavné přestupní plochy výška/délka 600/1000mm výkon 1679W</t>
  </si>
  <si>
    <t>53988069</t>
  </si>
  <si>
    <t>735152579</t>
  </si>
  <si>
    <t>Otopné těleso panelové VK dvoudeskové 2 přídavné přestupní plochy výška/délka 600/1200mm výkon 2015W</t>
  </si>
  <si>
    <t>335207903</t>
  </si>
  <si>
    <t>1164911062</t>
  </si>
  <si>
    <t>1695554485</t>
  </si>
  <si>
    <t>-1673326695</t>
  </si>
  <si>
    <t>-114295743</t>
  </si>
  <si>
    <t>1236367178</t>
  </si>
  <si>
    <t>1335382925</t>
  </si>
  <si>
    <t>509286966</t>
  </si>
  <si>
    <t>-1214067135</t>
  </si>
  <si>
    <t>2129777368</t>
  </si>
  <si>
    <t>-664809639</t>
  </si>
  <si>
    <t>-1920750933</t>
  </si>
  <si>
    <t>459396809</t>
  </si>
  <si>
    <t>-606910296</t>
  </si>
  <si>
    <t>D3 - Objekt G</t>
  </si>
  <si>
    <t>D3</t>
  </si>
  <si>
    <t>Objekt G</t>
  </si>
  <si>
    <t>-2126108760</t>
  </si>
  <si>
    <t>Ventilátor axiální tří-otáčkový Qp=400 m3/h;Pd=50Pa, příkon 0,05 kW + žaluziová samočiná klapka, dodávka a montáž</t>
  </si>
  <si>
    <t>250965073</t>
  </si>
  <si>
    <t>Ventilátor pro odtah výfukových plynů 1.500 m3/h Pd=2500 Pa příkon 0,55kW + akustická skříň, dodávka a montáž</t>
  </si>
  <si>
    <t>-72758473</t>
  </si>
  <si>
    <t>514400635</t>
  </si>
  <si>
    <t>1244171678</t>
  </si>
  <si>
    <t>2135819641</t>
  </si>
  <si>
    <t>2099640535</t>
  </si>
  <si>
    <t>30917434</t>
  </si>
  <si>
    <t>-947993762</t>
  </si>
  <si>
    <t>Pomocné konstrukce, objímky, konzlole, chráničky potrubí, hydroizolační zatmelení - dodávka a montáž</t>
  </si>
  <si>
    <t>-121651339</t>
  </si>
  <si>
    <t>1698509671</t>
  </si>
  <si>
    <t>-1219611328</t>
  </si>
  <si>
    <t>2017997159</t>
  </si>
  <si>
    <t>-1927794591</t>
  </si>
  <si>
    <t>-1912443223</t>
  </si>
  <si>
    <t>1267337768</t>
  </si>
  <si>
    <t>-1584992887</t>
  </si>
  <si>
    <t>1931355767</t>
  </si>
  <si>
    <t>1379449068</t>
  </si>
  <si>
    <t>-1142201022</t>
  </si>
  <si>
    <t>-902224685</t>
  </si>
  <si>
    <t>-313168192</t>
  </si>
  <si>
    <t>-939724932</t>
  </si>
  <si>
    <t>1346075870</t>
  </si>
  <si>
    <t>694671812</t>
  </si>
  <si>
    <t>775621053</t>
  </si>
  <si>
    <t>1979747766</t>
  </si>
  <si>
    <t>-1477858843</t>
  </si>
  <si>
    <t>420441371</t>
  </si>
  <si>
    <t>-639469067</t>
  </si>
  <si>
    <t>248086177</t>
  </si>
  <si>
    <t>-511349549</t>
  </si>
  <si>
    <t>1897607357</t>
  </si>
  <si>
    <t>1443636853</t>
  </si>
  <si>
    <t>-237777749</t>
  </si>
  <si>
    <t>-1083359482</t>
  </si>
  <si>
    <t>286113020</t>
  </si>
  <si>
    <t>trubka kanalizační plastová KG - DN 110x1000 mm SN4</t>
  </si>
  <si>
    <t>1258559972</t>
  </si>
  <si>
    <t>940060042</t>
  </si>
  <si>
    <t>934996700</t>
  </si>
  <si>
    <t>-898329199</t>
  </si>
  <si>
    <t>286113130</t>
  </si>
  <si>
    <t>trubka kanalizační plastová KG - DN 160x2000 mm SN4</t>
  </si>
  <si>
    <t>-1739329122</t>
  </si>
  <si>
    <t>871353121</t>
  </si>
  <si>
    <t>Montáž kanalizačního potrubí z plastů z tvrdého PVC těsněných gumovým kroužkem v otevřeném výkopu ve sklonu do 20 % DN 200</t>
  </si>
  <si>
    <t>-2088910600</t>
  </si>
  <si>
    <t>286113170</t>
  </si>
  <si>
    <t>trubka kanalizační plastová KG - DN 200x1000 mm SN4</t>
  </si>
  <si>
    <t>-1489439564</t>
  </si>
  <si>
    <t>-59065165</t>
  </si>
  <si>
    <t>-962170642</t>
  </si>
  <si>
    <t>626241079</t>
  </si>
  <si>
    <t>286115040</t>
  </si>
  <si>
    <t>redukce kanalizace plastová KG 160/110</t>
  </si>
  <si>
    <t>-2037106791</t>
  </si>
  <si>
    <t>877315221</t>
  </si>
  <si>
    <t>Montáž tvarovek na kanalizačním potrubí z trub z plastu z tvrdého PVC nebo z polypropylenu v otevřeném výkopu dvouosých DN 150</t>
  </si>
  <si>
    <t>-1876201921</t>
  </si>
  <si>
    <t>286113900</t>
  </si>
  <si>
    <t>odbočka kanalizační plastová s hrdlem KG 150/110/45°</t>
  </si>
  <si>
    <t>180094461</t>
  </si>
  <si>
    <t>877355211</t>
  </si>
  <si>
    <t>Montáž tvarovek na kanalizačním potrubí z trub z plastu z tvrdého PVC nebo z polypropylenu v otevřeném výkopu jednoosých DN 200</t>
  </si>
  <si>
    <t>-1749101787</t>
  </si>
  <si>
    <t>286113660</t>
  </si>
  <si>
    <t>koleno kanalizace plastové KG 200x45°</t>
  </si>
  <si>
    <t>2037325088</t>
  </si>
  <si>
    <t>286115080</t>
  </si>
  <si>
    <t>redukce kanalizace plastová KG 200/160</t>
  </si>
  <si>
    <t>1448540023</t>
  </si>
  <si>
    <t xml:space="preserve">Napojení na stávající kanalizační potrubí BT (KT) DN 150 včetně přípravy pro napojení </t>
  </si>
  <si>
    <t>2062676002</t>
  </si>
  <si>
    <t>-524583101</t>
  </si>
  <si>
    <t>-1245233665</t>
  </si>
  <si>
    <t>-1591644140</t>
  </si>
  <si>
    <t>637471567</t>
  </si>
  <si>
    <t>-633342904</t>
  </si>
  <si>
    <t>102675559</t>
  </si>
  <si>
    <t>5,352*9 'Přepočtené koeficientem množství</t>
  </si>
  <si>
    <t>90759678</t>
  </si>
  <si>
    <t>1547240223</t>
  </si>
  <si>
    <t>81661327</t>
  </si>
  <si>
    <t>631544000R</t>
  </si>
  <si>
    <t>tepelná izolace potrubí návleková 22/10 mm</t>
  </si>
  <si>
    <t>-794807578</t>
  </si>
  <si>
    <t>2081985745</t>
  </si>
  <si>
    <t>-1364018981</t>
  </si>
  <si>
    <t>1672006671</t>
  </si>
  <si>
    <t>43409438</t>
  </si>
  <si>
    <t>-1149853648</t>
  </si>
  <si>
    <t>-1186617119</t>
  </si>
  <si>
    <t>-780699069</t>
  </si>
  <si>
    <t>2033449235</t>
  </si>
  <si>
    <t>-428547072</t>
  </si>
  <si>
    <t>2130634913</t>
  </si>
  <si>
    <t>1781935473</t>
  </si>
  <si>
    <t>Zápachová uzávěrka podomítková pro pračku a myčku DN 40 - pro napojení přepadu od pojistného ventilu a na pračku, dodávka a montáž</t>
  </si>
  <si>
    <t>604306498</t>
  </si>
  <si>
    <t>-677424257</t>
  </si>
  <si>
    <t>-358471614</t>
  </si>
  <si>
    <t>-1628825055</t>
  </si>
  <si>
    <t>-1540082420</t>
  </si>
  <si>
    <t>-1377148697</t>
  </si>
  <si>
    <t>-1294108364</t>
  </si>
  <si>
    <t>1248891011</t>
  </si>
  <si>
    <t>1844707221</t>
  </si>
  <si>
    <t>1694060503</t>
  </si>
  <si>
    <t>-445509187</t>
  </si>
  <si>
    <t>200566446</t>
  </si>
  <si>
    <t>-759156239</t>
  </si>
  <si>
    <t>-1220639511</t>
  </si>
  <si>
    <t>182875434</t>
  </si>
  <si>
    <t>-242557437</t>
  </si>
  <si>
    <t>1009291197</t>
  </si>
  <si>
    <t>438840783</t>
  </si>
  <si>
    <t>482897798</t>
  </si>
  <si>
    <t>454603911</t>
  </si>
  <si>
    <t>-17559814</t>
  </si>
  <si>
    <t>1663656144</t>
  </si>
  <si>
    <t>611314298</t>
  </si>
  <si>
    <t>-1704882489</t>
  </si>
  <si>
    <t>-1306281098</t>
  </si>
  <si>
    <t>-2026777664</t>
  </si>
  <si>
    <t>577428522</t>
  </si>
  <si>
    <t>1572510466</t>
  </si>
  <si>
    <t>2010733378</t>
  </si>
  <si>
    <t>-2137784500</t>
  </si>
  <si>
    <t>551119800R</t>
  </si>
  <si>
    <t>ventil pojistný k boileru, 6 bar, 100°C 1/2", dodávka a montáž</t>
  </si>
  <si>
    <t>-559462650</t>
  </si>
  <si>
    <t>725539202</t>
  </si>
  <si>
    <t>Elektrické ohřívače zásobníkové montáž tlakových ohřívačů závěsných (svislých nebo vodorovných) přes 15 do 50 l</t>
  </si>
  <si>
    <t>1441459564</t>
  </si>
  <si>
    <t>541322710R</t>
  </si>
  <si>
    <t>ohřívač vody elektrický zásobníkový, objem 50l, 2,0 kW pro svislou montáž</t>
  </si>
  <si>
    <t>-2036081596</t>
  </si>
  <si>
    <t>-43257641</t>
  </si>
  <si>
    <t>-938031195</t>
  </si>
  <si>
    <t>2039095091</t>
  </si>
  <si>
    <t>-1383002810</t>
  </si>
  <si>
    <t>2047947951</t>
  </si>
  <si>
    <t>847837795</t>
  </si>
  <si>
    <t>1920071221</t>
  </si>
  <si>
    <t>2121570408</t>
  </si>
  <si>
    <t>-2114279777</t>
  </si>
  <si>
    <t>-1541929738</t>
  </si>
  <si>
    <t>1685285069</t>
  </si>
  <si>
    <t>2096993676</t>
  </si>
  <si>
    <t>-1114404863</t>
  </si>
  <si>
    <t>06 - Rozvod tlakového vzduchu</t>
  </si>
  <si>
    <t>-1357404808</t>
  </si>
  <si>
    <t>723150303</t>
  </si>
  <si>
    <t>Potrubí z ocelových trubek hladkých černých spojovaných svařováním tvářených za tepla D 28/2,6</t>
  </si>
  <si>
    <t>-1382632006</t>
  </si>
  <si>
    <t>-1098346367</t>
  </si>
  <si>
    <t>-843053684</t>
  </si>
  <si>
    <t>1225542270</t>
  </si>
  <si>
    <t>500974580</t>
  </si>
  <si>
    <t>347333632</t>
  </si>
  <si>
    <t>-167454230</t>
  </si>
  <si>
    <t>-1053265114</t>
  </si>
  <si>
    <t>2109872892</t>
  </si>
  <si>
    <t>-645119688</t>
  </si>
  <si>
    <t>-498407261</t>
  </si>
  <si>
    <t>-1453004363</t>
  </si>
  <si>
    <t>286546920R</t>
  </si>
  <si>
    <t>objímka kovová dvoušroubová s gumou 20 - 25 mm, dodávka a montáž</t>
  </si>
  <si>
    <t>1803175452</t>
  </si>
  <si>
    <t>286546940R</t>
  </si>
  <si>
    <t>objímka kovová dvoušroubová s gumou 32 - 40 mm, dodávka a montáž</t>
  </si>
  <si>
    <t>182555882</t>
  </si>
  <si>
    <t>-496458855</t>
  </si>
  <si>
    <t>-1776106661</t>
  </si>
  <si>
    <t>490862530</t>
  </si>
  <si>
    <t>-726322741</t>
  </si>
  <si>
    <t>733191914</t>
  </si>
  <si>
    <t>Opravy rozvodů potrubí z trubek ocelových závitových normálních i zesílených zaslepení skováním a zavařením DN 20</t>
  </si>
  <si>
    <t>-427479559</t>
  </si>
  <si>
    <t>-522756557</t>
  </si>
  <si>
    <t>998733102</t>
  </si>
  <si>
    <t>Přesun hmot pro rozvody potrubí stanovený z hmotnosti přesunovaného materiálu vodorovná dopravní vzdálenost do 50 m v objektech výšky přes 6 do 12 m</t>
  </si>
  <si>
    <t>1219961272</t>
  </si>
  <si>
    <t>204576622</t>
  </si>
  <si>
    <t>1937060270</t>
  </si>
  <si>
    <t>-684489139</t>
  </si>
  <si>
    <t>543063891</t>
  </si>
  <si>
    <t>07 - Elektroinstalace</t>
  </si>
  <si>
    <t>741210002</t>
  </si>
  <si>
    <t>Montáž rozvodnic oceloplechových nebo plastových bez zapojení vodičů běžných, hmotnosti do 50 kg</t>
  </si>
  <si>
    <t>951644725</t>
  </si>
  <si>
    <t>-44197028</t>
  </si>
  <si>
    <t>-1662552008</t>
  </si>
  <si>
    <t>-942990860</t>
  </si>
  <si>
    <t>763445138</t>
  </si>
  <si>
    <t>742350G001R</t>
  </si>
  <si>
    <t>794792176</t>
  </si>
  <si>
    <t>-101293213</t>
  </si>
  <si>
    <t>50749793</t>
  </si>
  <si>
    <t>-1433502804</t>
  </si>
  <si>
    <t>-1252484091</t>
  </si>
  <si>
    <t>-1029859785</t>
  </si>
  <si>
    <t>366445965</t>
  </si>
  <si>
    <t>1884866122</t>
  </si>
  <si>
    <t>-786385558</t>
  </si>
  <si>
    <t>1252293782</t>
  </si>
  <si>
    <t>1618482704</t>
  </si>
  <si>
    <t>1267014346</t>
  </si>
  <si>
    <t>158235704</t>
  </si>
  <si>
    <t>šroub + matice sada balení=100 ks</t>
  </si>
  <si>
    <t>357313040</t>
  </si>
  <si>
    <t>1127606773</t>
  </si>
  <si>
    <t>nosník pro žlab š. 250 mm</t>
  </si>
  <si>
    <t>-74261238</t>
  </si>
  <si>
    <t>-1883406288</t>
  </si>
  <si>
    <t>658848918</t>
  </si>
  <si>
    <t>kanál parapetní 170x70 (2m)</t>
  </si>
  <si>
    <t>-806680463</t>
  </si>
  <si>
    <t>pospojovací lanko - žlab</t>
  </si>
  <si>
    <t>628029181</t>
  </si>
  <si>
    <t>kryt 170x70 spojov.</t>
  </si>
  <si>
    <t>546635419</t>
  </si>
  <si>
    <t>kryt 170x70 koncový</t>
  </si>
  <si>
    <t>-1421795435</t>
  </si>
  <si>
    <t>-1095129658</t>
  </si>
  <si>
    <t>přepážka par. kanálu 2M</t>
  </si>
  <si>
    <t>-351064300</t>
  </si>
  <si>
    <t>konzole upevňovací pro parap. žlab</t>
  </si>
  <si>
    <t>-795174898</t>
  </si>
  <si>
    <t>1588981595</t>
  </si>
  <si>
    <t>-1159828025</t>
  </si>
  <si>
    <t>-913570125</t>
  </si>
  <si>
    <t>-809856964</t>
  </si>
  <si>
    <t>1325375579</t>
  </si>
  <si>
    <t>-1478436753</t>
  </si>
  <si>
    <t>451315865</t>
  </si>
  <si>
    <t>-1554092493</t>
  </si>
  <si>
    <t>-1873293426</t>
  </si>
  <si>
    <t>-1591981308</t>
  </si>
  <si>
    <t>302425496</t>
  </si>
  <si>
    <t>-799521888</t>
  </si>
  <si>
    <t>-709114490</t>
  </si>
  <si>
    <t>-1166639023</t>
  </si>
  <si>
    <t>1712287995</t>
  </si>
  <si>
    <t>-923111193</t>
  </si>
  <si>
    <t>-325671974</t>
  </si>
  <si>
    <t>-1001965953</t>
  </si>
  <si>
    <t>-1114872288</t>
  </si>
  <si>
    <t>138725180</t>
  </si>
  <si>
    <t>923967857</t>
  </si>
  <si>
    <t>1566794327</t>
  </si>
  <si>
    <t>-1981656887</t>
  </si>
  <si>
    <t>714964230</t>
  </si>
  <si>
    <t>555230854</t>
  </si>
  <si>
    <t>472589414</t>
  </si>
  <si>
    <t>spínač střídavý 10A/250V IP54</t>
  </si>
  <si>
    <t>-1320781341</t>
  </si>
  <si>
    <t>52214515</t>
  </si>
  <si>
    <t>spínač jednopólový 10A/250V zapuštěný</t>
  </si>
  <si>
    <t>-574215447</t>
  </si>
  <si>
    <t>-1005262510</t>
  </si>
  <si>
    <t>přepínač střídavý řazení 6 10A/250V zapuštěný</t>
  </si>
  <si>
    <t>-747676346</t>
  </si>
  <si>
    <t>741310125</t>
  </si>
  <si>
    <t>Montáž spínačů jedno nebo dvoupólových polozapuštěných nebo zapuštěných se zapojením vodičů bezšroubové připojení přepínačů, řazení 6+6-dvojitých střídavých</t>
  </si>
  <si>
    <t>1142394221</t>
  </si>
  <si>
    <t>345 R</t>
  </si>
  <si>
    <t xml:space="preserve">přepínač střídavý řazení 6+6 10A/250V zapuštěný </t>
  </si>
  <si>
    <t>1106364798</t>
  </si>
  <si>
    <t>-530296424</t>
  </si>
  <si>
    <t>spínač vačkový 16A/3p/400V IP65</t>
  </si>
  <si>
    <t>-1424782596</t>
  </si>
  <si>
    <t>-70213987</t>
  </si>
  <si>
    <t>zásuvka 1násobná 16A/250V zapuštěná</t>
  </si>
  <si>
    <t>1164974676</t>
  </si>
  <si>
    <t>zásuvka 1násobná 16A/250V s přepěťovou ochranou zapuštěná</t>
  </si>
  <si>
    <t>-56846631</t>
  </si>
  <si>
    <t>680606423</t>
  </si>
  <si>
    <t xml:space="preserve">zásuvka pro vlhké prostředí 10A/250V IP44 </t>
  </si>
  <si>
    <t>-1715598314</t>
  </si>
  <si>
    <t>-1814610190</t>
  </si>
  <si>
    <t>zásuvka 3fáz. 32A 5p/400V IP67</t>
  </si>
  <si>
    <t>-747664637</t>
  </si>
  <si>
    <t>741330371</t>
  </si>
  <si>
    <t>Montáž ovladačů tlačítkových ve skříni se zapojením vodičů 1 tlačítkových</t>
  </si>
  <si>
    <t>-100723284</t>
  </si>
  <si>
    <t>dvojtlačítkový ovladač v plast. skříni IP66</t>
  </si>
  <si>
    <t>1122018180</t>
  </si>
  <si>
    <t>46500471R</t>
  </si>
  <si>
    <t>jednotlačítkový ovladač hřibový/stop/ v plast. skříni IP66</t>
  </si>
  <si>
    <t>13203520</t>
  </si>
  <si>
    <t>-1412569543</t>
  </si>
  <si>
    <t>zářivkové svítidlo rastr. s asymetr. reflektorem - AS-EP 1x36W IP20</t>
  </si>
  <si>
    <t>-884101031</t>
  </si>
  <si>
    <t>851940614</t>
  </si>
  <si>
    <t>zářivkové rastr. svítidlo s plexi krytem - PX-EP 2x18W IP40 lesklá mřížka</t>
  </si>
  <si>
    <t>-935774717</t>
  </si>
  <si>
    <t>1506873381</t>
  </si>
  <si>
    <t>zářivkové rastr. svítidlo s plexi krytem - PX-EP 4x18W IP40 lesklá mřížka</t>
  </si>
  <si>
    <t>-1000320911</t>
  </si>
  <si>
    <t>-585235381</t>
  </si>
  <si>
    <t>nouzové svítidlo 11W IP65</t>
  </si>
  <si>
    <t>-327629595</t>
  </si>
  <si>
    <t>943337119</t>
  </si>
  <si>
    <t>svítidlo zářivkové průmyslové prachotěsné IP66, AC ET5, 2x80W, délka 1572 mm</t>
  </si>
  <si>
    <t>-1074259418</t>
  </si>
  <si>
    <t>-1726595975</t>
  </si>
  <si>
    <t>zářivková trubice 80W/840</t>
  </si>
  <si>
    <t>957236555</t>
  </si>
  <si>
    <t>-906592699</t>
  </si>
  <si>
    <t>1463484388</t>
  </si>
  <si>
    <t>krabice přístrojová instalační pr. 68</t>
  </si>
  <si>
    <t>1469559291</t>
  </si>
  <si>
    <t>-1142420817</t>
  </si>
  <si>
    <t>krabice KP pro přístroje pro parapetní kanály 170x70D</t>
  </si>
  <si>
    <t>1456657292</t>
  </si>
  <si>
    <t>896498900</t>
  </si>
  <si>
    <t>krabice univerzální rozbočná se svorkovnicí pr. 68</t>
  </si>
  <si>
    <t>-469113969</t>
  </si>
  <si>
    <t>-2104318937</t>
  </si>
  <si>
    <t>krabice vodotěsná acid. do 4mm2 IP67</t>
  </si>
  <si>
    <t>829237371</t>
  </si>
  <si>
    <t>-1250094130</t>
  </si>
  <si>
    <t>krabice PC Z PH 8110 KA světle šedá</t>
  </si>
  <si>
    <t>-2011664477</t>
  </si>
  <si>
    <t>915376896</t>
  </si>
  <si>
    <t>-196769370</t>
  </si>
  <si>
    <t>2083034513</t>
  </si>
  <si>
    <t>243018215</t>
  </si>
  <si>
    <t>1174523357</t>
  </si>
  <si>
    <t>-1162881074</t>
  </si>
  <si>
    <t>08 - Ochrana před bleskem</t>
  </si>
  <si>
    <t>96477330</t>
  </si>
  <si>
    <t>695193091</t>
  </si>
  <si>
    <t>209960061</t>
  </si>
  <si>
    <t>-1389610887</t>
  </si>
  <si>
    <t>354410770</t>
  </si>
  <si>
    <t>1611969523</t>
  </si>
  <si>
    <t>podpěra vedení PV23 FeZn upravena pro plech. krytinu vč. nýtů</t>
  </si>
  <si>
    <t>-666893775</t>
  </si>
  <si>
    <t>-1363373110</t>
  </si>
  <si>
    <t>podpěra vedení PV21 FeZn na ploché střechy</t>
  </si>
  <si>
    <t>1067262782</t>
  </si>
  <si>
    <t>-1365615725</t>
  </si>
  <si>
    <t>-1107699833</t>
  </si>
  <si>
    <t>814833963</t>
  </si>
  <si>
    <t>svorka SJ 1 k jímací tyči-4 šrouby</t>
  </si>
  <si>
    <t>1916835506</t>
  </si>
  <si>
    <t>-703459918</t>
  </si>
  <si>
    <t>1660626217</t>
  </si>
  <si>
    <t>1398684765</t>
  </si>
  <si>
    <t>-273529576</t>
  </si>
  <si>
    <t>404910521</t>
  </si>
  <si>
    <t>1747111364</t>
  </si>
  <si>
    <t>501451865</t>
  </si>
  <si>
    <t>311082052</t>
  </si>
  <si>
    <t>-1335071012</t>
  </si>
  <si>
    <t>743621210R</t>
  </si>
  <si>
    <t>Montáž drát nebo lano hromosvodné svodové D do 10 mm bez podpěry</t>
  </si>
  <si>
    <t>-200558812</t>
  </si>
  <si>
    <t>1057954755</t>
  </si>
  <si>
    <t>Žebřík do 7 m</t>
  </si>
  <si>
    <t>-669225285</t>
  </si>
  <si>
    <t>354421100</t>
  </si>
  <si>
    <t>1381791127</t>
  </si>
  <si>
    <t>-845392846</t>
  </si>
  <si>
    <t>004 - SO-01 Ostatní a vedlejší náklady</t>
  </si>
  <si>
    <t>01 - SO-01 Ostatní a vedlejší náklady</t>
  </si>
  <si>
    <t xml:space="preserve">    VN - Vedlejší náklady</t>
  </si>
  <si>
    <t xml:space="preserve">      D1 - 005121 Zařízení staveniště</t>
  </si>
  <si>
    <t xml:space="preserve">    ON - Ostatní náklady</t>
  </si>
  <si>
    <t xml:space="preserve">      D3 - 00521 Staveniště</t>
  </si>
  <si>
    <t xml:space="preserve">      D4 - 00524 Předání a převzetí díla</t>
  </si>
  <si>
    <t xml:space="preserve">      D5 - 00526 Finanční náklady</t>
  </si>
  <si>
    <t xml:space="preserve">      D6 - 00528 Podmínky dotačních programů</t>
  </si>
  <si>
    <t>VN</t>
  </si>
  <si>
    <t>Vedlejší náklady</t>
  </si>
  <si>
    <t>005121 Zařízení staveniště</t>
  </si>
  <si>
    <t>005121011R</t>
  </si>
  <si>
    <t>Vybudování zařízení staveniště</t>
  </si>
  <si>
    <t>Soubor</t>
  </si>
  <si>
    <t>262144</t>
  </si>
  <si>
    <t>-1187925216</t>
  </si>
  <si>
    <t>Poznámka k položce:
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</si>
  <si>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005121021R</t>
  </si>
  <si>
    <t>Provoz zařízení staveniště pro JKSO 801 až 803</t>
  </si>
  <si>
    <t>2108799142</t>
  </si>
  <si>
    <t>Poznámka k položce:
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</si>
  <si>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005121031R</t>
  </si>
  <si>
    <t>Odstranění zařízení staveniště pro JKSO 801 až 803</t>
  </si>
  <si>
    <t>-1813838744</t>
  </si>
  <si>
    <t>Poznámka k položce: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</si>
  <si>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ON</t>
  </si>
  <si>
    <t>Ostatní náklady</t>
  </si>
  <si>
    <t>00521 Staveniště</t>
  </si>
  <si>
    <t>005211010R</t>
  </si>
  <si>
    <t>Předání a převzetí staveniště</t>
  </si>
  <si>
    <t>-74814586</t>
  </si>
  <si>
    <t>Poznámka k položce:
Náklady zhotovitele, které vzniknou v souvislosti s povinnostmi zhotovitele při předání a převzetí staveniště.</t>
  </si>
  <si>
    <t>005211020R</t>
  </si>
  <si>
    <t>Ochrana stávajících inženýrských sítí na staveništi</t>
  </si>
  <si>
    <t>938340760</t>
  </si>
  <si>
    <t>Poznámka k položce:
Náklady na přezkoumání podkladů objednatele o stavu inženýrských sítí probíhajících staveništěm nebo dotčenými stavbou i mimo území staveniště, provedení vytýčení jejich skutečné trasy a provedení ochranných opatření pro zabezpečení stávajících inženýrských sítí.</t>
  </si>
  <si>
    <t>D4</t>
  </si>
  <si>
    <t>00524 Předání a převzetí díla</t>
  </si>
  <si>
    <t>00524 R</t>
  </si>
  <si>
    <t>Předání a převzetí díla</t>
  </si>
  <si>
    <t>-1393296216</t>
  </si>
  <si>
    <t>Poznámka k položce:
Náklady zhotovitele, které vzniknou v souvislosti s povinnostmi zhotovitele při předání a převzetí díla.</t>
  </si>
  <si>
    <t>005241010R</t>
  </si>
  <si>
    <t>Dokumentace skutečného provedení</t>
  </si>
  <si>
    <t>537736681</t>
  </si>
  <si>
    <t>Poznámka k položce:
Náklady na vyhotovení dokumentace skutečného provedení stavby. Dokumentace bude předána v tištěné formě ve dvou vyhotoveních a v digitální formě na datovém nosiči CD-Rom  v jednom vyhotovení (veškerá dokumetnace v PDF,  výkresová část i ve formátu DWG)</t>
  </si>
  <si>
    <t>D5</t>
  </si>
  <si>
    <t>00526 Finanční náklady</t>
  </si>
  <si>
    <t>005261010R</t>
  </si>
  <si>
    <t>Pojištění dodavatele a pojištění díla</t>
  </si>
  <si>
    <t>-879878062</t>
  </si>
  <si>
    <t>Poznámka k položce:
Náklady spojené s povinným pojištěním dodavatele nebo stavebního díla či jeho části, v rozsahu obchodních podmínek.</t>
  </si>
  <si>
    <t>005261021R</t>
  </si>
  <si>
    <t>Bankovní záruky za řádné provedení díla</t>
  </si>
  <si>
    <t>-1441343025</t>
  </si>
  <si>
    <t>Poznámka k položce:
Náklady zhotovitele spojené se zabezpečením a poskytnutím zajišťovacích bankovních záruk za řádné provedení díla,jak je zadavatel požaduje v obchodních podmínkách.</t>
  </si>
  <si>
    <t>005261022R</t>
  </si>
  <si>
    <t>Bankovní záruky za splnění záručních podmínek</t>
  </si>
  <si>
    <t>973406210</t>
  </si>
  <si>
    <t>Poznámka k položce:
Náklady zhotovitele spojené se zabezpečením a poskytnutím zajišťovacích bankovních záruk za splnění záručních podmínek, jak je zadavatel požaduje v obchodních podmínkách.</t>
  </si>
  <si>
    <t>D6</t>
  </si>
  <si>
    <t>00528 Podmínky dotačních programů</t>
  </si>
  <si>
    <t>00528101 R</t>
  </si>
  <si>
    <t>Dodávka a montáž celobarevného informačního panelu k označení staveniště po celou dobu stavby</t>
  </si>
  <si>
    <t>-45658723</t>
  </si>
  <si>
    <t>Poznámka k položce:
Informační panel o velikosti 5100 x 2400 mm zhotovený z materálu odolného venkovnímu prostředí umístěný na viditelném místě na staveništi, celobarevný tisk. Tiskový podklad bude předán vítěznému dodavateli zadavatelem před zahájením prací.</t>
  </si>
  <si>
    <t>00528102 R</t>
  </si>
  <si>
    <t>Dodávka a montáž stálé informační tabule pro venkovní prostředí - pamětní deska</t>
  </si>
  <si>
    <t>2004832759</t>
  </si>
  <si>
    <t>Poznámka k položce:
Pamětní deska z odolného a trvalého materiálu o velikosti 300 x 400 mm. Tiskový podklad bude předán dodavateli stavby zadavatelem v průběhu realizace stavby.</t>
  </si>
  <si>
    <t>005211080R</t>
  </si>
  <si>
    <t>Bezpečnostní a hygienická opatření na staveništi</t>
  </si>
  <si>
    <t>354589612</t>
  </si>
  <si>
    <t>Poznámka k položce:
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</si>
  <si>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</si>
  <si>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</si>
  <si>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</si>
  <si>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</si>
  <si>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</si>
  <si>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</si>
  <si>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</si>
  <si>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</si>
  <si>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</si>
  <si>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</si>
  <si>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</si>
  <si>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</si>
  <si>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</si>
  <si>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</si>
  <si>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</si>
  <si>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</si>
  <si>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</si>
  <si>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</si>
  <si>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</si>
  <si>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</si>
  <si>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</si>
  <si>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</si>
  <si>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</si>
  <si>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</si>
  <si>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</si>
  <si>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</si>
  <si>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</si>
  <si>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</si>
  <si>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</si>
  <si>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</si>
  <si>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</si>
  <si>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</si>
  <si>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</si>
  <si>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</si>
  <si>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</si>
  <si>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</si>
  <si>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</si>
  <si>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</si>
  <si>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</si>
  <si>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</si>
  <si>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</si>
  <si>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</si>
  <si>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</si>
  <si>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</si>
  <si>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</si>
  <si>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</si>
  <si>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</si>
  <si>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</si>
  <si>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</si>
  <si>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</si>
  <si>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</si>
  <si>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</si>
  <si>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</si>
  <si>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</si>
  <si>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</si>
  <si>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</si>
  <si>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</si>
  <si>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</si>
  <si>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</si>
  <si>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</si>
  <si>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</si>
  <si>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</si>
  <si>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</si>
  <si>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</si>
  <si>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</si>
  <si>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</si>
  <si>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</si>
  <si>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</si>
  <si>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</si>
  <si>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</si>
  <si>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</si>
  <si>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</si>
  <si>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</si>
  <si>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</si>
  <si>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</si>
  <si>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</si>
  <si>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</si>
  <si>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</si>
  <si>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</si>
  <si>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</si>
  <si>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</si>
  <si>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</si>
  <si>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</si>
  <si>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</si>
  <si>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</si>
  <si>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</si>
  <si>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</si>
  <si>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</si>
  <si>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</si>
  <si>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</si>
  <si>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</si>
  <si>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</si>
  <si>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</si>
  <si>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</si>
  <si>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</si>
  <si>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</si>
  <si>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</si>
  <si>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</si>
  <si>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</si>
  <si>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</si>
  <si>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</si>
  <si>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</si>
  <si>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</si>
  <si>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</si>
  <si>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</si>
  <si>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</si>
  <si>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</si>
  <si>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</si>
  <si>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</si>
  <si>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</si>
  <si>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</si>
  <si>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</si>
  <si>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</si>
  <si>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</si>
  <si>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</si>
  <si>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</si>
  <si>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</si>
  <si>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</si>
  <si>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</si>
  <si>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</si>
  <si>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</si>
  <si>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</si>
  <si>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</si>
  <si>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</si>
  <si>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</si>
  <si>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</si>
  <si>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</si>
  <si>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</si>
  <si>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</si>
  <si>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</si>
  <si>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</si>
  <si>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</si>
  <si>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</si>
  <si>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</si>
  <si>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</si>
  <si>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</si>
  <si>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</si>
  <si>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</si>
  <si>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</si>
  <si>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</si>
  <si>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</si>
  <si>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</si>
  <si>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</si>
  <si>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</si>
  <si>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</si>
  <si>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</si>
  <si>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</si>
  <si>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</si>
  <si>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</si>
  <si>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</si>
  <si>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</si>
  <si>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</si>
  <si>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</si>
  <si>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</si>
  <si>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</si>
  <si>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</si>
  <si>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</si>
  <si>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</si>
  <si>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</si>
  <si>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</si>
  <si>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</si>
  <si>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</si>
  <si>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</si>
  <si>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</si>
  <si>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</si>
  <si>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</si>
  <si>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</si>
  <si>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</si>
  <si>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</si>
  <si>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</si>
  <si>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</si>
  <si>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</si>
  <si>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</si>
  <si>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</si>
  <si>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</si>
  <si>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</si>
  <si>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</si>
  <si>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</si>
  <si>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</si>
  <si>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Zápachová uzávěrka vodní podomítková např. HL 138 - DN 32 x d 20-32 mm pro odvod kondenzátu, dodávka a montáž</t>
  </si>
  <si>
    <t>Hydrantový systém s tvarově stálou hadicí D 25 x 30 m celoplechový vel. 650x650x285 mm, dodávka a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</si>
</sst>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i/>
      <sz val="8"/>
      <color rgb="FF0000FF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8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9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18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23" xfId="0" applyNumberFormat="1" applyFont="1" applyBorder="1" applyAlignment="1">
      <alignment vertical="center"/>
    </xf>
    <xf numFmtId="4" fontId="26" fillId="0" borderId="24" xfId="0" applyNumberFormat="1" applyFont="1" applyBorder="1" applyAlignment="1">
      <alignment vertical="center"/>
    </xf>
    <xf numFmtId="166" fontId="26" fillId="0" borderId="24" xfId="0" applyNumberFormat="1" applyFont="1" applyBorder="1" applyAlignment="1">
      <alignment vertical="center"/>
    </xf>
    <xf numFmtId="4" fontId="26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10" xfId="0" applyFont="1" applyFill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7" borderId="0" xfId="0" applyFont="1" applyFill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34" fillId="5" borderId="28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0" fillId="3" borderId="0" xfId="0" applyFill="1" applyProtection="1"/>
    <xf numFmtId="0" fontId="30" fillId="3" borderId="0" xfId="1" applyFont="1" applyFill="1" applyAlignment="1" applyProtection="1">
      <alignment vertical="center"/>
    </xf>
    <xf numFmtId="0" fontId="44" fillId="3" borderId="0" xfId="1" applyFill="1" applyProtection="1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3" fillId="0" borderId="0" xfId="0" applyFont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0" fontId="0" fillId="7" borderId="0" xfId="0" applyFont="1" applyFill="1" applyBorder="1" applyAlignment="1" applyProtection="1">
      <alignment vertical="center"/>
    </xf>
    <xf numFmtId="0" fontId="3" fillId="7" borderId="9" xfId="0" applyFont="1" applyFill="1" applyBorder="1" applyAlignment="1" applyProtection="1">
      <alignment horizontal="left" vertical="center"/>
    </xf>
    <xf numFmtId="0" fontId="0" fillId="7" borderId="10" xfId="0" applyFont="1" applyFill="1" applyBorder="1" applyAlignment="1" applyProtection="1">
      <alignment vertical="center"/>
    </xf>
    <xf numFmtId="0" fontId="3" fillId="7" borderId="10" xfId="0" applyFont="1" applyFill="1" applyBorder="1" applyAlignment="1" applyProtection="1">
      <alignment horizontal="right" vertical="center"/>
    </xf>
    <xf numFmtId="0" fontId="3" fillId="7" borderId="10" xfId="0" applyFont="1" applyFill="1" applyBorder="1" applyAlignment="1" applyProtection="1">
      <alignment horizontal="center" vertical="center"/>
    </xf>
    <xf numFmtId="4" fontId="3" fillId="7" borderId="10" xfId="0" applyNumberFormat="1" applyFont="1" applyFill="1" applyBorder="1" applyAlignment="1" applyProtection="1">
      <alignment vertical="center"/>
    </xf>
    <xf numFmtId="0" fontId="0" fillId="7" borderId="27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2" fillId="7" borderId="0" xfId="0" applyFont="1" applyFill="1" applyBorder="1" applyAlignment="1" applyProtection="1">
      <alignment horizontal="left" vertical="center"/>
    </xf>
    <xf numFmtId="0" fontId="2" fillId="7" borderId="0" xfId="0" applyFont="1" applyFill="1" applyBorder="1" applyAlignment="1" applyProtection="1">
      <alignment horizontal="right" vertical="center"/>
    </xf>
    <xf numFmtId="0" fontId="0" fillId="7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 wrapText="1"/>
    </xf>
    <xf numFmtId="0" fontId="2" fillId="7" borderId="20" xfId="0" applyFont="1" applyFill="1" applyBorder="1" applyAlignment="1" applyProtection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/>
    <xf numFmtId="0" fontId="0" fillId="0" borderId="15" xfId="0" applyFont="1" applyBorder="1" applyAlignment="1" applyProtection="1">
      <alignment vertical="center"/>
    </xf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 applyProtection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0" borderId="28" xfId="0" applyNumberFormat="1" applyFont="1" applyBorder="1" applyAlignment="1" applyProtection="1">
      <alignment vertical="center"/>
    </xf>
    <xf numFmtId="0" fontId="1" fillId="5" borderId="28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 applyProtection="1">
      <alignment vertical="center"/>
    </xf>
    <xf numFmtId="0" fontId="34" fillId="5" borderId="28" xfId="0" applyFont="1" applyFill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8" xfId="0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46" fillId="0" borderId="28" xfId="0" applyFont="1" applyBorder="1" applyAlignment="1" applyProtection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 applyProtection="1">
      <alignment vertical="center"/>
    </xf>
    <xf numFmtId="0" fontId="13" fillId="4" borderId="0" xfId="0" applyFont="1" applyFill="1" applyAlignment="1" applyProtection="1">
      <alignment horizontal="center" vertical="center"/>
    </xf>
    <xf numFmtId="0" fontId="0" fillId="0" borderId="0" xfId="0" applyProtection="1"/>
    <xf numFmtId="0" fontId="16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80"/>
  <sheetViews>
    <sheetView showGridLines="0" tabSelected="1" workbookViewId="0">
      <pane ySplit="1" topLeftCell="A2" activePane="bottomLeft" state="frozen"/>
      <selection pane="bottomLeft" activeCell="M179" sqref="M17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9" t="s">
        <v>0</v>
      </c>
      <c r="B1" s="10"/>
      <c r="C1" s="10"/>
      <c r="D1" s="11" t="s">
        <v>1</v>
      </c>
      <c r="E1" s="10"/>
      <c r="F1" s="10"/>
      <c r="G1" s="10"/>
      <c r="H1" s="10"/>
      <c r="I1" s="10"/>
      <c r="J1" s="10"/>
      <c r="K1" s="12" t="s">
        <v>2</v>
      </c>
      <c r="L1" s="12"/>
      <c r="M1" s="12"/>
      <c r="N1" s="12"/>
      <c r="O1" s="12"/>
      <c r="P1" s="12"/>
      <c r="Q1" s="12"/>
      <c r="R1" s="12"/>
      <c r="S1" s="12"/>
      <c r="T1" s="10"/>
      <c r="U1" s="10"/>
      <c r="V1" s="10"/>
      <c r="W1" s="12" t="s">
        <v>3</v>
      </c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3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  <c r="BV1" s="16" t="s">
        <v>7</v>
      </c>
    </row>
    <row r="2" spans="1:74" ht="36.950000000000003" customHeight="1">
      <c r="AR2" s="370" t="s">
        <v>8</v>
      </c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S2" s="17" t="s">
        <v>9</v>
      </c>
      <c r="BT2" s="17" t="s">
        <v>10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4" ht="36.950000000000003" customHeight="1">
      <c r="B4" s="21"/>
      <c r="C4" s="22"/>
      <c r="D4" s="23" t="s">
        <v>12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13</v>
      </c>
      <c r="BE4" s="26" t="s">
        <v>14</v>
      </c>
      <c r="BS4" s="17" t="s">
        <v>15</v>
      </c>
    </row>
    <row r="5" spans="1:74" ht="14.45" customHeight="1">
      <c r="B5" s="21"/>
      <c r="C5" s="22"/>
      <c r="D5" s="27" t="s">
        <v>16</v>
      </c>
      <c r="E5" s="22"/>
      <c r="F5" s="22"/>
      <c r="G5" s="22"/>
      <c r="H5" s="22"/>
      <c r="I5" s="22"/>
      <c r="J5" s="22"/>
      <c r="K5" s="333" t="s">
        <v>17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2"/>
      <c r="AQ5" s="24"/>
      <c r="BE5" s="331" t="s">
        <v>18</v>
      </c>
      <c r="BS5" s="17" t="s">
        <v>9</v>
      </c>
    </row>
    <row r="6" spans="1:74" ht="36.950000000000003" customHeight="1">
      <c r="B6" s="21"/>
      <c r="C6" s="22"/>
      <c r="D6" s="29" t="s">
        <v>19</v>
      </c>
      <c r="E6" s="22"/>
      <c r="F6" s="22"/>
      <c r="G6" s="22"/>
      <c r="H6" s="22"/>
      <c r="I6" s="22"/>
      <c r="J6" s="22"/>
      <c r="K6" s="335" t="s">
        <v>20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2"/>
      <c r="AQ6" s="24"/>
      <c r="BE6" s="332"/>
      <c r="BS6" s="17" t="s">
        <v>9</v>
      </c>
    </row>
    <row r="7" spans="1:74" ht="14.45" customHeight="1">
      <c r="B7" s="21"/>
      <c r="C7" s="22"/>
      <c r="D7" s="30" t="s">
        <v>21</v>
      </c>
      <c r="E7" s="22"/>
      <c r="F7" s="22"/>
      <c r="G7" s="22"/>
      <c r="H7" s="22"/>
      <c r="I7" s="22"/>
      <c r="J7" s="22"/>
      <c r="K7" s="28" t="s">
        <v>5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22</v>
      </c>
      <c r="AL7" s="22"/>
      <c r="AM7" s="22"/>
      <c r="AN7" s="28" t="s">
        <v>5</v>
      </c>
      <c r="AO7" s="22"/>
      <c r="AP7" s="22"/>
      <c r="AQ7" s="24"/>
      <c r="BE7" s="332"/>
      <c r="BS7" s="17" t="s">
        <v>9</v>
      </c>
    </row>
    <row r="8" spans="1:74" ht="14.45" customHeight="1">
      <c r="B8" s="21"/>
      <c r="C8" s="22"/>
      <c r="D8" s="30" t="s">
        <v>23</v>
      </c>
      <c r="E8" s="22"/>
      <c r="F8" s="22"/>
      <c r="G8" s="22"/>
      <c r="H8" s="22"/>
      <c r="I8" s="22"/>
      <c r="J8" s="22"/>
      <c r="K8" s="28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25</v>
      </c>
      <c r="AL8" s="22"/>
      <c r="AM8" s="22"/>
      <c r="AN8" s="31"/>
      <c r="AO8" s="22"/>
      <c r="AP8" s="22"/>
      <c r="AQ8" s="24"/>
      <c r="BE8" s="332"/>
      <c r="BS8" s="17" t="s">
        <v>9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332"/>
      <c r="BS9" s="17" t="s">
        <v>9</v>
      </c>
    </row>
    <row r="10" spans="1:74" ht="14.45" customHeight="1">
      <c r="B10" s="21"/>
      <c r="C10" s="22"/>
      <c r="D10" s="30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27</v>
      </c>
      <c r="AL10" s="22"/>
      <c r="AM10" s="22"/>
      <c r="AN10" s="28" t="s">
        <v>28</v>
      </c>
      <c r="AO10" s="22"/>
      <c r="AP10" s="22"/>
      <c r="AQ10" s="24"/>
      <c r="BE10" s="332"/>
      <c r="BS10" s="17" t="s">
        <v>9</v>
      </c>
    </row>
    <row r="11" spans="1:74" ht="18.399999999999999" customHeight="1">
      <c r="B11" s="21"/>
      <c r="C11" s="22"/>
      <c r="D11" s="22"/>
      <c r="E11" s="28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30</v>
      </c>
      <c r="AL11" s="22"/>
      <c r="AM11" s="22"/>
      <c r="AN11" s="28" t="s">
        <v>31</v>
      </c>
      <c r="AO11" s="22"/>
      <c r="AP11" s="22"/>
      <c r="AQ11" s="24"/>
      <c r="BE11" s="332"/>
      <c r="BS11" s="17" t="s">
        <v>9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332"/>
      <c r="BS12" s="17" t="s">
        <v>9</v>
      </c>
    </row>
    <row r="13" spans="1:74" ht="14.45" customHeight="1">
      <c r="B13" s="21"/>
      <c r="C13" s="22"/>
      <c r="D13" s="30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27</v>
      </c>
      <c r="AL13" s="22"/>
      <c r="AM13" s="22"/>
      <c r="AN13" s="32" t="s">
        <v>33</v>
      </c>
      <c r="AO13" s="22"/>
      <c r="AP13" s="22"/>
      <c r="AQ13" s="24"/>
      <c r="BE13" s="332"/>
      <c r="BS13" s="17" t="s">
        <v>9</v>
      </c>
    </row>
    <row r="14" spans="1:74" ht="15">
      <c r="B14" s="21"/>
      <c r="C14" s="22"/>
      <c r="D14" s="22"/>
      <c r="E14" s="336" t="s">
        <v>33</v>
      </c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0" t="s">
        <v>30</v>
      </c>
      <c r="AL14" s="22"/>
      <c r="AM14" s="22"/>
      <c r="AN14" s="32" t="s">
        <v>33</v>
      </c>
      <c r="AO14" s="22"/>
      <c r="AP14" s="22"/>
      <c r="AQ14" s="24"/>
      <c r="BE14" s="332"/>
      <c r="BS14" s="17" t="s">
        <v>9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332"/>
      <c r="BS15" s="17" t="s">
        <v>6</v>
      </c>
    </row>
    <row r="16" spans="1:74" ht="14.45" customHeight="1">
      <c r="B16" s="21"/>
      <c r="C16" s="22"/>
      <c r="D16" s="30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27</v>
      </c>
      <c r="AL16" s="22"/>
      <c r="AM16" s="22"/>
      <c r="AN16" s="28" t="s">
        <v>35</v>
      </c>
      <c r="AO16" s="22"/>
      <c r="AP16" s="22"/>
      <c r="AQ16" s="24"/>
      <c r="BE16" s="332"/>
      <c r="BS16" s="17" t="s">
        <v>6</v>
      </c>
    </row>
    <row r="17" spans="2:71" ht="18.399999999999999" customHeight="1">
      <c r="B17" s="21"/>
      <c r="C17" s="22"/>
      <c r="D17" s="22"/>
      <c r="E17" s="28" t="s">
        <v>36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30</v>
      </c>
      <c r="AL17" s="22"/>
      <c r="AM17" s="22"/>
      <c r="AN17" s="28" t="s">
        <v>37</v>
      </c>
      <c r="AO17" s="22"/>
      <c r="AP17" s="22"/>
      <c r="AQ17" s="24"/>
      <c r="BE17" s="332"/>
      <c r="BS17" s="17" t="s">
        <v>38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332"/>
      <c r="BS18" s="17" t="s">
        <v>39</v>
      </c>
    </row>
    <row r="19" spans="2:71" ht="14.45" customHeight="1">
      <c r="B19" s="21"/>
      <c r="C19" s="22"/>
      <c r="D19" s="30" t="s">
        <v>40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332"/>
      <c r="BS19" s="17" t="s">
        <v>41</v>
      </c>
    </row>
    <row r="20" spans="2:71" ht="57" customHeight="1">
      <c r="B20" s="21"/>
      <c r="C20" s="22"/>
      <c r="D20" s="22"/>
      <c r="E20" s="338" t="s">
        <v>42</v>
      </c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22"/>
      <c r="AP20" s="22"/>
      <c r="AQ20" s="24"/>
      <c r="BE20" s="332"/>
      <c r="BS20" s="17" t="s">
        <v>6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332"/>
    </row>
    <row r="22" spans="2:71" ht="6.95" customHeight="1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332"/>
    </row>
    <row r="23" spans="2:71" s="1" customFormat="1" ht="25.9" customHeight="1">
      <c r="B23" s="34"/>
      <c r="C23" s="35"/>
      <c r="D23" s="36" t="s">
        <v>43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39">
        <f>ROUND(AG51,0)</f>
        <v>0</v>
      </c>
      <c r="AL23" s="340"/>
      <c r="AM23" s="340"/>
      <c r="AN23" s="340"/>
      <c r="AO23" s="340"/>
      <c r="AP23" s="35"/>
      <c r="AQ23" s="38"/>
      <c r="BE23" s="332"/>
    </row>
    <row r="24" spans="2:71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332"/>
    </row>
    <row r="25" spans="2:71" s="1" customForma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41" t="s">
        <v>44</v>
      </c>
      <c r="M25" s="341"/>
      <c r="N25" s="341"/>
      <c r="O25" s="341"/>
      <c r="P25" s="35"/>
      <c r="Q25" s="35"/>
      <c r="R25" s="35"/>
      <c r="S25" s="35"/>
      <c r="T25" s="35"/>
      <c r="U25" s="35"/>
      <c r="V25" s="35"/>
      <c r="W25" s="341" t="s">
        <v>45</v>
      </c>
      <c r="X25" s="341"/>
      <c r="Y25" s="341"/>
      <c r="Z25" s="341"/>
      <c r="AA25" s="341"/>
      <c r="AB25" s="341"/>
      <c r="AC25" s="341"/>
      <c r="AD25" s="341"/>
      <c r="AE25" s="341"/>
      <c r="AF25" s="35"/>
      <c r="AG25" s="35"/>
      <c r="AH25" s="35"/>
      <c r="AI25" s="35"/>
      <c r="AJ25" s="35"/>
      <c r="AK25" s="341" t="s">
        <v>46</v>
      </c>
      <c r="AL25" s="341"/>
      <c r="AM25" s="341"/>
      <c r="AN25" s="341"/>
      <c r="AO25" s="341"/>
      <c r="AP25" s="35"/>
      <c r="AQ25" s="38"/>
      <c r="BE25" s="332"/>
    </row>
    <row r="26" spans="2:71" s="2" customFormat="1" ht="14.45" customHeight="1">
      <c r="B26" s="39"/>
      <c r="C26" s="40"/>
      <c r="D26" s="41" t="s">
        <v>47</v>
      </c>
      <c r="E26" s="40"/>
      <c r="F26" s="41" t="s">
        <v>48</v>
      </c>
      <c r="G26" s="40"/>
      <c r="H26" s="40"/>
      <c r="I26" s="40"/>
      <c r="J26" s="40"/>
      <c r="K26" s="40"/>
      <c r="L26" s="342">
        <v>0.21</v>
      </c>
      <c r="M26" s="343"/>
      <c r="N26" s="343"/>
      <c r="O26" s="343"/>
      <c r="P26" s="40"/>
      <c r="Q26" s="40"/>
      <c r="R26" s="40"/>
      <c r="S26" s="40"/>
      <c r="T26" s="40"/>
      <c r="U26" s="40"/>
      <c r="V26" s="40"/>
      <c r="W26" s="344">
        <f>ROUND(AZ51,0)</f>
        <v>0</v>
      </c>
      <c r="X26" s="343"/>
      <c r="Y26" s="343"/>
      <c r="Z26" s="343"/>
      <c r="AA26" s="343"/>
      <c r="AB26" s="343"/>
      <c r="AC26" s="343"/>
      <c r="AD26" s="343"/>
      <c r="AE26" s="343"/>
      <c r="AF26" s="40"/>
      <c r="AG26" s="40"/>
      <c r="AH26" s="40"/>
      <c r="AI26" s="40"/>
      <c r="AJ26" s="40"/>
      <c r="AK26" s="344">
        <f>ROUND(AV51,1)</f>
        <v>0</v>
      </c>
      <c r="AL26" s="343"/>
      <c r="AM26" s="343"/>
      <c r="AN26" s="343"/>
      <c r="AO26" s="343"/>
      <c r="AP26" s="40"/>
      <c r="AQ26" s="42"/>
      <c r="BE26" s="332"/>
    </row>
    <row r="27" spans="2:71" s="2" customFormat="1" ht="14.45" customHeight="1">
      <c r="B27" s="39"/>
      <c r="C27" s="40"/>
      <c r="D27" s="40"/>
      <c r="E27" s="40"/>
      <c r="F27" s="41" t="s">
        <v>49</v>
      </c>
      <c r="G27" s="40"/>
      <c r="H27" s="40"/>
      <c r="I27" s="40"/>
      <c r="J27" s="40"/>
      <c r="K27" s="40"/>
      <c r="L27" s="342">
        <v>0.15</v>
      </c>
      <c r="M27" s="343"/>
      <c r="N27" s="343"/>
      <c r="O27" s="343"/>
      <c r="P27" s="40"/>
      <c r="Q27" s="40"/>
      <c r="R27" s="40"/>
      <c r="S27" s="40"/>
      <c r="T27" s="40"/>
      <c r="U27" s="40"/>
      <c r="V27" s="40"/>
      <c r="W27" s="344">
        <f>ROUND(BA51,0)</f>
        <v>0</v>
      </c>
      <c r="X27" s="343"/>
      <c r="Y27" s="343"/>
      <c r="Z27" s="343"/>
      <c r="AA27" s="343"/>
      <c r="AB27" s="343"/>
      <c r="AC27" s="343"/>
      <c r="AD27" s="343"/>
      <c r="AE27" s="343"/>
      <c r="AF27" s="40"/>
      <c r="AG27" s="40"/>
      <c r="AH27" s="40"/>
      <c r="AI27" s="40"/>
      <c r="AJ27" s="40"/>
      <c r="AK27" s="344">
        <f>ROUND(AW51,1)</f>
        <v>0</v>
      </c>
      <c r="AL27" s="343"/>
      <c r="AM27" s="343"/>
      <c r="AN27" s="343"/>
      <c r="AO27" s="343"/>
      <c r="AP27" s="40"/>
      <c r="AQ27" s="42"/>
      <c r="BE27" s="332"/>
    </row>
    <row r="28" spans="2:71" s="2" customFormat="1" ht="14.45" hidden="1" customHeight="1">
      <c r="B28" s="39"/>
      <c r="C28" s="40"/>
      <c r="D28" s="40"/>
      <c r="E28" s="40"/>
      <c r="F28" s="41" t="s">
        <v>50</v>
      </c>
      <c r="G28" s="40"/>
      <c r="H28" s="40"/>
      <c r="I28" s="40"/>
      <c r="J28" s="40"/>
      <c r="K28" s="40"/>
      <c r="L28" s="342">
        <v>0.21</v>
      </c>
      <c r="M28" s="343"/>
      <c r="N28" s="343"/>
      <c r="O28" s="343"/>
      <c r="P28" s="40"/>
      <c r="Q28" s="40"/>
      <c r="R28" s="40"/>
      <c r="S28" s="40"/>
      <c r="T28" s="40"/>
      <c r="U28" s="40"/>
      <c r="V28" s="40"/>
      <c r="W28" s="344">
        <f>ROUND(BB51,0)</f>
        <v>0</v>
      </c>
      <c r="X28" s="343"/>
      <c r="Y28" s="343"/>
      <c r="Z28" s="343"/>
      <c r="AA28" s="343"/>
      <c r="AB28" s="343"/>
      <c r="AC28" s="343"/>
      <c r="AD28" s="343"/>
      <c r="AE28" s="343"/>
      <c r="AF28" s="40"/>
      <c r="AG28" s="40"/>
      <c r="AH28" s="40"/>
      <c r="AI28" s="40"/>
      <c r="AJ28" s="40"/>
      <c r="AK28" s="344">
        <v>0</v>
      </c>
      <c r="AL28" s="343"/>
      <c r="AM28" s="343"/>
      <c r="AN28" s="343"/>
      <c r="AO28" s="343"/>
      <c r="AP28" s="40"/>
      <c r="AQ28" s="42"/>
      <c r="BE28" s="332"/>
    </row>
    <row r="29" spans="2:71" s="2" customFormat="1" ht="14.45" hidden="1" customHeight="1">
      <c r="B29" s="39"/>
      <c r="C29" s="40"/>
      <c r="D29" s="40"/>
      <c r="E29" s="40"/>
      <c r="F29" s="41" t="s">
        <v>51</v>
      </c>
      <c r="G29" s="40"/>
      <c r="H29" s="40"/>
      <c r="I29" s="40"/>
      <c r="J29" s="40"/>
      <c r="K29" s="40"/>
      <c r="L29" s="342">
        <v>0.15</v>
      </c>
      <c r="M29" s="343"/>
      <c r="N29" s="343"/>
      <c r="O29" s="343"/>
      <c r="P29" s="40"/>
      <c r="Q29" s="40"/>
      <c r="R29" s="40"/>
      <c r="S29" s="40"/>
      <c r="T29" s="40"/>
      <c r="U29" s="40"/>
      <c r="V29" s="40"/>
      <c r="W29" s="344">
        <f>ROUND(BC51,0)</f>
        <v>0</v>
      </c>
      <c r="X29" s="343"/>
      <c r="Y29" s="343"/>
      <c r="Z29" s="343"/>
      <c r="AA29" s="343"/>
      <c r="AB29" s="343"/>
      <c r="AC29" s="343"/>
      <c r="AD29" s="343"/>
      <c r="AE29" s="343"/>
      <c r="AF29" s="40"/>
      <c r="AG29" s="40"/>
      <c r="AH29" s="40"/>
      <c r="AI29" s="40"/>
      <c r="AJ29" s="40"/>
      <c r="AK29" s="344">
        <v>0</v>
      </c>
      <c r="AL29" s="343"/>
      <c r="AM29" s="343"/>
      <c r="AN29" s="343"/>
      <c r="AO29" s="343"/>
      <c r="AP29" s="40"/>
      <c r="AQ29" s="42"/>
      <c r="BE29" s="332"/>
    </row>
    <row r="30" spans="2:71" s="2" customFormat="1" ht="14.45" hidden="1" customHeight="1">
      <c r="B30" s="39"/>
      <c r="C30" s="40"/>
      <c r="D30" s="40"/>
      <c r="E30" s="40"/>
      <c r="F30" s="41" t="s">
        <v>52</v>
      </c>
      <c r="G30" s="40"/>
      <c r="H30" s="40"/>
      <c r="I30" s="40"/>
      <c r="J30" s="40"/>
      <c r="K30" s="40"/>
      <c r="L30" s="342">
        <v>0</v>
      </c>
      <c r="M30" s="343"/>
      <c r="N30" s="343"/>
      <c r="O30" s="343"/>
      <c r="P30" s="40"/>
      <c r="Q30" s="40"/>
      <c r="R30" s="40"/>
      <c r="S30" s="40"/>
      <c r="T30" s="40"/>
      <c r="U30" s="40"/>
      <c r="V30" s="40"/>
      <c r="W30" s="344">
        <f>ROUND(BD51,0)</f>
        <v>0</v>
      </c>
      <c r="X30" s="343"/>
      <c r="Y30" s="343"/>
      <c r="Z30" s="343"/>
      <c r="AA30" s="343"/>
      <c r="AB30" s="343"/>
      <c r="AC30" s="343"/>
      <c r="AD30" s="343"/>
      <c r="AE30" s="343"/>
      <c r="AF30" s="40"/>
      <c r="AG30" s="40"/>
      <c r="AH30" s="40"/>
      <c r="AI30" s="40"/>
      <c r="AJ30" s="40"/>
      <c r="AK30" s="344">
        <v>0</v>
      </c>
      <c r="AL30" s="343"/>
      <c r="AM30" s="343"/>
      <c r="AN30" s="343"/>
      <c r="AO30" s="343"/>
      <c r="AP30" s="40"/>
      <c r="AQ30" s="42"/>
      <c r="BE30" s="332"/>
    </row>
    <row r="31" spans="2:71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332"/>
    </row>
    <row r="32" spans="2:71" s="1" customFormat="1" ht="25.9" customHeight="1">
      <c r="B32" s="34"/>
      <c r="C32" s="43"/>
      <c r="D32" s="44" t="s">
        <v>53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54</v>
      </c>
      <c r="U32" s="45"/>
      <c r="V32" s="45"/>
      <c r="W32" s="45"/>
      <c r="X32" s="345" t="s">
        <v>55</v>
      </c>
      <c r="Y32" s="346"/>
      <c r="Z32" s="346"/>
      <c r="AA32" s="346"/>
      <c r="AB32" s="346"/>
      <c r="AC32" s="45"/>
      <c r="AD32" s="45"/>
      <c r="AE32" s="45"/>
      <c r="AF32" s="45"/>
      <c r="AG32" s="45"/>
      <c r="AH32" s="45"/>
      <c r="AI32" s="45"/>
      <c r="AJ32" s="45"/>
      <c r="AK32" s="347">
        <f>SUM(AK23:AK30)</f>
        <v>0</v>
      </c>
      <c r="AL32" s="346"/>
      <c r="AM32" s="346"/>
      <c r="AN32" s="346"/>
      <c r="AO32" s="348"/>
      <c r="AP32" s="43"/>
      <c r="AQ32" s="47"/>
      <c r="BE32" s="332"/>
    </row>
    <row r="33" spans="2:56" s="1" customFormat="1" ht="6.95" customHeigh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4"/>
    </row>
    <row r="39" spans="2:56" s="1" customFormat="1" ht="36.950000000000003" customHeight="1">
      <c r="B39" s="34"/>
      <c r="C39" s="53" t="s">
        <v>56</v>
      </c>
      <c r="AR39" s="34"/>
    </row>
    <row r="40" spans="2:56" s="1" customFormat="1" ht="6.95" customHeight="1">
      <c r="B40" s="34"/>
      <c r="AR40" s="34"/>
    </row>
    <row r="41" spans="2:56" s="3" customFormat="1" ht="14.45" customHeight="1">
      <c r="B41" s="54"/>
      <c r="C41" s="55" t="s">
        <v>16</v>
      </c>
      <c r="L41" s="3" t="str">
        <f>K5</f>
        <v>150201705B4</v>
      </c>
      <c r="AR41" s="54"/>
    </row>
    <row r="42" spans="2:56" s="4" customFormat="1" ht="36.950000000000003" customHeight="1">
      <c r="B42" s="56"/>
      <c r="C42" s="57" t="s">
        <v>19</v>
      </c>
      <c r="L42" s="349" t="str">
        <f>K6</f>
        <v>Střední škola automobilní Holice - modernizace dílen odborného výcviku a praxe - stavební práce</v>
      </c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R42" s="56"/>
    </row>
    <row r="43" spans="2:56" s="1" customFormat="1" ht="6.95" customHeight="1">
      <c r="B43" s="34"/>
      <c r="AR43" s="34"/>
    </row>
    <row r="44" spans="2:56" s="1" customFormat="1" ht="15">
      <c r="B44" s="34"/>
      <c r="C44" s="55" t="s">
        <v>23</v>
      </c>
      <c r="L44" s="58" t="str">
        <f>IF(K8="","",K8)</f>
        <v>Holice</v>
      </c>
      <c r="AI44" s="55" t="s">
        <v>25</v>
      </c>
      <c r="AM44" s="351" t="str">
        <f>IF(AN8= "","",AN8)</f>
        <v/>
      </c>
      <c r="AN44" s="351"/>
      <c r="AR44" s="34"/>
    </row>
    <row r="45" spans="2:56" s="1" customFormat="1" ht="6.95" customHeight="1">
      <c r="B45" s="34"/>
      <c r="AR45" s="34"/>
    </row>
    <row r="46" spans="2:56" s="1" customFormat="1" ht="15">
      <c r="B46" s="34"/>
      <c r="C46" s="55" t="s">
        <v>26</v>
      </c>
      <c r="L46" s="3" t="str">
        <f>IF(E11= "","",E11)</f>
        <v>Pardubický kraj, Komenského nám. 125, Pardubice</v>
      </c>
      <c r="AI46" s="55" t="s">
        <v>34</v>
      </c>
      <c r="AM46" s="352" t="str">
        <f>IF(E17="","",E17)</f>
        <v>ApA Architektonicko-projekt.ateliér Vamberk s.r.o.</v>
      </c>
      <c r="AN46" s="352"/>
      <c r="AO46" s="352"/>
      <c r="AP46" s="352"/>
      <c r="AR46" s="34"/>
      <c r="AS46" s="353" t="s">
        <v>57</v>
      </c>
      <c r="AT46" s="354"/>
      <c r="AU46" s="59"/>
      <c r="AV46" s="59"/>
      <c r="AW46" s="59"/>
      <c r="AX46" s="59"/>
      <c r="AY46" s="59"/>
      <c r="AZ46" s="59"/>
      <c r="BA46" s="59"/>
      <c r="BB46" s="59"/>
      <c r="BC46" s="59"/>
      <c r="BD46" s="60"/>
    </row>
    <row r="47" spans="2:56" s="1" customFormat="1" ht="15">
      <c r="B47" s="34"/>
      <c r="C47" s="55" t="s">
        <v>32</v>
      </c>
      <c r="L47" s="3" t="str">
        <f>IF(E14= "Vyplň údaj","",E14)</f>
        <v/>
      </c>
      <c r="AR47" s="34"/>
      <c r="AS47" s="355"/>
      <c r="AT47" s="356"/>
      <c r="AU47" s="35"/>
      <c r="AV47" s="35"/>
      <c r="AW47" s="35"/>
      <c r="AX47" s="35"/>
      <c r="AY47" s="35"/>
      <c r="AZ47" s="35"/>
      <c r="BA47" s="35"/>
      <c r="BB47" s="35"/>
      <c r="BC47" s="35"/>
      <c r="BD47" s="61"/>
    </row>
    <row r="48" spans="2:56" s="1" customFormat="1" ht="10.9" customHeight="1">
      <c r="B48" s="34"/>
      <c r="AR48" s="34"/>
      <c r="AS48" s="355"/>
      <c r="AT48" s="356"/>
      <c r="AU48" s="35"/>
      <c r="AV48" s="35"/>
      <c r="AW48" s="35"/>
      <c r="AX48" s="35"/>
      <c r="AY48" s="35"/>
      <c r="AZ48" s="35"/>
      <c r="BA48" s="35"/>
      <c r="BB48" s="35"/>
      <c r="BC48" s="35"/>
      <c r="BD48" s="61"/>
    </row>
    <row r="49" spans="1:91" s="1" customFormat="1" ht="29.25" customHeight="1">
      <c r="B49" s="34"/>
      <c r="C49" s="357" t="s">
        <v>58</v>
      </c>
      <c r="D49" s="358"/>
      <c r="E49" s="358"/>
      <c r="F49" s="358"/>
      <c r="G49" s="358"/>
      <c r="H49" s="62"/>
      <c r="I49" s="359" t="s">
        <v>59</v>
      </c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8"/>
      <c r="AF49" s="358"/>
      <c r="AG49" s="360" t="s">
        <v>60</v>
      </c>
      <c r="AH49" s="358"/>
      <c r="AI49" s="358"/>
      <c r="AJ49" s="358"/>
      <c r="AK49" s="358"/>
      <c r="AL49" s="358"/>
      <c r="AM49" s="358"/>
      <c r="AN49" s="359" t="s">
        <v>61</v>
      </c>
      <c r="AO49" s="358"/>
      <c r="AP49" s="358"/>
      <c r="AQ49" s="63" t="s">
        <v>62</v>
      </c>
      <c r="AR49" s="34"/>
      <c r="AS49" s="64" t="s">
        <v>63</v>
      </c>
      <c r="AT49" s="65" t="s">
        <v>64</v>
      </c>
      <c r="AU49" s="65" t="s">
        <v>65</v>
      </c>
      <c r="AV49" s="65" t="s">
        <v>66</v>
      </c>
      <c r="AW49" s="65" t="s">
        <v>67</v>
      </c>
      <c r="AX49" s="65" t="s">
        <v>68</v>
      </c>
      <c r="AY49" s="65" t="s">
        <v>69</v>
      </c>
      <c r="AZ49" s="65" t="s">
        <v>70</v>
      </c>
      <c r="BA49" s="65" t="s">
        <v>71</v>
      </c>
      <c r="BB49" s="65" t="s">
        <v>72</v>
      </c>
      <c r="BC49" s="65" t="s">
        <v>73</v>
      </c>
      <c r="BD49" s="66" t="s">
        <v>74</v>
      </c>
    </row>
    <row r="50" spans="1:91" s="1" customFormat="1" ht="10.9" customHeight="1">
      <c r="B50" s="34"/>
      <c r="AR50" s="34"/>
      <c r="AS50" s="67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60"/>
    </row>
    <row r="51" spans="1:91" s="4" customFormat="1" ht="32.450000000000003" customHeight="1">
      <c r="B51" s="56"/>
      <c r="C51" s="68" t="s">
        <v>75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368">
        <f>ROUND(AG52+AG60+AG69+AG78,0)</f>
        <v>0</v>
      </c>
      <c r="AH51" s="368"/>
      <c r="AI51" s="368"/>
      <c r="AJ51" s="368"/>
      <c r="AK51" s="368"/>
      <c r="AL51" s="368"/>
      <c r="AM51" s="368"/>
      <c r="AN51" s="369">
        <f t="shared" ref="AN51:AN78" si="0">SUM(AG51,AT51)</f>
        <v>0</v>
      </c>
      <c r="AO51" s="369"/>
      <c r="AP51" s="369"/>
      <c r="AQ51" s="70" t="s">
        <v>5</v>
      </c>
      <c r="AR51" s="56"/>
      <c r="AS51" s="71">
        <f>ROUND(AS52+AS60+AS69+AS78,0)</f>
        <v>0</v>
      </c>
      <c r="AT51" s="72">
        <f t="shared" ref="AT51:AT78" si="1">ROUND(SUM(AV51:AW51),1)</f>
        <v>0</v>
      </c>
      <c r="AU51" s="73">
        <f>ROUND(AU52+AU60+AU69+AU78,5)</f>
        <v>0</v>
      </c>
      <c r="AV51" s="72">
        <f>ROUND(AZ51*L26,1)</f>
        <v>0</v>
      </c>
      <c r="AW51" s="72">
        <f>ROUND(BA51*L27,1)</f>
        <v>0</v>
      </c>
      <c r="AX51" s="72">
        <f>ROUND(BB51*L26,1)</f>
        <v>0</v>
      </c>
      <c r="AY51" s="72">
        <f>ROUND(BC51*L27,1)</f>
        <v>0</v>
      </c>
      <c r="AZ51" s="72">
        <f>ROUND(AZ52+AZ60+AZ69+AZ78,0)</f>
        <v>0</v>
      </c>
      <c r="BA51" s="72">
        <f>ROUND(BA52+BA60+BA69+BA78,0)</f>
        <v>0</v>
      </c>
      <c r="BB51" s="72">
        <f>ROUND(BB52+BB60+BB69+BB78,0)</f>
        <v>0</v>
      </c>
      <c r="BC51" s="72">
        <f>ROUND(BC52+BC60+BC69+BC78,0)</f>
        <v>0</v>
      </c>
      <c r="BD51" s="74">
        <f>ROUND(BD52+BD60+BD69+BD78,0)</f>
        <v>0</v>
      </c>
      <c r="BS51" s="57" t="s">
        <v>76</v>
      </c>
      <c r="BT51" s="57" t="s">
        <v>77</v>
      </c>
      <c r="BU51" s="75" t="s">
        <v>78</v>
      </c>
      <c r="BV51" s="57" t="s">
        <v>79</v>
      </c>
      <c r="BW51" s="57" t="s">
        <v>7</v>
      </c>
      <c r="BX51" s="57" t="s">
        <v>80</v>
      </c>
      <c r="CL51" s="57" t="s">
        <v>5</v>
      </c>
    </row>
    <row r="52" spans="1:91" s="5" customFormat="1" ht="16.5" customHeight="1">
      <c r="B52" s="76"/>
      <c r="C52" s="77"/>
      <c r="D52" s="364" t="s">
        <v>81</v>
      </c>
      <c r="E52" s="364"/>
      <c r="F52" s="364"/>
      <c r="G52" s="364"/>
      <c r="H52" s="364"/>
      <c r="I52" s="78"/>
      <c r="J52" s="364" t="s">
        <v>82</v>
      </c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3">
        <f>ROUND(SUM(AG53:AG59),0)</f>
        <v>0</v>
      </c>
      <c r="AH52" s="362"/>
      <c r="AI52" s="362"/>
      <c r="AJ52" s="362"/>
      <c r="AK52" s="362"/>
      <c r="AL52" s="362"/>
      <c r="AM52" s="362"/>
      <c r="AN52" s="361">
        <f t="shared" si="0"/>
        <v>0</v>
      </c>
      <c r="AO52" s="362"/>
      <c r="AP52" s="362"/>
      <c r="AQ52" s="79" t="s">
        <v>83</v>
      </c>
      <c r="AR52" s="76"/>
      <c r="AS52" s="80">
        <f>ROUND(SUM(AS53:AS59),0)</f>
        <v>0</v>
      </c>
      <c r="AT52" s="81">
        <f t="shared" si="1"/>
        <v>0</v>
      </c>
      <c r="AU52" s="82">
        <f>ROUND(SUM(AU53:AU59),5)</f>
        <v>0</v>
      </c>
      <c r="AV52" s="81">
        <f>ROUND(AZ52*L26,1)</f>
        <v>0</v>
      </c>
      <c r="AW52" s="81">
        <f>ROUND(BA52*L27,1)</f>
        <v>0</v>
      </c>
      <c r="AX52" s="81">
        <f>ROUND(BB52*L26,1)</f>
        <v>0</v>
      </c>
      <c r="AY52" s="81">
        <f>ROUND(BC52*L27,1)</f>
        <v>0</v>
      </c>
      <c r="AZ52" s="81">
        <f>ROUND(SUM(AZ53:AZ59),0)</f>
        <v>0</v>
      </c>
      <c r="BA52" s="81">
        <f>ROUND(SUM(BA53:BA59),0)</f>
        <v>0</v>
      </c>
      <c r="BB52" s="81">
        <f>ROUND(SUM(BB53:BB59),0)</f>
        <v>0</v>
      </c>
      <c r="BC52" s="81">
        <f>ROUND(SUM(BC53:BC59),0)</f>
        <v>0</v>
      </c>
      <c r="BD52" s="83">
        <f>ROUND(SUM(BD53:BD59),0)</f>
        <v>0</v>
      </c>
      <c r="BS52" s="84" t="s">
        <v>76</v>
      </c>
      <c r="BT52" s="84" t="s">
        <v>39</v>
      </c>
      <c r="BU52" s="84" t="s">
        <v>78</v>
      </c>
      <c r="BV52" s="84" t="s">
        <v>79</v>
      </c>
      <c r="BW52" s="84" t="s">
        <v>84</v>
      </c>
      <c r="BX52" s="84" t="s">
        <v>7</v>
      </c>
      <c r="CL52" s="84" t="s">
        <v>5</v>
      </c>
      <c r="CM52" s="84" t="s">
        <v>85</v>
      </c>
    </row>
    <row r="53" spans="1:91" s="6" customFormat="1" ht="16.5" customHeight="1">
      <c r="A53" s="85" t="s">
        <v>86</v>
      </c>
      <c r="B53" s="86"/>
      <c r="C53" s="7"/>
      <c r="D53" s="7"/>
      <c r="E53" s="367" t="s">
        <v>87</v>
      </c>
      <c r="F53" s="367"/>
      <c r="G53" s="367"/>
      <c r="H53" s="367"/>
      <c r="I53" s="367"/>
      <c r="J53" s="7"/>
      <c r="K53" s="367" t="s">
        <v>88</v>
      </c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5">
        <f>'C 01 - Stavební práce'!J29</f>
        <v>0</v>
      </c>
      <c r="AH53" s="366"/>
      <c r="AI53" s="366"/>
      <c r="AJ53" s="366"/>
      <c r="AK53" s="366"/>
      <c r="AL53" s="366"/>
      <c r="AM53" s="366"/>
      <c r="AN53" s="365">
        <f t="shared" si="0"/>
        <v>0</v>
      </c>
      <c r="AO53" s="366"/>
      <c r="AP53" s="366"/>
      <c r="AQ53" s="87" t="s">
        <v>89</v>
      </c>
      <c r="AR53" s="86"/>
      <c r="AS53" s="88">
        <v>0</v>
      </c>
      <c r="AT53" s="89">
        <f t="shared" si="1"/>
        <v>0</v>
      </c>
      <c r="AU53" s="90">
        <f>'C 01 - Stavební práce'!P110</f>
        <v>0</v>
      </c>
      <c r="AV53" s="89">
        <f>'C 01 - Stavební práce'!J32</f>
        <v>0</v>
      </c>
      <c r="AW53" s="89">
        <f>'C 01 - Stavební práce'!J33</f>
        <v>0</v>
      </c>
      <c r="AX53" s="89">
        <f>'C 01 - Stavební práce'!J34</f>
        <v>0</v>
      </c>
      <c r="AY53" s="89">
        <f>'C 01 - Stavební práce'!J35</f>
        <v>0</v>
      </c>
      <c r="AZ53" s="89">
        <f>'C 01 - Stavební práce'!F32</f>
        <v>0</v>
      </c>
      <c r="BA53" s="89">
        <f>'C 01 - Stavební práce'!F33</f>
        <v>0</v>
      </c>
      <c r="BB53" s="89">
        <f>'C 01 - Stavební práce'!F34</f>
        <v>0</v>
      </c>
      <c r="BC53" s="89">
        <f>'C 01 - Stavební práce'!F35</f>
        <v>0</v>
      </c>
      <c r="BD53" s="91">
        <f>'C 01 - Stavební práce'!F36</f>
        <v>0</v>
      </c>
      <c r="BT53" s="92" t="s">
        <v>85</v>
      </c>
      <c r="BV53" s="92" t="s">
        <v>79</v>
      </c>
      <c r="BW53" s="92" t="s">
        <v>90</v>
      </c>
      <c r="BX53" s="92" t="s">
        <v>84</v>
      </c>
      <c r="CL53" s="92" t="s">
        <v>5</v>
      </c>
    </row>
    <row r="54" spans="1:91" s="6" customFormat="1" ht="16.5" customHeight="1">
      <c r="A54" s="85" t="s">
        <v>86</v>
      </c>
      <c r="B54" s="86"/>
      <c r="C54" s="7"/>
      <c r="D54" s="7"/>
      <c r="E54" s="367" t="s">
        <v>91</v>
      </c>
      <c r="F54" s="367"/>
      <c r="G54" s="367"/>
      <c r="H54" s="367"/>
      <c r="I54" s="367"/>
      <c r="J54" s="7"/>
      <c r="K54" s="367" t="s">
        <v>92</v>
      </c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5">
        <f>'C 02 - Plynová zařízení'!J29</f>
        <v>0</v>
      </c>
      <c r="AH54" s="366"/>
      <c r="AI54" s="366"/>
      <c r="AJ54" s="366"/>
      <c r="AK54" s="366"/>
      <c r="AL54" s="366"/>
      <c r="AM54" s="366"/>
      <c r="AN54" s="365">
        <f t="shared" si="0"/>
        <v>0</v>
      </c>
      <c r="AO54" s="366"/>
      <c r="AP54" s="366"/>
      <c r="AQ54" s="87" t="s">
        <v>89</v>
      </c>
      <c r="AR54" s="86"/>
      <c r="AS54" s="88">
        <v>0</v>
      </c>
      <c r="AT54" s="89">
        <f t="shared" si="1"/>
        <v>0</v>
      </c>
      <c r="AU54" s="90">
        <f>'C 02 - Plynová zařízení'!P86</f>
        <v>0</v>
      </c>
      <c r="AV54" s="89">
        <f>'C 02 - Plynová zařízení'!J32</f>
        <v>0</v>
      </c>
      <c r="AW54" s="89">
        <f>'C 02 - Plynová zařízení'!J33</f>
        <v>0</v>
      </c>
      <c r="AX54" s="89">
        <f>'C 02 - Plynová zařízení'!J34</f>
        <v>0</v>
      </c>
      <c r="AY54" s="89">
        <f>'C 02 - Plynová zařízení'!J35</f>
        <v>0</v>
      </c>
      <c r="AZ54" s="89">
        <f>'C 02 - Plynová zařízení'!F32</f>
        <v>0</v>
      </c>
      <c r="BA54" s="89">
        <f>'C 02 - Plynová zařízení'!F33</f>
        <v>0</v>
      </c>
      <c r="BB54" s="89">
        <f>'C 02 - Plynová zařízení'!F34</f>
        <v>0</v>
      </c>
      <c r="BC54" s="89">
        <f>'C 02 - Plynová zařízení'!F35</f>
        <v>0</v>
      </c>
      <c r="BD54" s="91">
        <f>'C 02 - Plynová zařízení'!F36</f>
        <v>0</v>
      </c>
      <c r="BT54" s="92" t="s">
        <v>85</v>
      </c>
      <c r="BV54" s="92" t="s">
        <v>79</v>
      </c>
      <c r="BW54" s="92" t="s">
        <v>93</v>
      </c>
      <c r="BX54" s="92" t="s">
        <v>84</v>
      </c>
      <c r="CL54" s="92" t="s">
        <v>5</v>
      </c>
    </row>
    <row r="55" spans="1:91" s="6" customFormat="1" ht="16.5" customHeight="1">
      <c r="A55" s="85" t="s">
        <v>86</v>
      </c>
      <c r="B55" s="86"/>
      <c r="C55" s="7"/>
      <c r="D55" s="7"/>
      <c r="E55" s="367" t="s">
        <v>94</v>
      </c>
      <c r="F55" s="367"/>
      <c r="G55" s="367"/>
      <c r="H55" s="367"/>
      <c r="I55" s="367"/>
      <c r="J55" s="7"/>
      <c r="K55" s="367" t="s">
        <v>95</v>
      </c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5">
        <f>'C 03 - Zařízení pro vytápění'!J29</f>
        <v>0</v>
      </c>
      <c r="AH55" s="366"/>
      <c r="AI55" s="366"/>
      <c r="AJ55" s="366"/>
      <c r="AK55" s="366"/>
      <c r="AL55" s="366"/>
      <c r="AM55" s="366"/>
      <c r="AN55" s="365">
        <f t="shared" si="0"/>
        <v>0</v>
      </c>
      <c r="AO55" s="366"/>
      <c r="AP55" s="366"/>
      <c r="AQ55" s="87" t="s">
        <v>89</v>
      </c>
      <c r="AR55" s="86"/>
      <c r="AS55" s="88">
        <v>0</v>
      </c>
      <c r="AT55" s="89">
        <f t="shared" si="1"/>
        <v>0</v>
      </c>
      <c r="AU55" s="90">
        <f>'C 03 - Zařízení pro vytápění'!P92</f>
        <v>0</v>
      </c>
      <c r="AV55" s="89">
        <f>'C 03 - Zařízení pro vytápění'!J32</f>
        <v>0</v>
      </c>
      <c r="AW55" s="89">
        <f>'C 03 - Zařízení pro vytápění'!J33</f>
        <v>0</v>
      </c>
      <c r="AX55" s="89">
        <f>'C 03 - Zařízení pro vytápění'!J34</f>
        <v>0</v>
      </c>
      <c r="AY55" s="89">
        <f>'C 03 - Zařízení pro vytápění'!J35</f>
        <v>0</v>
      </c>
      <c r="AZ55" s="89">
        <f>'C 03 - Zařízení pro vytápění'!F32</f>
        <v>0</v>
      </c>
      <c r="BA55" s="89">
        <f>'C 03 - Zařízení pro vytápění'!F33</f>
        <v>0</v>
      </c>
      <c r="BB55" s="89">
        <f>'C 03 - Zařízení pro vytápění'!F34</f>
        <v>0</v>
      </c>
      <c r="BC55" s="89">
        <f>'C 03 - Zařízení pro vytápění'!F35</f>
        <v>0</v>
      </c>
      <c r="BD55" s="91">
        <f>'C 03 - Zařízení pro vytápění'!F36</f>
        <v>0</v>
      </c>
      <c r="BT55" s="92" t="s">
        <v>85</v>
      </c>
      <c r="BV55" s="92" t="s">
        <v>79</v>
      </c>
      <c r="BW55" s="92" t="s">
        <v>96</v>
      </c>
      <c r="BX55" s="92" t="s">
        <v>84</v>
      </c>
      <c r="CL55" s="92" t="s">
        <v>5</v>
      </c>
    </row>
    <row r="56" spans="1:91" s="6" customFormat="1" ht="16.5" customHeight="1">
      <c r="A56" s="85" t="s">
        <v>86</v>
      </c>
      <c r="B56" s="86"/>
      <c r="C56" s="7"/>
      <c r="D56" s="7"/>
      <c r="E56" s="367" t="s">
        <v>97</v>
      </c>
      <c r="F56" s="367"/>
      <c r="G56" s="367"/>
      <c r="H56" s="367"/>
      <c r="I56" s="367"/>
      <c r="J56" s="7"/>
      <c r="K56" s="367" t="s">
        <v>98</v>
      </c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5">
        <f>'C 04 - Vzduchotechnika'!J29</f>
        <v>0</v>
      </c>
      <c r="AH56" s="366"/>
      <c r="AI56" s="366"/>
      <c r="AJ56" s="366"/>
      <c r="AK56" s="366"/>
      <c r="AL56" s="366"/>
      <c r="AM56" s="366"/>
      <c r="AN56" s="365">
        <f t="shared" si="0"/>
        <v>0</v>
      </c>
      <c r="AO56" s="366"/>
      <c r="AP56" s="366"/>
      <c r="AQ56" s="87" t="s">
        <v>89</v>
      </c>
      <c r="AR56" s="86"/>
      <c r="AS56" s="88">
        <v>0</v>
      </c>
      <c r="AT56" s="89">
        <f t="shared" si="1"/>
        <v>0</v>
      </c>
      <c r="AU56" s="90">
        <f>'C 04 - Vzduchotechnika'!P83</f>
        <v>0</v>
      </c>
      <c r="AV56" s="89">
        <f>'C 04 - Vzduchotechnika'!J32</f>
        <v>0</v>
      </c>
      <c r="AW56" s="89">
        <f>'C 04 - Vzduchotechnika'!J33</f>
        <v>0</v>
      </c>
      <c r="AX56" s="89">
        <f>'C 04 - Vzduchotechnika'!J34</f>
        <v>0</v>
      </c>
      <c r="AY56" s="89">
        <f>'C 04 - Vzduchotechnika'!J35</f>
        <v>0</v>
      </c>
      <c r="AZ56" s="89">
        <f>'C 04 - Vzduchotechnika'!F32</f>
        <v>0</v>
      </c>
      <c r="BA56" s="89">
        <f>'C 04 - Vzduchotechnika'!F33</f>
        <v>0</v>
      </c>
      <c r="BB56" s="89">
        <f>'C 04 - Vzduchotechnika'!F34</f>
        <v>0</v>
      </c>
      <c r="BC56" s="89">
        <f>'C 04 - Vzduchotechnika'!F35</f>
        <v>0</v>
      </c>
      <c r="BD56" s="91">
        <f>'C 04 - Vzduchotechnika'!F36</f>
        <v>0</v>
      </c>
      <c r="BT56" s="92" t="s">
        <v>85</v>
      </c>
      <c r="BV56" s="92" t="s">
        <v>79</v>
      </c>
      <c r="BW56" s="92" t="s">
        <v>99</v>
      </c>
      <c r="BX56" s="92" t="s">
        <v>84</v>
      </c>
      <c r="CL56" s="92" t="s">
        <v>5</v>
      </c>
    </row>
    <row r="57" spans="1:91" s="6" customFormat="1" ht="16.5" customHeight="1">
      <c r="A57" s="85" t="s">
        <v>86</v>
      </c>
      <c r="B57" s="86"/>
      <c r="C57" s="7"/>
      <c r="D57" s="7"/>
      <c r="E57" s="367" t="s">
        <v>100</v>
      </c>
      <c r="F57" s="367"/>
      <c r="G57" s="367"/>
      <c r="H57" s="367"/>
      <c r="I57" s="367"/>
      <c r="J57" s="7"/>
      <c r="K57" s="367" t="s">
        <v>101</v>
      </c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5">
        <f>'C 05 - Zdravotně technické'!J29</f>
        <v>0</v>
      </c>
      <c r="AH57" s="366"/>
      <c r="AI57" s="366"/>
      <c r="AJ57" s="366"/>
      <c r="AK57" s="366"/>
      <c r="AL57" s="366"/>
      <c r="AM57" s="366"/>
      <c r="AN57" s="365">
        <f t="shared" si="0"/>
        <v>0</v>
      </c>
      <c r="AO57" s="366"/>
      <c r="AP57" s="366"/>
      <c r="AQ57" s="87" t="s">
        <v>89</v>
      </c>
      <c r="AR57" s="86"/>
      <c r="AS57" s="88">
        <v>0</v>
      </c>
      <c r="AT57" s="89">
        <f t="shared" si="1"/>
        <v>0</v>
      </c>
      <c r="AU57" s="90">
        <f>'C 05 - Zdravotně technické'!P96</f>
        <v>0</v>
      </c>
      <c r="AV57" s="89">
        <f>'C 05 - Zdravotně technické'!J32</f>
        <v>0</v>
      </c>
      <c r="AW57" s="89">
        <f>'C 05 - Zdravotně technické'!J33</f>
        <v>0</v>
      </c>
      <c r="AX57" s="89">
        <f>'C 05 - Zdravotně technické'!J34</f>
        <v>0</v>
      </c>
      <c r="AY57" s="89">
        <f>'C 05 - Zdravotně technické'!J35</f>
        <v>0</v>
      </c>
      <c r="AZ57" s="89">
        <f>'C 05 - Zdravotně technické'!F32</f>
        <v>0</v>
      </c>
      <c r="BA57" s="89">
        <f>'C 05 - Zdravotně technické'!F33</f>
        <v>0</v>
      </c>
      <c r="BB57" s="89">
        <f>'C 05 - Zdravotně technické'!F34</f>
        <v>0</v>
      </c>
      <c r="BC57" s="89">
        <f>'C 05 - Zdravotně technické'!F35</f>
        <v>0</v>
      </c>
      <c r="BD57" s="91">
        <f>'C 05 - Zdravotně technické'!F36</f>
        <v>0</v>
      </c>
      <c r="BT57" s="92" t="s">
        <v>85</v>
      </c>
      <c r="BV57" s="92" t="s">
        <v>79</v>
      </c>
      <c r="BW57" s="92" t="s">
        <v>102</v>
      </c>
      <c r="BX57" s="92" t="s">
        <v>84</v>
      </c>
      <c r="CL57" s="92" t="s">
        <v>5</v>
      </c>
    </row>
    <row r="58" spans="1:91" s="6" customFormat="1" ht="16.5" customHeight="1">
      <c r="A58" s="85" t="s">
        <v>86</v>
      </c>
      <c r="B58" s="86"/>
      <c r="C58" s="7"/>
      <c r="D58" s="7"/>
      <c r="E58" s="367" t="s">
        <v>103</v>
      </c>
      <c r="F58" s="367"/>
      <c r="G58" s="367"/>
      <c r="H58" s="367"/>
      <c r="I58" s="367"/>
      <c r="J58" s="7"/>
      <c r="K58" s="367" t="s">
        <v>104</v>
      </c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  <c r="AE58" s="367"/>
      <c r="AF58" s="367"/>
      <c r="AG58" s="365">
        <f>'C 06 - Elektroinstalace'!J29</f>
        <v>0</v>
      </c>
      <c r="AH58" s="366"/>
      <c r="AI58" s="366"/>
      <c r="AJ58" s="366"/>
      <c r="AK58" s="366"/>
      <c r="AL58" s="366"/>
      <c r="AM58" s="366"/>
      <c r="AN58" s="365">
        <f t="shared" si="0"/>
        <v>0</v>
      </c>
      <c r="AO58" s="366"/>
      <c r="AP58" s="366"/>
      <c r="AQ58" s="87" t="s">
        <v>89</v>
      </c>
      <c r="AR58" s="86"/>
      <c r="AS58" s="88">
        <v>0</v>
      </c>
      <c r="AT58" s="89">
        <f t="shared" si="1"/>
        <v>0</v>
      </c>
      <c r="AU58" s="90">
        <f>'C 06 - Elektroinstalace'!P93</f>
        <v>0</v>
      </c>
      <c r="AV58" s="89">
        <f>'C 06 - Elektroinstalace'!J32</f>
        <v>0</v>
      </c>
      <c r="AW58" s="89">
        <f>'C 06 - Elektroinstalace'!J33</f>
        <v>0</v>
      </c>
      <c r="AX58" s="89">
        <f>'C 06 - Elektroinstalace'!J34</f>
        <v>0</v>
      </c>
      <c r="AY58" s="89">
        <f>'C 06 - Elektroinstalace'!J35</f>
        <v>0</v>
      </c>
      <c r="AZ58" s="89">
        <f>'C 06 - Elektroinstalace'!F32</f>
        <v>0</v>
      </c>
      <c r="BA58" s="89">
        <f>'C 06 - Elektroinstalace'!F33</f>
        <v>0</v>
      </c>
      <c r="BB58" s="89">
        <f>'C 06 - Elektroinstalace'!F34</f>
        <v>0</v>
      </c>
      <c r="BC58" s="89">
        <f>'C 06 - Elektroinstalace'!F35</f>
        <v>0</v>
      </c>
      <c r="BD58" s="91">
        <f>'C 06 - Elektroinstalace'!F36</f>
        <v>0</v>
      </c>
      <c r="BT58" s="92" t="s">
        <v>85</v>
      </c>
      <c r="BV58" s="92" t="s">
        <v>79</v>
      </c>
      <c r="BW58" s="92" t="s">
        <v>105</v>
      </c>
      <c r="BX58" s="92" t="s">
        <v>84</v>
      </c>
      <c r="CL58" s="92" t="s">
        <v>5</v>
      </c>
    </row>
    <row r="59" spans="1:91" s="6" customFormat="1" ht="16.5" customHeight="1">
      <c r="A59" s="85" t="s">
        <v>86</v>
      </c>
      <c r="B59" s="86"/>
      <c r="C59" s="7"/>
      <c r="D59" s="7"/>
      <c r="E59" s="367" t="s">
        <v>106</v>
      </c>
      <c r="F59" s="367"/>
      <c r="G59" s="367"/>
      <c r="H59" s="367"/>
      <c r="I59" s="367"/>
      <c r="J59" s="7"/>
      <c r="K59" s="367" t="s">
        <v>107</v>
      </c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5">
        <f>'C 07 - Ochrana před bleskem'!J29</f>
        <v>0</v>
      </c>
      <c r="AH59" s="366"/>
      <c r="AI59" s="366"/>
      <c r="AJ59" s="366"/>
      <c r="AK59" s="366"/>
      <c r="AL59" s="366"/>
      <c r="AM59" s="366"/>
      <c r="AN59" s="365">
        <f t="shared" si="0"/>
        <v>0</v>
      </c>
      <c r="AO59" s="366"/>
      <c r="AP59" s="366"/>
      <c r="AQ59" s="87" t="s">
        <v>89</v>
      </c>
      <c r="AR59" s="86"/>
      <c r="AS59" s="88">
        <v>0</v>
      </c>
      <c r="AT59" s="89">
        <f t="shared" si="1"/>
        <v>0</v>
      </c>
      <c r="AU59" s="90">
        <f>'C 07 - Ochrana před bleskem'!P85</f>
        <v>0</v>
      </c>
      <c r="AV59" s="89">
        <f>'C 07 - Ochrana před bleskem'!J32</f>
        <v>0</v>
      </c>
      <c r="AW59" s="89">
        <f>'C 07 - Ochrana před bleskem'!J33</f>
        <v>0</v>
      </c>
      <c r="AX59" s="89">
        <f>'C 07 - Ochrana před bleskem'!J34</f>
        <v>0</v>
      </c>
      <c r="AY59" s="89">
        <f>'C 07 - Ochrana před bleskem'!J35</f>
        <v>0</v>
      </c>
      <c r="AZ59" s="89">
        <f>'C 07 - Ochrana před bleskem'!F32</f>
        <v>0</v>
      </c>
      <c r="BA59" s="89">
        <f>'C 07 - Ochrana před bleskem'!F33</f>
        <v>0</v>
      </c>
      <c r="BB59" s="89">
        <f>'C 07 - Ochrana před bleskem'!F34</f>
        <v>0</v>
      </c>
      <c r="BC59" s="89">
        <f>'C 07 - Ochrana před bleskem'!F35</f>
        <v>0</v>
      </c>
      <c r="BD59" s="91">
        <f>'C 07 - Ochrana před bleskem'!F36</f>
        <v>0</v>
      </c>
      <c r="BT59" s="92" t="s">
        <v>85</v>
      </c>
      <c r="BV59" s="92" t="s">
        <v>79</v>
      </c>
      <c r="BW59" s="92" t="s">
        <v>108</v>
      </c>
      <c r="BX59" s="92" t="s">
        <v>84</v>
      </c>
      <c r="CL59" s="92" t="s">
        <v>5</v>
      </c>
    </row>
    <row r="60" spans="1:91" s="5" customFormat="1" ht="16.5" customHeight="1">
      <c r="B60" s="76"/>
      <c r="C60" s="77"/>
      <c r="D60" s="364" t="s">
        <v>109</v>
      </c>
      <c r="E60" s="364"/>
      <c r="F60" s="364"/>
      <c r="G60" s="364"/>
      <c r="H60" s="364"/>
      <c r="I60" s="78"/>
      <c r="J60" s="364" t="s">
        <v>110</v>
      </c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  <c r="AC60" s="364"/>
      <c r="AD60" s="364"/>
      <c r="AE60" s="364"/>
      <c r="AF60" s="364"/>
      <c r="AG60" s="363">
        <f>ROUND(SUM(AG61:AG68),0)</f>
        <v>0</v>
      </c>
      <c r="AH60" s="362"/>
      <c r="AI60" s="362"/>
      <c r="AJ60" s="362"/>
      <c r="AK60" s="362"/>
      <c r="AL60" s="362"/>
      <c r="AM60" s="362"/>
      <c r="AN60" s="361">
        <f t="shared" si="0"/>
        <v>0</v>
      </c>
      <c r="AO60" s="362"/>
      <c r="AP60" s="362"/>
      <c r="AQ60" s="79" t="s">
        <v>83</v>
      </c>
      <c r="AR60" s="76"/>
      <c r="AS60" s="80">
        <f>ROUND(SUM(AS61:AS68),0)</f>
        <v>0</v>
      </c>
      <c r="AT60" s="81">
        <f t="shared" si="1"/>
        <v>0</v>
      </c>
      <c r="AU60" s="82">
        <f>ROUND(SUM(AU61:AU68),5)</f>
        <v>0</v>
      </c>
      <c r="AV60" s="81">
        <f>ROUND(AZ60*L26,1)</f>
        <v>0</v>
      </c>
      <c r="AW60" s="81">
        <f>ROUND(BA60*L27,1)</f>
        <v>0</v>
      </c>
      <c r="AX60" s="81">
        <f>ROUND(BB60*L26,1)</f>
        <v>0</v>
      </c>
      <c r="AY60" s="81">
        <f>ROUND(BC60*L27,1)</f>
        <v>0</v>
      </c>
      <c r="AZ60" s="81">
        <f>ROUND(SUM(AZ61:AZ68),0)</f>
        <v>0</v>
      </c>
      <c r="BA60" s="81">
        <f>ROUND(SUM(BA61:BA68),0)</f>
        <v>0</v>
      </c>
      <c r="BB60" s="81">
        <f>ROUND(SUM(BB61:BB68),0)</f>
        <v>0</v>
      </c>
      <c r="BC60" s="81">
        <f>ROUND(SUM(BC61:BC68),0)</f>
        <v>0</v>
      </c>
      <c r="BD60" s="83">
        <f>ROUND(SUM(BD61:BD68),0)</f>
        <v>0</v>
      </c>
      <c r="BS60" s="84" t="s">
        <v>76</v>
      </c>
      <c r="BT60" s="84" t="s">
        <v>39</v>
      </c>
      <c r="BU60" s="84" t="s">
        <v>78</v>
      </c>
      <c r="BV60" s="84" t="s">
        <v>79</v>
      </c>
      <c r="BW60" s="84" t="s">
        <v>111</v>
      </c>
      <c r="BX60" s="84" t="s">
        <v>7</v>
      </c>
      <c r="CL60" s="84" t="s">
        <v>5</v>
      </c>
      <c r="CM60" s="84" t="s">
        <v>85</v>
      </c>
    </row>
    <row r="61" spans="1:91" s="6" customFormat="1" ht="16.5" customHeight="1">
      <c r="A61" s="85" t="s">
        <v>86</v>
      </c>
      <c r="B61" s="86"/>
      <c r="C61" s="7"/>
      <c r="D61" s="7"/>
      <c r="E61" s="367" t="s">
        <v>87</v>
      </c>
      <c r="F61" s="367"/>
      <c r="G61" s="367"/>
      <c r="H61" s="367"/>
      <c r="I61" s="367"/>
      <c r="J61" s="7"/>
      <c r="K61" s="367" t="s">
        <v>88</v>
      </c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  <c r="AF61" s="367"/>
      <c r="AG61" s="365">
        <f>'D 01 - Stavební práce_01'!J29</f>
        <v>0</v>
      </c>
      <c r="AH61" s="366"/>
      <c r="AI61" s="366"/>
      <c r="AJ61" s="366"/>
      <c r="AK61" s="366"/>
      <c r="AL61" s="366"/>
      <c r="AM61" s="366"/>
      <c r="AN61" s="365">
        <f t="shared" si="0"/>
        <v>0</v>
      </c>
      <c r="AO61" s="366"/>
      <c r="AP61" s="366"/>
      <c r="AQ61" s="87" t="s">
        <v>89</v>
      </c>
      <c r="AR61" s="86"/>
      <c r="AS61" s="88">
        <v>0</v>
      </c>
      <c r="AT61" s="89">
        <f t="shared" si="1"/>
        <v>0</v>
      </c>
      <c r="AU61" s="90">
        <f>'D 01 - Stavební práce_01'!P100</f>
        <v>0</v>
      </c>
      <c r="AV61" s="89">
        <f>'D 01 - Stavební práce_01'!J32</f>
        <v>0</v>
      </c>
      <c r="AW61" s="89">
        <f>'D 01 - Stavební práce_01'!J33</f>
        <v>0</v>
      </c>
      <c r="AX61" s="89">
        <f>'D 01 - Stavební práce_01'!J34</f>
        <v>0</v>
      </c>
      <c r="AY61" s="89">
        <f>'D 01 - Stavební práce_01'!J35</f>
        <v>0</v>
      </c>
      <c r="AZ61" s="89">
        <f>'D 01 - Stavební práce_01'!F32</f>
        <v>0</v>
      </c>
      <c r="BA61" s="89">
        <f>'D 01 - Stavební práce_01'!F33</f>
        <v>0</v>
      </c>
      <c r="BB61" s="89">
        <f>'D 01 - Stavební práce_01'!F34</f>
        <v>0</v>
      </c>
      <c r="BC61" s="89">
        <f>'D 01 - Stavební práce_01'!F35</f>
        <v>0</v>
      </c>
      <c r="BD61" s="91">
        <f>'D 01 - Stavební práce_01'!F36</f>
        <v>0</v>
      </c>
      <c r="BT61" s="92" t="s">
        <v>85</v>
      </c>
      <c r="BV61" s="92" t="s">
        <v>79</v>
      </c>
      <c r="BW61" s="92" t="s">
        <v>112</v>
      </c>
      <c r="BX61" s="92" t="s">
        <v>111</v>
      </c>
      <c r="CL61" s="92" t="s">
        <v>5</v>
      </c>
    </row>
    <row r="62" spans="1:91" s="6" customFormat="1" ht="16.5" customHeight="1">
      <c r="A62" s="85" t="s">
        <v>86</v>
      </c>
      <c r="B62" s="86"/>
      <c r="C62" s="7"/>
      <c r="D62" s="7"/>
      <c r="E62" s="367" t="s">
        <v>91</v>
      </c>
      <c r="F62" s="367"/>
      <c r="G62" s="367"/>
      <c r="H62" s="367"/>
      <c r="I62" s="367"/>
      <c r="J62" s="7"/>
      <c r="K62" s="367" t="s">
        <v>113</v>
      </c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5">
        <f>'D 02 - Stavební práce-přístřek'!J29</f>
        <v>0</v>
      </c>
      <c r="AH62" s="366"/>
      <c r="AI62" s="366"/>
      <c r="AJ62" s="366"/>
      <c r="AK62" s="366"/>
      <c r="AL62" s="366"/>
      <c r="AM62" s="366"/>
      <c r="AN62" s="365">
        <f t="shared" si="0"/>
        <v>0</v>
      </c>
      <c r="AO62" s="366"/>
      <c r="AP62" s="366"/>
      <c r="AQ62" s="87" t="s">
        <v>89</v>
      </c>
      <c r="AR62" s="86"/>
      <c r="AS62" s="88">
        <v>0</v>
      </c>
      <c r="AT62" s="89">
        <f t="shared" si="1"/>
        <v>0</v>
      </c>
      <c r="AU62" s="90">
        <f>'D 02 - Stavební práce-přístřek'!P94</f>
        <v>0</v>
      </c>
      <c r="AV62" s="89">
        <f>'D 02 - Stavební práce-přístřek'!J32</f>
        <v>0</v>
      </c>
      <c r="AW62" s="89">
        <f>'D 02 - Stavební práce-přístřek'!J33</f>
        <v>0</v>
      </c>
      <c r="AX62" s="89">
        <f>'D 02 - Stavební práce-přístřek'!J34</f>
        <v>0</v>
      </c>
      <c r="AY62" s="89">
        <f>'D 02 - Stavební práce-přístřek'!J35</f>
        <v>0</v>
      </c>
      <c r="AZ62" s="89">
        <f>'D 02 - Stavební práce-přístřek'!F32</f>
        <v>0</v>
      </c>
      <c r="BA62" s="89">
        <f>'D 02 - Stavební práce-přístřek'!F33</f>
        <v>0</v>
      </c>
      <c r="BB62" s="89">
        <f>'D 02 - Stavební práce-přístřek'!F34</f>
        <v>0</v>
      </c>
      <c r="BC62" s="89">
        <f>'D 02 - Stavební práce-přístřek'!F35</f>
        <v>0</v>
      </c>
      <c r="BD62" s="91">
        <f>'D 02 - Stavební práce-přístřek'!F36</f>
        <v>0</v>
      </c>
      <c r="BT62" s="92" t="s">
        <v>85</v>
      </c>
      <c r="BV62" s="92" t="s">
        <v>79</v>
      </c>
      <c r="BW62" s="92" t="s">
        <v>114</v>
      </c>
      <c r="BX62" s="92" t="s">
        <v>111</v>
      </c>
      <c r="CL62" s="92" t="s">
        <v>5</v>
      </c>
    </row>
    <row r="63" spans="1:91" s="6" customFormat="1" ht="16.5" customHeight="1">
      <c r="A63" s="85" t="s">
        <v>86</v>
      </c>
      <c r="B63" s="86"/>
      <c r="C63" s="7"/>
      <c r="D63" s="7"/>
      <c r="E63" s="367" t="s">
        <v>94</v>
      </c>
      <c r="F63" s="367"/>
      <c r="G63" s="367"/>
      <c r="H63" s="367"/>
      <c r="I63" s="367"/>
      <c r="J63" s="7"/>
      <c r="K63" s="367" t="s">
        <v>92</v>
      </c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65">
        <f>'D 03 - Plynová zařízení'!J29</f>
        <v>0</v>
      </c>
      <c r="AH63" s="366"/>
      <c r="AI63" s="366"/>
      <c r="AJ63" s="366"/>
      <c r="AK63" s="366"/>
      <c r="AL63" s="366"/>
      <c r="AM63" s="366"/>
      <c r="AN63" s="365">
        <f t="shared" si="0"/>
        <v>0</v>
      </c>
      <c r="AO63" s="366"/>
      <c r="AP63" s="366"/>
      <c r="AQ63" s="87" t="s">
        <v>89</v>
      </c>
      <c r="AR63" s="86"/>
      <c r="AS63" s="88">
        <v>0</v>
      </c>
      <c r="AT63" s="89">
        <f t="shared" si="1"/>
        <v>0</v>
      </c>
      <c r="AU63" s="90">
        <f>'D 03 - Plynová zařízení'!P86</f>
        <v>0</v>
      </c>
      <c r="AV63" s="89">
        <f>'D 03 - Plynová zařízení'!J32</f>
        <v>0</v>
      </c>
      <c r="AW63" s="89">
        <f>'D 03 - Plynová zařízení'!J33</f>
        <v>0</v>
      </c>
      <c r="AX63" s="89">
        <f>'D 03 - Plynová zařízení'!J34</f>
        <v>0</v>
      </c>
      <c r="AY63" s="89">
        <f>'D 03 - Plynová zařízení'!J35</f>
        <v>0</v>
      </c>
      <c r="AZ63" s="89">
        <f>'D 03 - Plynová zařízení'!F32</f>
        <v>0</v>
      </c>
      <c r="BA63" s="89">
        <f>'D 03 - Plynová zařízení'!F33</f>
        <v>0</v>
      </c>
      <c r="BB63" s="89">
        <f>'D 03 - Plynová zařízení'!F34</f>
        <v>0</v>
      </c>
      <c r="BC63" s="89">
        <f>'D 03 - Plynová zařízení'!F35</f>
        <v>0</v>
      </c>
      <c r="BD63" s="91">
        <f>'D 03 - Plynová zařízení'!F36</f>
        <v>0</v>
      </c>
      <c r="BT63" s="92" t="s">
        <v>85</v>
      </c>
      <c r="BV63" s="92" t="s">
        <v>79</v>
      </c>
      <c r="BW63" s="92" t="s">
        <v>115</v>
      </c>
      <c r="BX63" s="92" t="s">
        <v>111</v>
      </c>
      <c r="CL63" s="92" t="s">
        <v>5</v>
      </c>
    </row>
    <row r="64" spans="1:91" s="6" customFormat="1" ht="16.5" customHeight="1">
      <c r="A64" s="85" t="s">
        <v>86</v>
      </c>
      <c r="B64" s="86"/>
      <c r="C64" s="7"/>
      <c r="D64" s="7"/>
      <c r="E64" s="367" t="s">
        <v>97</v>
      </c>
      <c r="F64" s="367"/>
      <c r="G64" s="367"/>
      <c r="H64" s="367"/>
      <c r="I64" s="367"/>
      <c r="J64" s="7"/>
      <c r="K64" s="367" t="s">
        <v>95</v>
      </c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5">
        <f>'D 04 - Zařízení pro vytápění'!J29</f>
        <v>0</v>
      </c>
      <c r="AH64" s="366"/>
      <c r="AI64" s="366"/>
      <c r="AJ64" s="366"/>
      <c r="AK64" s="366"/>
      <c r="AL64" s="366"/>
      <c r="AM64" s="366"/>
      <c r="AN64" s="365">
        <f t="shared" si="0"/>
        <v>0</v>
      </c>
      <c r="AO64" s="366"/>
      <c r="AP64" s="366"/>
      <c r="AQ64" s="87" t="s">
        <v>89</v>
      </c>
      <c r="AR64" s="86"/>
      <c r="AS64" s="88">
        <v>0</v>
      </c>
      <c r="AT64" s="89">
        <f t="shared" si="1"/>
        <v>0</v>
      </c>
      <c r="AU64" s="90">
        <f>'D 04 - Zařízení pro vytápění'!P85</f>
        <v>0</v>
      </c>
      <c r="AV64" s="89">
        <f>'D 04 - Zařízení pro vytápění'!J32</f>
        <v>0</v>
      </c>
      <c r="AW64" s="89">
        <f>'D 04 - Zařízení pro vytápění'!J33</f>
        <v>0</v>
      </c>
      <c r="AX64" s="89">
        <f>'D 04 - Zařízení pro vytápění'!J34</f>
        <v>0</v>
      </c>
      <c r="AY64" s="89">
        <f>'D 04 - Zařízení pro vytápění'!J35</f>
        <v>0</v>
      </c>
      <c r="AZ64" s="89">
        <f>'D 04 - Zařízení pro vytápění'!F32</f>
        <v>0</v>
      </c>
      <c r="BA64" s="89">
        <f>'D 04 - Zařízení pro vytápění'!F33</f>
        <v>0</v>
      </c>
      <c r="BB64" s="89">
        <f>'D 04 - Zařízení pro vytápění'!F34</f>
        <v>0</v>
      </c>
      <c r="BC64" s="89">
        <f>'D 04 - Zařízení pro vytápění'!F35</f>
        <v>0</v>
      </c>
      <c r="BD64" s="91">
        <f>'D 04 - Zařízení pro vytápění'!F36</f>
        <v>0</v>
      </c>
      <c r="BT64" s="92" t="s">
        <v>85</v>
      </c>
      <c r="BV64" s="92" t="s">
        <v>79</v>
      </c>
      <c r="BW64" s="92" t="s">
        <v>116</v>
      </c>
      <c r="BX64" s="92" t="s">
        <v>111</v>
      </c>
      <c r="CL64" s="92" t="s">
        <v>5</v>
      </c>
    </row>
    <row r="65" spans="1:91" s="6" customFormat="1" ht="16.5" customHeight="1">
      <c r="A65" s="85" t="s">
        <v>86</v>
      </c>
      <c r="B65" s="86"/>
      <c r="C65" s="7"/>
      <c r="D65" s="7"/>
      <c r="E65" s="367" t="s">
        <v>100</v>
      </c>
      <c r="F65" s="367"/>
      <c r="G65" s="367"/>
      <c r="H65" s="367"/>
      <c r="I65" s="367"/>
      <c r="J65" s="7"/>
      <c r="K65" s="367" t="s">
        <v>98</v>
      </c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5">
        <f>'D 05 - Vzduchotechnika'!J29</f>
        <v>0</v>
      </c>
      <c r="AH65" s="366"/>
      <c r="AI65" s="366"/>
      <c r="AJ65" s="366"/>
      <c r="AK65" s="366"/>
      <c r="AL65" s="366"/>
      <c r="AM65" s="366"/>
      <c r="AN65" s="365">
        <f t="shared" si="0"/>
        <v>0</v>
      </c>
      <c r="AO65" s="366"/>
      <c r="AP65" s="366"/>
      <c r="AQ65" s="87" t="s">
        <v>89</v>
      </c>
      <c r="AR65" s="86"/>
      <c r="AS65" s="88">
        <v>0</v>
      </c>
      <c r="AT65" s="89">
        <f t="shared" si="1"/>
        <v>0</v>
      </c>
      <c r="AU65" s="90">
        <f>'D 05 - Vzduchotechnika'!P83</f>
        <v>0</v>
      </c>
      <c r="AV65" s="89">
        <f>'D 05 - Vzduchotechnika'!J32</f>
        <v>0</v>
      </c>
      <c r="AW65" s="89">
        <f>'D 05 - Vzduchotechnika'!J33</f>
        <v>0</v>
      </c>
      <c r="AX65" s="89">
        <f>'D 05 - Vzduchotechnika'!J34</f>
        <v>0</v>
      </c>
      <c r="AY65" s="89">
        <f>'D 05 - Vzduchotechnika'!J35</f>
        <v>0</v>
      </c>
      <c r="AZ65" s="89">
        <f>'D 05 - Vzduchotechnika'!F32</f>
        <v>0</v>
      </c>
      <c r="BA65" s="89">
        <f>'D 05 - Vzduchotechnika'!F33</f>
        <v>0</v>
      </c>
      <c r="BB65" s="89">
        <f>'D 05 - Vzduchotechnika'!F34</f>
        <v>0</v>
      </c>
      <c r="BC65" s="89">
        <f>'D 05 - Vzduchotechnika'!F35</f>
        <v>0</v>
      </c>
      <c r="BD65" s="91">
        <f>'D 05 - Vzduchotechnika'!F36</f>
        <v>0</v>
      </c>
      <c r="BT65" s="92" t="s">
        <v>85</v>
      </c>
      <c r="BV65" s="92" t="s">
        <v>79</v>
      </c>
      <c r="BW65" s="92" t="s">
        <v>117</v>
      </c>
      <c r="BX65" s="92" t="s">
        <v>111</v>
      </c>
      <c r="CL65" s="92" t="s">
        <v>5</v>
      </c>
    </row>
    <row r="66" spans="1:91" s="6" customFormat="1" ht="16.5" customHeight="1">
      <c r="A66" s="85" t="s">
        <v>86</v>
      </c>
      <c r="B66" s="86"/>
      <c r="C66" s="7"/>
      <c r="D66" s="7"/>
      <c r="E66" s="367" t="s">
        <v>103</v>
      </c>
      <c r="F66" s="367"/>
      <c r="G66" s="367"/>
      <c r="H66" s="367"/>
      <c r="I66" s="367"/>
      <c r="J66" s="7"/>
      <c r="K66" s="367" t="s">
        <v>101</v>
      </c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367"/>
      <c r="AB66" s="367"/>
      <c r="AC66" s="367"/>
      <c r="AD66" s="367"/>
      <c r="AE66" s="367"/>
      <c r="AF66" s="367"/>
      <c r="AG66" s="365">
        <f>'D 06 - Zdravotně technické'!J29</f>
        <v>0</v>
      </c>
      <c r="AH66" s="366"/>
      <c r="AI66" s="366"/>
      <c r="AJ66" s="366"/>
      <c r="AK66" s="366"/>
      <c r="AL66" s="366"/>
      <c r="AM66" s="366"/>
      <c r="AN66" s="365">
        <f t="shared" si="0"/>
        <v>0</v>
      </c>
      <c r="AO66" s="366"/>
      <c r="AP66" s="366"/>
      <c r="AQ66" s="87" t="s">
        <v>89</v>
      </c>
      <c r="AR66" s="86"/>
      <c r="AS66" s="88">
        <v>0</v>
      </c>
      <c r="AT66" s="89">
        <f t="shared" si="1"/>
        <v>0</v>
      </c>
      <c r="AU66" s="90">
        <f>'D 06 - Zdravotně technické'!P96</f>
        <v>0</v>
      </c>
      <c r="AV66" s="89">
        <f>'D 06 - Zdravotně technické'!J32</f>
        <v>0</v>
      </c>
      <c r="AW66" s="89">
        <f>'D 06 - Zdravotně technické'!J33</f>
        <v>0</v>
      </c>
      <c r="AX66" s="89">
        <f>'D 06 - Zdravotně technické'!J34</f>
        <v>0</v>
      </c>
      <c r="AY66" s="89">
        <f>'D 06 - Zdravotně technické'!J35</f>
        <v>0</v>
      </c>
      <c r="AZ66" s="89">
        <f>'D 06 - Zdravotně technické'!F32</f>
        <v>0</v>
      </c>
      <c r="BA66" s="89">
        <f>'D 06 - Zdravotně technické'!F33</f>
        <v>0</v>
      </c>
      <c r="BB66" s="89">
        <f>'D 06 - Zdravotně technické'!F34</f>
        <v>0</v>
      </c>
      <c r="BC66" s="89">
        <f>'D 06 - Zdravotně technické'!F35</f>
        <v>0</v>
      </c>
      <c r="BD66" s="91">
        <f>'D 06 - Zdravotně technické'!F36</f>
        <v>0</v>
      </c>
      <c r="BT66" s="92" t="s">
        <v>85</v>
      </c>
      <c r="BV66" s="92" t="s">
        <v>79</v>
      </c>
      <c r="BW66" s="92" t="s">
        <v>118</v>
      </c>
      <c r="BX66" s="92" t="s">
        <v>111</v>
      </c>
      <c r="CL66" s="92" t="s">
        <v>5</v>
      </c>
    </row>
    <row r="67" spans="1:91" s="6" customFormat="1" ht="16.5" customHeight="1">
      <c r="A67" s="85" t="s">
        <v>86</v>
      </c>
      <c r="B67" s="86"/>
      <c r="C67" s="7"/>
      <c r="D67" s="7"/>
      <c r="E67" s="367" t="s">
        <v>106</v>
      </c>
      <c r="F67" s="367"/>
      <c r="G67" s="367"/>
      <c r="H67" s="367"/>
      <c r="I67" s="367"/>
      <c r="J67" s="7"/>
      <c r="K67" s="367" t="s">
        <v>119</v>
      </c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7"/>
      <c r="AD67" s="367"/>
      <c r="AE67" s="367"/>
      <c r="AF67" s="367"/>
      <c r="AG67" s="365">
        <f>'D 07 - Rozvod tlakového vzduchu'!J29</f>
        <v>0</v>
      </c>
      <c r="AH67" s="366"/>
      <c r="AI67" s="366"/>
      <c r="AJ67" s="366"/>
      <c r="AK67" s="366"/>
      <c r="AL67" s="366"/>
      <c r="AM67" s="366"/>
      <c r="AN67" s="365">
        <f t="shared" si="0"/>
        <v>0</v>
      </c>
      <c r="AO67" s="366"/>
      <c r="AP67" s="366"/>
      <c r="AQ67" s="87" t="s">
        <v>89</v>
      </c>
      <c r="AR67" s="86"/>
      <c r="AS67" s="88">
        <v>0</v>
      </c>
      <c r="AT67" s="89">
        <f t="shared" si="1"/>
        <v>0</v>
      </c>
      <c r="AU67" s="90">
        <f>'D 07 - Rozvod tlakového vzduchu'!P91</f>
        <v>0</v>
      </c>
      <c r="AV67" s="89">
        <f>'D 07 - Rozvod tlakového vzduchu'!J32</f>
        <v>0</v>
      </c>
      <c r="AW67" s="89">
        <f>'D 07 - Rozvod tlakového vzduchu'!J33</f>
        <v>0</v>
      </c>
      <c r="AX67" s="89">
        <f>'D 07 - Rozvod tlakového vzduchu'!J34</f>
        <v>0</v>
      </c>
      <c r="AY67" s="89">
        <f>'D 07 - Rozvod tlakového vzduchu'!J35</f>
        <v>0</v>
      </c>
      <c r="AZ67" s="89">
        <f>'D 07 - Rozvod tlakového vzduchu'!F32</f>
        <v>0</v>
      </c>
      <c r="BA67" s="89">
        <f>'D 07 - Rozvod tlakového vzduchu'!F33</f>
        <v>0</v>
      </c>
      <c r="BB67" s="89">
        <f>'D 07 - Rozvod tlakového vzduchu'!F34</f>
        <v>0</v>
      </c>
      <c r="BC67" s="89">
        <f>'D 07 - Rozvod tlakového vzduchu'!F35</f>
        <v>0</v>
      </c>
      <c r="BD67" s="91">
        <f>'D 07 - Rozvod tlakového vzduchu'!F36</f>
        <v>0</v>
      </c>
      <c r="BT67" s="92" t="s">
        <v>85</v>
      </c>
      <c r="BV67" s="92" t="s">
        <v>79</v>
      </c>
      <c r="BW67" s="92" t="s">
        <v>120</v>
      </c>
      <c r="BX67" s="92" t="s">
        <v>111</v>
      </c>
      <c r="CL67" s="92" t="s">
        <v>5</v>
      </c>
    </row>
    <row r="68" spans="1:91" s="6" customFormat="1" ht="16.5" customHeight="1">
      <c r="A68" s="85" t="s">
        <v>86</v>
      </c>
      <c r="B68" s="86"/>
      <c r="C68" s="7"/>
      <c r="D68" s="7"/>
      <c r="E68" s="367" t="s">
        <v>121</v>
      </c>
      <c r="F68" s="367"/>
      <c r="G68" s="367"/>
      <c r="H68" s="367"/>
      <c r="I68" s="367"/>
      <c r="J68" s="7"/>
      <c r="K68" s="367" t="s">
        <v>104</v>
      </c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5">
        <f>'D 08 - Elektroinstalace'!J29</f>
        <v>0</v>
      </c>
      <c r="AH68" s="366"/>
      <c r="AI68" s="366"/>
      <c r="AJ68" s="366"/>
      <c r="AK68" s="366"/>
      <c r="AL68" s="366"/>
      <c r="AM68" s="366"/>
      <c r="AN68" s="365">
        <f t="shared" si="0"/>
        <v>0</v>
      </c>
      <c r="AO68" s="366"/>
      <c r="AP68" s="366"/>
      <c r="AQ68" s="87" t="s">
        <v>89</v>
      </c>
      <c r="AR68" s="86"/>
      <c r="AS68" s="88">
        <v>0</v>
      </c>
      <c r="AT68" s="89">
        <f t="shared" si="1"/>
        <v>0</v>
      </c>
      <c r="AU68" s="90">
        <f>'D 08 - Elektroinstalace'!P93</f>
        <v>0</v>
      </c>
      <c r="AV68" s="89">
        <f>'D 08 - Elektroinstalace'!J32</f>
        <v>0</v>
      </c>
      <c r="AW68" s="89">
        <f>'D 08 - Elektroinstalace'!J33</f>
        <v>0</v>
      </c>
      <c r="AX68" s="89">
        <f>'D 08 - Elektroinstalace'!J34</f>
        <v>0</v>
      </c>
      <c r="AY68" s="89">
        <f>'D 08 - Elektroinstalace'!J35</f>
        <v>0</v>
      </c>
      <c r="AZ68" s="89">
        <f>'D 08 - Elektroinstalace'!F32</f>
        <v>0</v>
      </c>
      <c r="BA68" s="89">
        <f>'D 08 - Elektroinstalace'!F33</f>
        <v>0</v>
      </c>
      <c r="BB68" s="89">
        <f>'D 08 - Elektroinstalace'!F34</f>
        <v>0</v>
      </c>
      <c r="BC68" s="89">
        <f>'D 08 - Elektroinstalace'!F35</f>
        <v>0</v>
      </c>
      <c r="BD68" s="91">
        <f>'D 08 - Elektroinstalace'!F36</f>
        <v>0</v>
      </c>
      <c r="BT68" s="92" t="s">
        <v>85</v>
      </c>
      <c r="BV68" s="92" t="s">
        <v>79</v>
      </c>
      <c r="BW68" s="92" t="s">
        <v>122</v>
      </c>
      <c r="BX68" s="92" t="s">
        <v>111</v>
      </c>
      <c r="CL68" s="92" t="s">
        <v>5</v>
      </c>
    </row>
    <row r="69" spans="1:91" s="5" customFormat="1" ht="16.5" customHeight="1">
      <c r="B69" s="76"/>
      <c r="C69" s="77"/>
      <c r="D69" s="364" t="s">
        <v>123</v>
      </c>
      <c r="E69" s="364"/>
      <c r="F69" s="364"/>
      <c r="G69" s="364"/>
      <c r="H69" s="364"/>
      <c r="I69" s="78"/>
      <c r="J69" s="364" t="s">
        <v>124</v>
      </c>
      <c r="K69" s="364"/>
      <c r="L69" s="364"/>
      <c r="M69" s="364"/>
      <c r="N69" s="364"/>
      <c r="O69" s="364"/>
      <c r="P69" s="364"/>
      <c r="Q69" s="364"/>
      <c r="R69" s="364"/>
      <c r="S69" s="364"/>
      <c r="T69" s="364"/>
      <c r="U69" s="364"/>
      <c r="V69" s="364"/>
      <c r="W69" s="364"/>
      <c r="X69" s="364"/>
      <c r="Y69" s="364"/>
      <c r="Z69" s="364"/>
      <c r="AA69" s="364"/>
      <c r="AB69" s="364"/>
      <c r="AC69" s="364"/>
      <c r="AD69" s="364"/>
      <c r="AE69" s="364"/>
      <c r="AF69" s="364"/>
      <c r="AG69" s="363">
        <f>ROUND(SUM(AG70:AG77),0)</f>
        <v>0</v>
      </c>
      <c r="AH69" s="362"/>
      <c r="AI69" s="362"/>
      <c r="AJ69" s="362"/>
      <c r="AK69" s="362"/>
      <c r="AL69" s="362"/>
      <c r="AM69" s="362"/>
      <c r="AN69" s="361">
        <f t="shared" si="0"/>
        <v>0</v>
      </c>
      <c r="AO69" s="362"/>
      <c r="AP69" s="362"/>
      <c r="AQ69" s="79" t="s">
        <v>83</v>
      </c>
      <c r="AR69" s="76"/>
      <c r="AS69" s="80">
        <f>ROUND(SUM(AS70:AS77),0)</f>
        <v>0</v>
      </c>
      <c r="AT69" s="81">
        <f t="shared" si="1"/>
        <v>0</v>
      </c>
      <c r="AU69" s="82">
        <f>ROUND(SUM(AU70:AU77),5)</f>
        <v>0</v>
      </c>
      <c r="AV69" s="81">
        <f>ROUND(AZ69*L26,1)</f>
        <v>0</v>
      </c>
      <c r="AW69" s="81">
        <f>ROUND(BA69*L27,1)</f>
        <v>0</v>
      </c>
      <c r="AX69" s="81">
        <f>ROUND(BB69*L26,1)</f>
        <v>0</v>
      </c>
      <c r="AY69" s="81">
        <f>ROUND(BC69*L27,1)</f>
        <v>0</v>
      </c>
      <c r="AZ69" s="81">
        <f>ROUND(SUM(AZ70:AZ77),0)</f>
        <v>0</v>
      </c>
      <c r="BA69" s="81">
        <f>ROUND(SUM(BA70:BA77),0)</f>
        <v>0</v>
      </c>
      <c r="BB69" s="81">
        <f>ROUND(SUM(BB70:BB77),0)</f>
        <v>0</v>
      </c>
      <c r="BC69" s="81">
        <f>ROUND(SUM(BC70:BC77),0)</f>
        <v>0</v>
      </c>
      <c r="BD69" s="83">
        <f>ROUND(SUM(BD70:BD77),0)</f>
        <v>0</v>
      </c>
      <c r="BS69" s="84" t="s">
        <v>76</v>
      </c>
      <c r="BT69" s="84" t="s">
        <v>39</v>
      </c>
      <c r="BU69" s="84" t="s">
        <v>78</v>
      </c>
      <c r="BV69" s="84" t="s">
        <v>79</v>
      </c>
      <c r="BW69" s="84" t="s">
        <v>125</v>
      </c>
      <c r="BX69" s="84" t="s">
        <v>7</v>
      </c>
      <c r="CL69" s="84" t="s">
        <v>5</v>
      </c>
      <c r="CM69" s="84" t="s">
        <v>85</v>
      </c>
    </row>
    <row r="70" spans="1:91" s="6" customFormat="1" ht="16.5" customHeight="1">
      <c r="A70" s="85" t="s">
        <v>86</v>
      </c>
      <c r="B70" s="86"/>
      <c r="C70" s="7"/>
      <c r="D70" s="7"/>
      <c r="E70" s="367" t="s">
        <v>87</v>
      </c>
      <c r="F70" s="367"/>
      <c r="G70" s="367"/>
      <c r="H70" s="367"/>
      <c r="I70" s="367"/>
      <c r="J70" s="7"/>
      <c r="K70" s="367" t="s">
        <v>88</v>
      </c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5">
        <f>'G 01 - Stavební práce'!J29</f>
        <v>0</v>
      </c>
      <c r="AH70" s="366"/>
      <c r="AI70" s="366"/>
      <c r="AJ70" s="366"/>
      <c r="AK70" s="366"/>
      <c r="AL70" s="366"/>
      <c r="AM70" s="366"/>
      <c r="AN70" s="365">
        <f t="shared" si="0"/>
        <v>0</v>
      </c>
      <c r="AO70" s="366"/>
      <c r="AP70" s="366"/>
      <c r="AQ70" s="87" t="s">
        <v>89</v>
      </c>
      <c r="AR70" s="86"/>
      <c r="AS70" s="88">
        <v>0</v>
      </c>
      <c r="AT70" s="89">
        <f t="shared" si="1"/>
        <v>0</v>
      </c>
      <c r="AU70" s="90">
        <f>'G 01 - Stavební práce'!P103</f>
        <v>0</v>
      </c>
      <c r="AV70" s="89">
        <f>'G 01 - Stavební práce'!J32</f>
        <v>0</v>
      </c>
      <c r="AW70" s="89">
        <f>'G 01 - Stavební práce'!J33</f>
        <v>0</v>
      </c>
      <c r="AX70" s="89">
        <f>'G 01 - Stavební práce'!J34</f>
        <v>0</v>
      </c>
      <c r="AY70" s="89">
        <f>'G 01 - Stavební práce'!J35</f>
        <v>0</v>
      </c>
      <c r="AZ70" s="89">
        <f>'G 01 - Stavební práce'!F32</f>
        <v>0</v>
      </c>
      <c r="BA70" s="89">
        <f>'G 01 - Stavební práce'!F33</f>
        <v>0</v>
      </c>
      <c r="BB70" s="89">
        <f>'G 01 - Stavební práce'!F34</f>
        <v>0</v>
      </c>
      <c r="BC70" s="89">
        <f>'G 01 - Stavební práce'!F35</f>
        <v>0</v>
      </c>
      <c r="BD70" s="91">
        <f>'G 01 - Stavební práce'!F36</f>
        <v>0</v>
      </c>
      <c r="BT70" s="92" t="s">
        <v>85</v>
      </c>
      <c r="BV70" s="92" t="s">
        <v>79</v>
      </c>
      <c r="BW70" s="92" t="s">
        <v>126</v>
      </c>
      <c r="BX70" s="92" t="s">
        <v>125</v>
      </c>
      <c r="CL70" s="92" t="s">
        <v>5</v>
      </c>
    </row>
    <row r="71" spans="1:91" s="6" customFormat="1" ht="16.5" customHeight="1">
      <c r="A71" s="85" t="s">
        <v>86</v>
      </c>
      <c r="B71" s="86"/>
      <c r="C71" s="7"/>
      <c r="D71" s="7"/>
      <c r="E71" s="367" t="s">
        <v>91</v>
      </c>
      <c r="F71" s="367"/>
      <c r="G71" s="367"/>
      <c r="H71" s="367"/>
      <c r="I71" s="367"/>
      <c r="J71" s="7"/>
      <c r="K71" s="367" t="s">
        <v>92</v>
      </c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5">
        <f>'G 02 - Plynová zařízení'!J29</f>
        <v>0</v>
      </c>
      <c r="AH71" s="366"/>
      <c r="AI71" s="366"/>
      <c r="AJ71" s="366"/>
      <c r="AK71" s="366"/>
      <c r="AL71" s="366"/>
      <c r="AM71" s="366"/>
      <c r="AN71" s="365">
        <f t="shared" si="0"/>
        <v>0</v>
      </c>
      <c r="AO71" s="366"/>
      <c r="AP71" s="366"/>
      <c r="AQ71" s="87" t="s">
        <v>89</v>
      </c>
      <c r="AR71" s="86"/>
      <c r="AS71" s="88">
        <v>0</v>
      </c>
      <c r="AT71" s="89">
        <f t="shared" si="1"/>
        <v>0</v>
      </c>
      <c r="AU71" s="90">
        <f>'G 02 - Plynová zařízení'!P86</f>
        <v>0</v>
      </c>
      <c r="AV71" s="89">
        <f>'G 02 - Plynová zařízení'!J32</f>
        <v>0</v>
      </c>
      <c r="AW71" s="89">
        <f>'G 02 - Plynová zařízení'!J33</f>
        <v>0</v>
      </c>
      <c r="AX71" s="89">
        <f>'G 02 - Plynová zařízení'!J34</f>
        <v>0</v>
      </c>
      <c r="AY71" s="89">
        <f>'G 02 - Plynová zařízení'!J35</f>
        <v>0</v>
      </c>
      <c r="AZ71" s="89">
        <f>'G 02 - Plynová zařízení'!F32</f>
        <v>0</v>
      </c>
      <c r="BA71" s="89">
        <f>'G 02 - Plynová zařízení'!F33</f>
        <v>0</v>
      </c>
      <c r="BB71" s="89">
        <f>'G 02 - Plynová zařízení'!F34</f>
        <v>0</v>
      </c>
      <c r="BC71" s="89">
        <f>'G 02 - Plynová zařízení'!F35</f>
        <v>0</v>
      </c>
      <c r="BD71" s="91">
        <f>'G 02 - Plynová zařízení'!F36</f>
        <v>0</v>
      </c>
      <c r="BT71" s="92" t="s">
        <v>85</v>
      </c>
      <c r="BV71" s="92" t="s">
        <v>79</v>
      </c>
      <c r="BW71" s="92" t="s">
        <v>127</v>
      </c>
      <c r="BX71" s="92" t="s">
        <v>125</v>
      </c>
      <c r="CL71" s="92" t="s">
        <v>5</v>
      </c>
    </row>
    <row r="72" spans="1:91" s="6" customFormat="1" ht="16.5" customHeight="1">
      <c r="A72" s="85" t="s">
        <v>86</v>
      </c>
      <c r="B72" s="86"/>
      <c r="C72" s="7"/>
      <c r="D72" s="7"/>
      <c r="E72" s="367" t="s">
        <v>94</v>
      </c>
      <c r="F72" s="367"/>
      <c r="G72" s="367"/>
      <c r="H72" s="367"/>
      <c r="I72" s="367"/>
      <c r="J72" s="7"/>
      <c r="K72" s="367" t="s">
        <v>95</v>
      </c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5">
        <f>'G 03 - Zařízení pro vytápění'!J29</f>
        <v>0</v>
      </c>
      <c r="AH72" s="366"/>
      <c r="AI72" s="366"/>
      <c r="AJ72" s="366"/>
      <c r="AK72" s="366"/>
      <c r="AL72" s="366"/>
      <c r="AM72" s="366"/>
      <c r="AN72" s="365">
        <f t="shared" si="0"/>
        <v>0</v>
      </c>
      <c r="AO72" s="366"/>
      <c r="AP72" s="366"/>
      <c r="AQ72" s="87" t="s">
        <v>89</v>
      </c>
      <c r="AR72" s="86"/>
      <c r="AS72" s="88">
        <v>0</v>
      </c>
      <c r="AT72" s="89">
        <f t="shared" si="1"/>
        <v>0</v>
      </c>
      <c r="AU72" s="90">
        <f>'G 03 - Zařízení pro vytápění'!P89</f>
        <v>0</v>
      </c>
      <c r="AV72" s="89">
        <f>'G 03 - Zařízení pro vytápění'!J32</f>
        <v>0</v>
      </c>
      <c r="AW72" s="89">
        <f>'G 03 - Zařízení pro vytápění'!J33</f>
        <v>0</v>
      </c>
      <c r="AX72" s="89">
        <f>'G 03 - Zařízení pro vytápění'!J34</f>
        <v>0</v>
      </c>
      <c r="AY72" s="89">
        <f>'G 03 - Zařízení pro vytápění'!J35</f>
        <v>0</v>
      </c>
      <c r="AZ72" s="89">
        <f>'G 03 - Zařízení pro vytápění'!F32</f>
        <v>0</v>
      </c>
      <c r="BA72" s="89">
        <f>'G 03 - Zařízení pro vytápění'!F33</f>
        <v>0</v>
      </c>
      <c r="BB72" s="89">
        <f>'G 03 - Zařízení pro vytápění'!F34</f>
        <v>0</v>
      </c>
      <c r="BC72" s="89">
        <f>'G 03 - Zařízení pro vytápění'!F35</f>
        <v>0</v>
      </c>
      <c r="BD72" s="91">
        <f>'G 03 - Zařízení pro vytápění'!F36</f>
        <v>0</v>
      </c>
      <c r="BT72" s="92" t="s">
        <v>85</v>
      </c>
      <c r="BV72" s="92" t="s">
        <v>79</v>
      </c>
      <c r="BW72" s="92" t="s">
        <v>128</v>
      </c>
      <c r="BX72" s="92" t="s">
        <v>125</v>
      </c>
      <c r="CL72" s="92" t="s">
        <v>5</v>
      </c>
    </row>
    <row r="73" spans="1:91" s="6" customFormat="1" ht="16.5" customHeight="1">
      <c r="A73" s="85" t="s">
        <v>86</v>
      </c>
      <c r="B73" s="86"/>
      <c r="C73" s="7"/>
      <c r="D73" s="7"/>
      <c r="E73" s="367" t="s">
        <v>97</v>
      </c>
      <c r="F73" s="367"/>
      <c r="G73" s="367"/>
      <c r="H73" s="367"/>
      <c r="I73" s="367"/>
      <c r="J73" s="7"/>
      <c r="K73" s="367" t="s">
        <v>98</v>
      </c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5">
        <f>'G 04 - Vzduchotechnika'!J29</f>
        <v>0</v>
      </c>
      <c r="AH73" s="366"/>
      <c r="AI73" s="366"/>
      <c r="AJ73" s="366"/>
      <c r="AK73" s="366"/>
      <c r="AL73" s="366"/>
      <c r="AM73" s="366"/>
      <c r="AN73" s="365">
        <f t="shared" si="0"/>
        <v>0</v>
      </c>
      <c r="AO73" s="366"/>
      <c r="AP73" s="366"/>
      <c r="AQ73" s="87" t="s">
        <v>89</v>
      </c>
      <c r="AR73" s="86"/>
      <c r="AS73" s="88">
        <v>0</v>
      </c>
      <c r="AT73" s="89">
        <f t="shared" si="1"/>
        <v>0</v>
      </c>
      <c r="AU73" s="90">
        <f>'G 04 - Vzduchotechnika'!P83</f>
        <v>0</v>
      </c>
      <c r="AV73" s="89">
        <f>'G 04 - Vzduchotechnika'!J32</f>
        <v>0</v>
      </c>
      <c r="AW73" s="89">
        <f>'G 04 - Vzduchotechnika'!J33</f>
        <v>0</v>
      </c>
      <c r="AX73" s="89">
        <f>'G 04 - Vzduchotechnika'!J34</f>
        <v>0</v>
      </c>
      <c r="AY73" s="89">
        <f>'G 04 - Vzduchotechnika'!J35</f>
        <v>0</v>
      </c>
      <c r="AZ73" s="89">
        <f>'G 04 - Vzduchotechnika'!F32</f>
        <v>0</v>
      </c>
      <c r="BA73" s="89">
        <f>'G 04 - Vzduchotechnika'!F33</f>
        <v>0</v>
      </c>
      <c r="BB73" s="89">
        <f>'G 04 - Vzduchotechnika'!F34</f>
        <v>0</v>
      </c>
      <c r="BC73" s="89">
        <f>'G 04 - Vzduchotechnika'!F35</f>
        <v>0</v>
      </c>
      <c r="BD73" s="91">
        <f>'G 04 - Vzduchotechnika'!F36</f>
        <v>0</v>
      </c>
      <c r="BT73" s="92" t="s">
        <v>85</v>
      </c>
      <c r="BV73" s="92" t="s">
        <v>79</v>
      </c>
      <c r="BW73" s="92" t="s">
        <v>129</v>
      </c>
      <c r="BX73" s="92" t="s">
        <v>125</v>
      </c>
      <c r="CL73" s="92" t="s">
        <v>5</v>
      </c>
    </row>
    <row r="74" spans="1:91" s="6" customFormat="1" ht="16.5" customHeight="1">
      <c r="A74" s="85" t="s">
        <v>86</v>
      </c>
      <c r="B74" s="86"/>
      <c r="C74" s="7"/>
      <c r="D74" s="7"/>
      <c r="E74" s="367" t="s">
        <v>100</v>
      </c>
      <c r="F74" s="367"/>
      <c r="G74" s="367"/>
      <c r="H74" s="367"/>
      <c r="I74" s="367"/>
      <c r="J74" s="7"/>
      <c r="K74" s="367" t="s">
        <v>101</v>
      </c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5">
        <f>'G 05 - Zdravotně technické'!J29</f>
        <v>0</v>
      </c>
      <c r="AH74" s="366"/>
      <c r="AI74" s="366"/>
      <c r="AJ74" s="366"/>
      <c r="AK74" s="366"/>
      <c r="AL74" s="366"/>
      <c r="AM74" s="366"/>
      <c r="AN74" s="365">
        <f t="shared" si="0"/>
        <v>0</v>
      </c>
      <c r="AO74" s="366"/>
      <c r="AP74" s="366"/>
      <c r="AQ74" s="87" t="s">
        <v>89</v>
      </c>
      <c r="AR74" s="86"/>
      <c r="AS74" s="88">
        <v>0</v>
      </c>
      <c r="AT74" s="89">
        <f t="shared" si="1"/>
        <v>0</v>
      </c>
      <c r="AU74" s="90">
        <f>'G 05 - Zdravotně technické'!P97</f>
        <v>0</v>
      </c>
      <c r="AV74" s="89">
        <f>'G 05 - Zdravotně technické'!J32</f>
        <v>0</v>
      </c>
      <c r="AW74" s="89">
        <f>'G 05 - Zdravotně technické'!J33</f>
        <v>0</v>
      </c>
      <c r="AX74" s="89">
        <f>'G 05 - Zdravotně technické'!J34</f>
        <v>0</v>
      </c>
      <c r="AY74" s="89">
        <f>'G 05 - Zdravotně technické'!J35</f>
        <v>0</v>
      </c>
      <c r="AZ74" s="89">
        <f>'G 05 - Zdravotně technické'!F32</f>
        <v>0</v>
      </c>
      <c r="BA74" s="89">
        <f>'G 05 - Zdravotně technické'!F33</f>
        <v>0</v>
      </c>
      <c r="BB74" s="89">
        <f>'G 05 - Zdravotně technické'!F34</f>
        <v>0</v>
      </c>
      <c r="BC74" s="89">
        <f>'G 05 - Zdravotně technické'!F35</f>
        <v>0</v>
      </c>
      <c r="BD74" s="91">
        <f>'G 05 - Zdravotně technické'!F36</f>
        <v>0</v>
      </c>
      <c r="BT74" s="92" t="s">
        <v>85</v>
      </c>
      <c r="BV74" s="92" t="s">
        <v>79</v>
      </c>
      <c r="BW74" s="92" t="s">
        <v>130</v>
      </c>
      <c r="BX74" s="92" t="s">
        <v>125</v>
      </c>
      <c r="CL74" s="92" t="s">
        <v>5</v>
      </c>
    </row>
    <row r="75" spans="1:91" s="6" customFormat="1" ht="16.5" customHeight="1">
      <c r="A75" s="85" t="s">
        <v>86</v>
      </c>
      <c r="B75" s="86"/>
      <c r="C75" s="7"/>
      <c r="D75" s="7"/>
      <c r="E75" s="367" t="s">
        <v>103</v>
      </c>
      <c r="F75" s="367"/>
      <c r="G75" s="367"/>
      <c r="H75" s="367"/>
      <c r="I75" s="367"/>
      <c r="J75" s="7"/>
      <c r="K75" s="367" t="s">
        <v>119</v>
      </c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5">
        <f>'G 06 - Rozvod tlakového vzduchu'!J29</f>
        <v>0</v>
      </c>
      <c r="AH75" s="366"/>
      <c r="AI75" s="366"/>
      <c r="AJ75" s="366"/>
      <c r="AK75" s="366"/>
      <c r="AL75" s="366"/>
      <c r="AM75" s="366"/>
      <c r="AN75" s="365">
        <f t="shared" si="0"/>
        <v>0</v>
      </c>
      <c r="AO75" s="366"/>
      <c r="AP75" s="366"/>
      <c r="AQ75" s="87" t="s">
        <v>89</v>
      </c>
      <c r="AR75" s="86"/>
      <c r="AS75" s="88">
        <v>0</v>
      </c>
      <c r="AT75" s="89">
        <f t="shared" si="1"/>
        <v>0</v>
      </c>
      <c r="AU75" s="90">
        <f>'G 06 - Rozvod tlakového vzduchu'!P87</f>
        <v>0</v>
      </c>
      <c r="AV75" s="89">
        <f>'G 06 - Rozvod tlakového vzduchu'!J32</f>
        <v>0</v>
      </c>
      <c r="AW75" s="89">
        <f>'G 06 - Rozvod tlakového vzduchu'!J33</f>
        <v>0</v>
      </c>
      <c r="AX75" s="89">
        <f>'G 06 - Rozvod tlakového vzduchu'!J34</f>
        <v>0</v>
      </c>
      <c r="AY75" s="89">
        <f>'G 06 - Rozvod tlakového vzduchu'!J35</f>
        <v>0</v>
      </c>
      <c r="AZ75" s="89">
        <f>'G 06 - Rozvod tlakového vzduchu'!F32</f>
        <v>0</v>
      </c>
      <c r="BA75" s="89">
        <f>'G 06 - Rozvod tlakového vzduchu'!F33</f>
        <v>0</v>
      </c>
      <c r="BB75" s="89">
        <f>'G 06 - Rozvod tlakového vzduchu'!F34</f>
        <v>0</v>
      </c>
      <c r="BC75" s="89">
        <f>'G 06 - Rozvod tlakového vzduchu'!F35</f>
        <v>0</v>
      </c>
      <c r="BD75" s="91">
        <f>'G 06 - Rozvod tlakového vzduchu'!F36</f>
        <v>0</v>
      </c>
      <c r="BT75" s="92" t="s">
        <v>85</v>
      </c>
      <c r="BV75" s="92" t="s">
        <v>79</v>
      </c>
      <c r="BW75" s="92" t="s">
        <v>131</v>
      </c>
      <c r="BX75" s="92" t="s">
        <v>125</v>
      </c>
      <c r="CL75" s="92" t="s">
        <v>5</v>
      </c>
    </row>
    <row r="76" spans="1:91" s="6" customFormat="1" ht="16.5" customHeight="1">
      <c r="A76" s="85" t="s">
        <v>86</v>
      </c>
      <c r="B76" s="86"/>
      <c r="C76" s="7"/>
      <c r="D76" s="7"/>
      <c r="E76" s="367" t="s">
        <v>106</v>
      </c>
      <c r="F76" s="367"/>
      <c r="G76" s="367"/>
      <c r="H76" s="367"/>
      <c r="I76" s="367"/>
      <c r="J76" s="7"/>
      <c r="K76" s="367" t="s">
        <v>104</v>
      </c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5">
        <f>'G 07 - Elektroinstalace'!J29</f>
        <v>0</v>
      </c>
      <c r="AH76" s="366"/>
      <c r="AI76" s="366"/>
      <c r="AJ76" s="366"/>
      <c r="AK76" s="366"/>
      <c r="AL76" s="366"/>
      <c r="AM76" s="366"/>
      <c r="AN76" s="365">
        <f t="shared" si="0"/>
        <v>0</v>
      </c>
      <c r="AO76" s="366"/>
      <c r="AP76" s="366"/>
      <c r="AQ76" s="87" t="s">
        <v>89</v>
      </c>
      <c r="AR76" s="86"/>
      <c r="AS76" s="88">
        <v>0</v>
      </c>
      <c r="AT76" s="89">
        <f t="shared" si="1"/>
        <v>0</v>
      </c>
      <c r="AU76" s="90">
        <f>'G 07 - Elektroinstalace'!P93</f>
        <v>0</v>
      </c>
      <c r="AV76" s="89">
        <f>'G 07 - Elektroinstalace'!J32</f>
        <v>0</v>
      </c>
      <c r="AW76" s="89">
        <f>'G 07 - Elektroinstalace'!J33</f>
        <v>0</v>
      </c>
      <c r="AX76" s="89">
        <f>'G 07 - Elektroinstalace'!J34</f>
        <v>0</v>
      </c>
      <c r="AY76" s="89">
        <f>'G 07 - Elektroinstalace'!J35</f>
        <v>0</v>
      </c>
      <c r="AZ76" s="89">
        <f>'G 07 - Elektroinstalace'!F32</f>
        <v>0</v>
      </c>
      <c r="BA76" s="89">
        <f>'G 07 - Elektroinstalace'!F33</f>
        <v>0</v>
      </c>
      <c r="BB76" s="89">
        <f>'G 07 - Elektroinstalace'!F34</f>
        <v>0</v>
      </c>
      <c r="BC76" s="89">
        <f>'G 07 - Elektroinstalace'!F35</f>
        <v>0</v>
      </c>
      <c r="BD76" s="91">
        <f>'G 07 - Elektroinstalace'!F36</f>
        <v>0</v>
      </c>
      <c r="BT76" s="92" t="s">
        <v>85</v>
      </c>
      <c r="BV76" s="92" t="s">
        <v>79</v>
      </c>
      <c r="BW76" s="92" t="s">
        <v>132</v>
      </c>
      <c r="BX76" s="92" t="s">
        <v>125</v>
      </c>
      <c r="CL76" s="92" t="s">
        <v>5</v>
      </c>
    </row>
    <row r="77" spans="1:91" s="6" customFormat="1" ht="16.5" customHeight="1">
      <c r="A77" s="85" t="s">
        <v>86</v>
      </c>
      <c r="B77" s="86"/>
      <c r="C77" s="7"/>
      <c r="D77" s="7"/>
      <c r="E77" s="367" t="s">
        <v>121</v>
      </c>
      <c r="F77" s="367"/>
      <c r="G77" s="367"/>
      <c r="H77" s="367"/>
      <c r="I77" s="367"/>
      <c r="J77" s="7"/>
      <c r="K77" s="367" t="s">
        <v>107</v>
      </c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5">
        <f>'G 08 - Ochrana před bleskem'!J29</f>
        <v>0</v>
      </c>
      <c r="AH77" s="366"/>
      <c r="AI77" s="366"/>
      <c r="AJ77" s="366"/>
      <c r="AK77" s="366"/>
      <c r="AL77" s="366"/>
      <c r="AM77" s="366"/>
      <c r="AN77" s="365">
        <f t="shared" si="0"/>
        <v>0</v>
      </c>
      <c r="AO77" s="366"/>
      <c r="AP77" s="366"/>
      <c r="AQ77" s="87" t="s">
        <v>89</v>
      </c>
      <c r="AR77" s="86"/>
      <c r="AS77" s="88">
        <v>0</v>
      </c>
      <c r="AT77" s="89">
        <f t="shared" si="1"/>
        <v>0</v>
      </c>
      <c r="AU77" s="90">
        <f>'G 08 - Ochrana před bleskem'!P85</f>
        <v>0</v>
      </c>
      <c r="AV77" s="89">
        <f>'G 08 - Ochrana před bleskem'!J32</f>
        <v>0</v>
      </c>
      <c r="AW77" s="89">
        <f>'G 08 - Ochrana před bleskem'!J33</f>
        <v>0</v>
      </c>
      <c r="AX77" s="89">
        <f>'G 08 - Ochrana před bleskem'!J34</f>
        <v>0</v>
      </c>
      <c r="AY77" s="89">
        <f>'G 08 - Ochrana před bleskem'!J35</f>
        <v>0</v>
      </c>
      <c r="AZ77" s="89">
        <f>'G 08 - Ochrana před bleskem'!F32</f>
        <v>0</v>
      </c>
      <c r="BA77" s="89">
        <f>'G 08 - Ochrana před bleskem'!F33</f>
        <v>0</v>
      </c>
      <c r="BB77" s="89">
        <f>'G 08 - Ochrana před bleskem'!F34</f>
        <v>0</v>
      </c>
      <c r="BC77" s="89">
        <f>'G 08 - Ochrana před bleskem'!F35</f>
        <v>0</v>
      </c>
      <c r="BD77" s="91">
        <f>'G 08 - Ochrana před bleskem'!F36</f>
        <v>0</v>
      </c>
      <c r="BT77" s="92" t="s">
        <v>85</v>
      </c>
      <c r="BV77" s="92" t="s">
        <v>79</v>
      </c>
      <c r="BW77" s="92" t="s">
        <v>133</v>
      </c>
      <c r="BX77" s="92" t="s">
        <v>125</v>
      </c>
      <c r="CL77" s="92" t="s">
        <v>5</v>
      </c>
    </row>
    <row r="78" spans="1:91" s="5" customFormat="1" ht="16.5" customHeight="1">
      <c r="A78" s="85" t="s">
        <v>86</v>
      </c>
      <c r="B78" s="76"/>
      <c r="C78" s="77"/>
      <c r="D78" s="364" t="s">
        <v>134</v>
      </c>
      <c r="E78" s="364"/>
      <c r="F78" s="364"/>
      <c r="G78" s="364"/>
      <c r="H78" s="364"/>
      <c r="I78" s="78"/>
      <c r="J78" s="364" t="s">
        <v>135</v>
      </c>
      <c r="K78" s="364"/>
      <c r="L78" s="364"/>
      <c r="M78" s="364"/>
      <c r="N78" s="364"/>
      <c r="O78" s="364"/>
      <c r="P78" s="364"/>
      <c r="Q78" s="364"/>
      <c r="R78" s="364"/>
      <c r="S78" s="364"/>
      <c r="T78" s="364"/>
      <c r="U78" s="364"/>
      <c r="V78" s="364"/>
      <c r="W78" s="364"/>
      <c r="X78" s="364"/>
      <c r="Y78" s="364"/>
      <c r="Z78" s="364"/>
      <c r="AA78" s="364"/>
      <c r="AB78" s="364"/>
      <c r="AC78" s="364"/>
      <c r="AD78" s="364"/>
      <c r="AE78" s="364"/>
      <c r="AF78" s="364"/>
      <c r="AG78" s="361">
        <f>'Ostatní a vedlejší náklady'!J27</f>
        <v>0</v>
      </c>
      <c r="AH78" s="362"/>
      <c r="AI78" s="362"/>
      <c r="AJ78" s="362"/>
      <c r="AK78" s="362"/>
      <c r="AL78" s="362"/>
      <c r="AM78" s="362"/>
      <c r="AN78" s="361">
        <f t="shared" si="0"/>
        <v>0</v>
      </c>
      <c r="AO78" s="362"/>
      <c r="AP78" s="362"/>
      <c r="AQ78" s="79" t="s">
        <v>83</v>
      </c>
      <c r="AR78" s="76"/>
      <c r="AS78" s="93">
        <v>0</v>
      </c>
      <c r="AT78" s="94">
        <f t="shared" si="1"/>
        <v>0</v>
      </c>
      <c r="AU78" s="95">
        <f>'Ostatní a vedlejší náklady'!P84</f>
        <v>0</v>
      </c>
      <c r="AV78" s="94">
        <f>'Ostatní a vedlejší náklady'!J30</f>
        <v>0</v>
      </c>
      <c r="AW78" s="94">
        <f>'Ostatní a vedlejší náklady'!J31</f>
        <v>0</v>
      </c>
      <c r="AX78" s="94">
        <f>'Ostatní a vedlejší náklady'!J32</f>
        <v>0</v>
      </c>
      <c r="AY78" s="94">
        <f>'Ostatní a vedlejší náklady'!J33</f>
        <v>0</v>
      </c>
      <c r="AZ78" s="94">
        <f>'Ostatní a vedlejší náklady'!F30</f>
        <v>0</v>
      </c>
      <c r="BA78" s="94">
        <f>'Ostatní a vedlejší náklady'!F31</f>
        <v>0</v>
      </c>
      <c r="BB78" s="94">
        <f>'Ostatní a vedlejší náklady'!F32</f>
        <v>0</v>
      </c>
      <c r="BC78" s="94">
        <f>'Ostatní a vedlejší náklady'!F33</f>
        <v>0</v>
      </c>
      <c r="BD78" s="96">
        <f>'Ostatní a vedlejší náklady'!F34</f>
        <v>0</v>
      </c>
      <c r="BT78" s="84" t="s">
        <v>39</v>
      </c>
      <c r="BV78" s="84" t="s">
        <v>79</v>
      </c>
      <c r="BW78" s="84" t="s">
        <v>136</v>
      </c>
      <c r="BX78" s="84" t="s">
        <v>7</v>
      </c>
      <c r="CL78" s="84" t="s">
        <v>5</v>
      </c>
      <c r="CM78" s="84" t="s">
        <v>85</v>
      </c>
    </row>
    <row r="79" spans="1:91" s="1" customFormat="1" ht="30" customHeight="1">
      <c r="B79" s="34"/>
      <c r="AR79" s="34"/>
    </row>
    <row r="80" spans="1:91" s="1" customFormat="1" ht="6.95" customHeight="1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34"/>
    </row>
  </sheetData>
  <sheetProtection password="805E" sheet="1" objects="1" scenarios="1"/>
  <mergeCells count="145">
    <mergeCell ref="AG51:AM51"/>
    <mergeCell ref="AN51:AP51"/>
    <mergeCell ref="AR2:BE2"/>
    <mergeCell ref="AN76:AP76"/>
    <mergeCell ref="AG76:AM76"/>
    <mergeCell ref="E76:I76"/>
    <mergeCell ref="K76:AF76"/>
    <mergeCell ref="AN77:AP77"/>
    <mergeCell ref="AG77:AM77"/>
    <mergeCell ref="E77:I77"/>
    <mergeCell ref="K77:AF77"/>
    <mergeCell ref="AN70:AP70"/>
    <mergeCell ref="AG70:AM70"/>
    <mergeCell ref="E70:I70"/>
    <mergeCell ref="K70:AF70"/>
    <mergeCell ref="AN71:AP71"/>
    <mergeCell ref="AG71:AM71"/>
    <mergeCell ref="E71:I71"/>
    <mergeCell ref="K71:AF71"/>
    <mergeCell ref="AN72:AP72"/>
    <mergeCell ref="AG72:AM72"/>
    <mergeCell ref="E72:I72"/>
    <mergeCell ref="K72:AF72"/>
    <mergeCell ref="AN67:AP67"/>
    <mergeCell ref="AN78:AP78"/>
    <mergeCell ref="AG78:AM78"/>
    <mergeCell ref="D78:H78"/>
    <mergeCell ref="J78:AF78"/>
    <mergeCell ref="AN73:AP73"/>
    <mergeCell ref="AG73:AM73"/>
    <mergeCell ref="E73:I73"/>
    <mergeCell ref="K73:AF73"/>
    <mergeCell ref="AN74:AP74"/>
    <mergeCell ref="AG74:AM74"/>
    <mergeCell ref="E74:I74"/>
    <mergeCell ref="K74:AF74"/>
    <mergeCell ref="AN75:AP75"/>
    <mergeCell ref="AG75:AM75"/>
    <mergeCell ref="E75:I75"/>
    <mergeCell ref="K75:AF75"/>
    <mergeCell ref="AG67:AM67"/>
    <mergeCell ref="E67:I67"/>
    <mergeCell ref="K67:AF67"/>
    <mergeCell ref="AN68:AP68"/>
    <mergeCell ref="AG68:AM68"/>
    <mergeCell ref="E68:I68"/>
    <mergeCell ref="K68:AF68"/>
    <mergeCell ref="AN69:AP69"/>
    <mergeCell ref="AG69:AM69"/>
    <mergeCell ref="D69:H69"/>
    <mergeCell ref="J69:AF69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D60:H60"/>
    <mergeCell ref="J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3" location="'01 - Stavební práce'!C2" display="/"/>
    <hyperlink ref="A54" location="'02 - Plynová zařízení'!C2" display="/"/>
    <hyperlink ref="A55" location="'03 - Zařízení pro vytápěn...'!C2" display="/"/>
    <hyperlink ref="A56" location="'04 - Vzduchotechnika'!C2" display="/"/>
    <hyperlink ref="A57" location="'05 - Zdravotně technické ...'!C2" display="/"/>
    <hyperlink ref="A58" location="'06 - Elektroinstalace'!C2" display="/"/>
    <hyperlink ref="A59" location="'07 - Ochrana před bleskem'!C2" display="/"/>
    <hyperlink ref="A61" location="'01 - Stavební práce_01'!C2" display="/"/>
    <hyperlink ref="A62" location="'02 - Stavební práce - pří...'!C2" display="/"/>
    <hyperlink ref="A63" location="'03 - Plynová zařízení'!C2" display="/"/>
    <hyperlink ref="A64" location="'04 - Zařízení pro vytápěn...'!C2" display="/"/>
    <hyperlink ref="A65" location="'05 - Vzduchotechnika'!C2" display="/"/>
    <hyperlink ref="A66" location="'06 - Zdravotně technické ...'!C2" display="/"/>
    <hyperlink ref="A67" location="'07 - Rozvod tlakového vzd...'!C2" display="/"/>
    <hyperlink ref="A68" location="'08 - Elektroinstalace'!C2" display="/"/>
    <hyperlink ref="A70" location="'01 - Stavební práce_02'!C2" display="/"/>
    <hyperlink ref="A71" location="'02 - Plynová zařízení_01'!C2" display="/"/>
    <hyperlink ref="A72" location="'03 - Zařízení pro vytápěn..._01'!C2" display="/"/>
    <hyperlink ref="A73" location="'04 - Vzduchotechnika_01'!C2" display="/"/>
    <hyperlink ref="A74" location="'05 - Zdravotně technické ..._01'!C2" display="/"/>
    <hyperlink ref="A75" location="'06 - Rozvod tlakového vzd...'!C2" display="/"/>
    <hyperlink ref="A76" location="'07 - Elektroinstalace'!C2" display="/"/>
    <hyperlink ref="A77" location="'08 - Ochrana před bleskem'!C2" display="/"/>
    <hyperlink ref="A78" location="'004 - SO-01 Ostatní a ved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85"/>
  <sheetViews>
    <sheetView showGridLines="0" workbookViewId="0">
      <pane ySplit="1" topLeftCell="A142" activePane="bottomLeft" state="frozen"/>
      <selection pane="bottomLeft" activeCell="F25" sqref="F25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90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144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146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71.25" customHeight="1">
      <c r="B26" s="218"/>
      <c r="C26" s="219"/>
      <c r="D26" s="219"/>
      <c r="E26" s="380" t="s">
        <v>42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ROUND(J110,0)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ROUND(SUM(BE110:BE384), 0)</f>
        <v>0</v>
      </c>
      <c r="G32" s="214"/>
      <c r="H32" s="214"/>
      <c r="I32" s="106">
        <v>0.21</v>
      </c>
      <c r="J32" s="228">
        <f>ROUND(ROUND((SUM(BE110:BE384)),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ROUND(SUM(BF110:BF384), 0)</f>
        <v>0</v>
      </c>
      <c r="G33" s="214"/>
      <c r="H33" s="214"/>
      <c r="I33" s="106">
        <v>0.15</v>
      </c>
      <c r="J33" s="228">
        <f>ROUND(ROUND((SUM(BF110:BF384)),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ROUND(SUM(BG110:BG384),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ROUND(SUM(BH110:BH384),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ROUND(SUM(BI110:BI384),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144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01 - Stavební práce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J110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152</v>
      </c>
      <c r="E61" s="249"/>
      <c r="F61" s="249"/>
      <c r="G61" s="249"/>
      <c r="H61" s="249"/>
      <c r="I61" s="111"/>
      <c r="J61" s="250">
        <f>J111</f>
        <v>0</v>
      </c>
      <c r="K61" s="251"/>
    </row>
    <row r="62" spans="2:47" s="259" customFormat="1" ht="19.899999999999999" customHeight="1">
      <c r="B62" s="253"/>
      <c r="C62" s="254"/>
      <c r="D62" s="255" t="s">
        <v>153</v>
      </c>
      <c r="E62" s="256"/>
      <c r="F62" s="256"/>
      <c r="G62" s="256"/>
      <c r="H62" s="256"/>
      <c r="I62" s="112"/>
      <c r="J62" s="257">
        <f>J112</f>
        <v>0</v>
      </c>
      <c r="K62" s="258"/>
    </row>
    <row r="63" spans="2:47" s="259" customFormat="1" ht="19.899999999999999" customHeight="1">
      <c r="B63" s="253"/>
      <c r="C63" s="254"/>
      <c r="D63" s="255" t="s">
        <v>154</v>
      </c>
      <c r="E63" s="256"/>
      <c r="F63" s="256"/>
      <c r="G63" s="256"/>
      <c r="H63" s="256"/>
      <c r="I63" s="112"/>
      <c r="J63" s="257">
        <f>J125</f>
        <v>0</v>
      </c>
      <c r="K63" s="258"/>
    </row>
    <row r="64" spans="2:47" s="259" customFormat="1" ht="19.899999999999999" customHeight="1">
      <c r="B64" s="253"/>
      <c r="C64" s="254"/>
      <c r="D64" s="255" t="s">
        <v>155</v>
      </c>
      <c r="E64" s="256"/>
      <c r="F64" s="256"/>
      <c r="G64" s="256"/>
      <c r="H64" s="256"/>
      <c r="I64" s="112"/>
      <c r="J64" s="257">
        <f>J130</f>
        <v>0</v>
      </c>
      <c r="K64" s="258"/>
    </row>
    <row r="65" spans="2:11" s="259" customFormat="1" ht="19.899999999999999" customHeight="1">
      <c r="B65" s="253"/>
      <c r="C65" s="254"/>
      <c r="D65" s="255" t="s">
        <v>156</v>
      </c>
      <c r="E65" s="256"/>
      <c r="F65" s="256"/>
      <c r="G65" s="256"/>
      <c r="H65" s="256"/>
      <c r="I65" s="112"/>
      <c r="J65" s="257">
        <f>J151</f>
        <v>0</v>
      </c>
      <c r="K65" s="258"/>
    </row>
    <row r="66" spans="2:11" s="259" customFormat="1" ht="19.899999999999999" customHeight="1">
      <c r="B66" s="253"/>
      <c r="C66" s="254"/>
      <c r="D66" s="255" t="s">
        <v>157</v>
      </c>
      <c r="E66" s="256"/>
      <c r="F66" s="256"/>
      <c r="G66" s="256"/>
      <c r="H66" s="256"/>
      <c r="I66" s="112"/>
      <c r="J66" s="257">
        <f>J165</f>
        <v>0</v>
      </c>
      <c r="K66" s="258"/>
    </row>
    <row r="67" spans="2:11" s="259" customFormat="1" ht="19.899999999999999" customHeight="1">
      <c r="B67" s="253"/>
      <c r="C67" s="254"/>
      <c r="D67" s="255" t="s">
        <v>158</v>
      </c>
      <c r="E67" s="256"/>
      <c r="F67" s="256"/>
      <c r="G67" s="256"/>
      <c r="H67" s="256"/>
      <c r="I67" s="112"/>
      <c r="J67" s="257">
        <f>J171</f>
        <v>0</v>
      </c>
      <c r="K67" s="258"/>
    </row>
    <row r="68" spans="2:11" s="259" customFormat="1" ht="19.899999999999999" customHeight="1">
      <c r="B68" s="253"/>
      <c r="C68" s="254"/>
      <c r="D68" s="255" t="s">
        <v>159</v>
      </c>
      <c r="E68" s="256"/>
      <c r="F68" s="256"/>
      <c r="G68" s="256"/>
      <c r="H68" s="256"/>
      <c r="I68" s="112"/>
      <c r="J68" s="257">
        <f>J217</f>
        <v>0</v>
      </c>
      <c r="K68" s="258"/>
    </row>
    <row r="69" spans="2:11" s="259" customFormat="1" ht="19.899999999999999" customHeight="1">
      <c r="B69" s="253"/>
      <c r="C69" s="254"/>
      <c r="D69" s="255" t="s">
        <v>160</v>
      </c>
      <c r="E69" s="256"/>
      <c r="F69" s="256"/>
      <c r="G69" s="256"/>
      <c r="H69" s="256"/>
      <c r="I69" s="112"/>
      <c r="J69" s="257">
        <f>J245</f>
        <v>0</v>
      </c>
      <c r="K69" s="258"/>
    </row>
    <row r="70" spans="2:11" s="259" customFormat="1" ht="19.899999999999999" customHeight="1">
      <c r="B70" s="253"/>
      <c r="C70" s="254"/>
      <c r="D70" s="255" t="s">
        <v>161</v>
      </c>
      <c r="E70" s="256"/>
      <c r="F70" s="256"/>
      <c r="G70" s="256"/>
      <c r="H70" s="256"/>
      <c r="I70" s="112"/>
      <c r="J70" s="257">
        <f>J257</f>
        <v>0</v>
      </c>
      <c r="K70" s="258"/>
    </row>
    <row r="71" spans="2:11" s="252" customFormat="1" ht="24.95" customHeight="1">
      <c r="B71" s="246"/>
      <c r="C71" s="247"/>
      <c r="D71" s="248" t="s">
        <v>162</v>
      </c>
      <c r="E71" s="249"/>
      <c r="F71" s="249"/>
      <c r="G71" s="249"/>
      <c r="H71" s="249"/>
      <c r="I71" s="111"/>
      <c r="J71" s="250">
        <f>J259</f>
        <v>0</v>
      </c>
      <c r="K71" s="251"/>
    </row>
    <row r="72" spans="2:11" s="259" customFormat="1" ht="19.899999999999999" customHeight="1">
      <c r="B72" s="253"/>
      <c r="C72" s="254"/>
      <c r="D72" s="255" t="s">
        <v>163</v>
      </c>
      <c r="E72" s="256"/>
      <c r="F72" s="256"/>
      <c r="G72" s="256"/>
      <c r="H72" s="256"/>
      <c r="I72" s="112"/>
      <c r="J72" s="257">
        <f>J260</f>
        <v>0</v>
      </c>
      <c r="K72" s="258"/>
    </row>
    <row r="73" spans="2:11" s="259" customFormat="1" ht="19.899999999999999" customHeight="1">
      <c r="B73" s="253"/>
      <c r="C73" s="254"/>
      <c r="D73" s="255" t="s">
        <v>164</v>
      </c>
      <c r="E73" s="256"/>
      <c r="F73" s="256"/>
      <c r="G73" s="256"/>
      <c r="H73" s="256"/>
      <c r="I73" s="112"/>
      <c r="J73" s="257">
        <f>J271</f>
        <v>0</v>
      </c>
      <c r="K73" s="258"/>
    </row>
    <row r="74" spans="2:11" s="259" customFormat="1" ht="19.899999999999999" customHeight="1">
      <c r="B74" s="253"/>
      <c r="C74" s="254"/>
      <c r="D74" s="255" t="s">
        <v>165</v>
      </c>
      <c r="E74" s="256"/>
      <c r="F74" s="256"/>
      <c r="G74" s="256"/>
      <c r="H74" s="256"/>
      <c r="I74" s="112"/>
      <c r="J74" s="257">
        <f>J280</f>
        <v>0</v>
      </c>
      <c r="K74" s="258"/>
    </row>
    <row r="75" spans="2:11" s="259" customFormat="1" ht="19.899999999999999" customHeight="1">
      <c r="B75" s="253"/>
      <c r="C75" s="254"/>
      <c r="D75" s="255" t="s">
        <v>166</v>
      </c>
      <c r="E75" s="256"/>
      <c r="F75" s="256"/>
      <c r="G75" s="256"/>
      <c r="H75" s="256"/>
      <c r="I75" s="112"/>
      <c r="J75" s="257">
        <f>J288</f>
        <v>0</v>
      </c>
      <c r="K75" s="258"/>
    </row>
    <row r="76" spans="2:11" s="259" customFormat="1" ht="19.899999999999999" customHeight="1">
      <c r="B76" s="253"/>
      <c r="C76" s="254"/>
      <c r="D76" s="255" t="s">
        <v>167</v>
      </c>
      <c r="E76" s="256"/>
      <c r="F76" s="256"/>
      <c r="G76" s="256"/>
      <c r="H76" s="256"/>
      <c r="I76" s="112"/>
      <c r="J76" s="257">
        <f>J301</f>
        <v>0</v>
      </c>
      <c r="K76" s="258"/>
    </row>
    <row r="77" spans="2:11" s="259" customFormat="1" ht="19.899999999999999" customHeight="1">
      <c r="B77" s="253"/>
      <c r="C77" s="254"/>
      <c r="D77" s="255" t="s">
        <v>168</v>
      </c>
      <c r="E77" s="256"/>
      <c r="F77" s="256"/>
      <c r="G77" s="256"/>
      <c r="H77" s="256"/>
      <c r="I77" s="112"/>
      <c r="J77" s="257">
        <f>J317</f>
        <v>0</v>
      </c>
      <c r="K77" s="258"/>
    </row>
    <row r="78" spans="2:11" s="259" customFormat="1" ht="19.899999999999999" customHeight="1">
      <c r="B78" s="253"/>
      <c r="C78" s="254"/>
      <c r="D78" s="255" t="s">
        <v>169</v>
      </c>
      <c r="E78" s="256"/>
      <c r="F78" s="256"/>
      <c r="G78" s="256"/>
      <c r="H78" s="256"/>
      <c r="I78" s="112"/>
      <c r="J78" s="257">
        <f>J322</f>
        <v>0</v>
      </c>
      <c r="K78" s="258"/>
    </row>
    <row r="79" spans="2:11" s="259" customFormat="1" ht="19.899999999999999" customHeight="1">
      <c r="B79" s="253"/>
      <c r="C79" s="254"/>
      <c r="D79" s="255" t="s">
        <v>170</v>
      </c>
      <c r="E79" s="256"/>
      <c r="F79" s="256"/>
      <c r="G79" s="256"/>
      <c r="H79" s="256"/>
      <c r="I79" s="112"/>
      <c r="J79" s="257">
        <f>J335</f>
        <v>0</v>
      </c>
      <c r="K79" s="258"/>
    </row>
    <row r="80" spans="2:11" s="259" customFormat="1" ht="19.899999999999999" customHeight="1">
      <c r="B80" s="253"/>
      <c r="C80" s="254"/>
      <c r="D80" s="255" t="s">
        <v>171</v>
      </c>
      <c r="E80" s="256"/>
      <c r="F80" s="256"/>
      <c r="G80" s="256"/>
      <c r="H80" s="256"/>
      <c r="I80" s="112"/>
      <c r="J80" s="257">
        <f>J342</f>
        <v>0</v>
      </c>
      <c r="K80" s="258"/>
    </row>
    <row r="81" spans="2:12" s="259" customFormat="1" ht="19.899999999999999" customHeight="1">
      <c r="B81" s="253"/>
      <c r="C81" s="254"/>
      <c r="D81" s="255" t="s">
        <v>172</v>
      </c>
      <c r="E81" s="256"/>
      <c r="F81" s="256"/>
      <c r="G81" s="256"/>
      <c r="H81" s="256"/>
      <c r="I81" s="112"/>
      <c r="J81" s="257">
        <f>J350</f>
        <v>0</v>
      </c>
      <c r="K81" s="258"/>
    </row>
    <row r="82" spans="2:12" s="259" customFormat="1" ht="19.899999999999999" customHeight="1">
      <c r="B82" s="253"/>
      <c r="C82" s="254"/>
      <c r="D82" s="255" t="s">
        <v>173</v>
      </c>
      <c r="E82" s="256"/>
      <c r="F82" s="256"/>
      <c r="G82" s="256"/>
      <c r="H82" s="256"/>
      <c r="I82" s="112"/>
      <c r="J82" s="257">
        <f>J355</f>
        <v>0</v>
      </c>
      <c r="K82" s="258"/>
    </row>
    <row r="83" spans="2:12" s="259" customFormat="1" ht="19.899999999999999" customHeight="1">
      <c r="B83" s="253"/>
      <c r="C83" s="254"/>
      <c r="D83" s="255" t="s">
        <v>174</v>
      </c>
      <c r="E83" s="256"/>
      <c r="F83" s="256"/>
      <c r="G83" s="256"/>
      <c r="H83" s="256"/>
      <c r="I83" s="112"/>
      <c r="J83" s="257">
        <f>J359</f>
        <v>0</v>
      </c>
      <c r="K83" s="258"/>
    </row>
    <row r="84" spans="2:12" s="259" customFormat="1" ht="19.899999999999999" customHeight="1">
      <c r="B84" s="253"/>
      <c r="C84" s="254"/>
      <c r="D84" s="255" t="s">
        <v>175</v>
      </c>
      <c r="E84" s="256"/>
      <c r="F84" s="256"/>
      <c r="G84" s="256"/>
      <c r="H84" s="256"/>
      <c r="I84" s="112"/>
      <c r="J84" s="257">
        <f>J362</f>
        <v>0</v>
      </c>
      <c r="K84" s="258"/>
    </row>
    <row r="85" spans="2:12" s="259" customFormat="1" ht="19.899999999999999" customHeight="1">
      <c r="B85" s="253"/>
      <c r="C85" s="254"/>
      <c r="D85" s="255" t="s">
        <v>176</v>
      </c>
      <c r="E85" s="256"/>
      <c r="F85" s="256"/>
      <c r="G85" s="256"/>
      <c r="H85" s="256"/>
      <c r="I85" s="112"/>
      <c r="J85" s="257">
        <f>J375</f>
        <v>0</v>
      </c>
      <c r="K85" s="258"/>
    </row>
    <row r="86" spans="2:12" s="259" customFormat="1" ht="19.899999999999999" customHeight="1">
      <c r="B86" s="253"/>
      <c r="C86" s="254"/>
      <c r="D86" s="255" t="s">
        <v>177</v>
      </c>
      <c r="E86" s="256"/>
      <c r="F86" s="256"/>
      <c r="G86" s="256"/>
      <c r="H86" s="256"/>
      <c r="I86" s="112"/>
      <c r="J86" s="257">
        <f>J377</f>
        <v>0</v>
      </c>
      <c r="K86" s="258"/>
    </row>
    <row r="87" spans="2:12" s="252" customFormat="1" ht="24.95" customHeight="1">
      <c r="B87" s="246"/>
      <c r="C87" s="247"/>
      <c r="D87" s="248" t="s">
        <v>178</v>
      </c>
      <c r="E87" s="249"/>
      <c r="F87" s="249"/>
      <c r="G87" s="249"/>
      <c r="H87" s="249"/>
      <c r="I87" s="111"/>
      <c r="J87" s="250">
        <f>J382</f>
        <v>0</v>
      </c>
      <c r="K87" s="251"/>
    </row>
    <row r="88" spans="2:12" s="259" customFormat="1" ht="19.899999999999999" customHeight="1">
      <c r="B88" s="253"/>
      <c r="C88" s="254"/>
      <c r="D88" s="255" t="s">
        <v>179</v>
      </c>
      <c r="E88" s="256"/>
      <c r="F88" s="256"/>
      <c r="G88" s="256"/>
      <c r="H88" s="256"/>
      <c r="I88" s="112"/>
      <c r="J88" s="257">
        <f>J383</f>
        <v>0</v>
      </c>
      <c r="K88" s="258"/>
    </row>
    <row r="89" spans="2:12" s="212" customFormat="1" ht="21.75" customHeight="1">
      <c r="B89" s="213"/>
      <c r="C89" s="214"/>
      <c r="D89" s="214"/>
      <c r="E89" s="214"/>
      <c r="F89" s="214"/>
      <c r="G89" s="214"/>
      <c r="H89" s="214"/>
      <c r="I89" s="101"/>
      <c r="J89" s="214"/>
      <c r="K89" s="215"/>
    </row>
    <row r="90" spans="2:12" s="212" customFormat="1" ht="6.95" customHeight="1">
      <c r="B90" s="236"/>
      <c r="C90" s="237"/>
      <c r="D90" s="237"/>
      <c r="E90" s="237"/>
      <c r="F90" s="237"/>
      <c r="G90" s="237"/>
      <c r="H90" s="237"/>
      <c r="I90" s="108"/>
      <c r="J90" s="237"/>
      <c r="K90" s="238"/>
    </row>
    <row r="94" spans="2:12" s="212" customFormat="1" ht="6.95" customHeight="1">
      <c r="B94" s="239"/>
      <c r="C94" s="240"/>
      <c r="D94" s="240"/>
      <c r="E94" s="240"/>
      <c r="F94" s="240"/>
      <c r="G94" s="240"/>
      <c r="H94" s="240"/>
      <c r="I94" s="109"/>
      <c r="J94" s="240"/>
      <c r="K94" s="240"/>
      <c r="L94" s="213"/>
    </row>
    <row r="95" spans="2:12" s="212" customFormat="1" ht="36.950000000000003" customHeight="1">
      <c r="B95" s="213"/>
      <c r="C95" s="260" t="s">
        <v>180</v>
      </c>
      <c r="I95" s="119"/>
      <c r="L95" s="213"/>
    </row>
    <row r="96" spans="2:12" s="212" customFormat="1" ht="6.95" customHeight="1">
      <c r="B96" s="213"/>
      <c r="I96" s="119"/>
      <c r="L96" s="213"/>
    </row>
    <row r="97" spans="2:63" s="212" customFormat="1" ht="14.45" customHeight="1">
      <c r="B97" s="213"/>
      <c r="C97" s="261" t="s">
        <v>19</v>
      </c>
      <c r="I97" s="119"/>
      <c r="L97" s="213"/>
    </row>
    <row r="98" spans="2:63" s="212" customFormat="1" ht="16.5" customHeight="1">
      <c r="B98" s="213"/>
      <c r="E98" s="382" t="str">
        <f>E7</f>
        <v>Střední škola automobilní Holice - modernizace dílen odborného výcviku a praxe - stavební práce</v>
      </c>
      <c r="F98" s="383"/>
      <c r="G98" s="383"/>
      <c r="H98" s="383"/>
      <c r="I98" s="119"/>
      <c r="L98" s="213"/>
    </row>
    <row r="99" spans="2:63" ht="15">
      <c r="B99" s="206"/>
      <c r="C99" s="261" t="s">
        <v>143</v>
      </c>
      <c r="L99" s="206"/>
    </row>
    <row r="100" spans="2:63" s="212" customFormat="1" ht="16.5" customHeight="1">
      <c r="B100" s="213"/>
      <c r="E100" s="382" t="s">
        <v>144</v>
      </c>
      <c r="F100" s="373"/>
      <c r="G100" s="373"/>
      <c r="H100" s="373"/>
      <c r="I100" s="119"/>
      <c r="L100" s="213"/>
    </row>
    <row r="101" spans="2:63" s="212" customFormat="1" ht="14.45" customHeight="1">
      <c r="B101" s="213"/>
      <c r="C101" s="261" t="s">
        <v>145</v>
      </c>
      <c r="I101" s="119"/>
      <c r="L101" s="213"/>
    </row>
    <row r="102" spans="2:63" s="212" customFormat="1" ht="17.25" customHeight="1">
      <c r="B102" s="213"/>
      <c r="E102" s="372" t="str">
        <f>E11</f>
        <v>01 - Stavební práce</v>
      </c>
      <c r="F102" s="373"/>
      <c r="G102" s="373"/>
      <c r="H102" s="373"/>
      <c r="I102" s="119"/>
      <c r="L102" s="213"/>
    </row>
    <row r="103" spans="2:63" s="212" customFormat="1" ht="6.95" customHeight="1">
      <c r="B103" s="213"/>
      <c r="I103" s="119"/>
      <c r="L103" s="213"/>
    </row>
    <row r="104" spans="2:63" s="212" customFormat="1" ht="18" customHeight="1">
      <c r="B104" s="213"/>
      <c r="C104" s="261" t="s">
        <v>23</v>
      </c>
      <c r="F104" s="262" t="str">
        <f>F14</f>
        <v>Holice</v>
      </c>
      <c r="I104" s="113" t="s">
        <v>25</v>
      </c>
      <c r="J104" s="263">
        <f>IF(J14="","",J14)</f>
        <v>0</v>
      </c>
      <c r="L104" s="213"/>
    </row>
    <row r="105" spans="2:63" s="212" customFormat="1" ht="6.95" customHeight="1">
      <c r="B105" s="213"/>
      <c r="I105" s="119"/>
      <c r="L105" s="213"/>
    </row>
    <row r="106" spans="2:63" s="212" customFormat="1" ht="15">
      <c r="B106" s="213"/>
      <c r="C106" s="261" t="s">
        <v>26</v>
      </c>
      <c r="F106" s="262" t="str">
        <f>E17</f>
        <v>Pardubický kraj, Komenského nám. 125, Pardubice</v>
      </c>
      <c r="I106" s="113" t="s">
        <v>34</v>
      </c>
      <c r="J106" s="262" t="str">
        <f>E23</f>
        <v>ApA Architektonicko-projekt.ateliér Vamberk s.r.o.</v>
      </c>
      <c r="L106" s="213"/>
    </row>
    <row r="107" spans="2:63" s="212" customFormat="1" ht="14.45" customHeight="1">
      <c r="B107" s="213"/>
      <c r="C107" s="261" t="s">
        <v>32</v>
      </c>
      <c r="F107" s="262" t="str">
        <f>IF(E20="","",E20)</f>
        <v/>
      </c>
      <c r="I107" s="119"/>
      <c r="L107" s="213"/>
    </row>
    <row r="108" spans="2:63" s="212" customFormat="1" ht="10.35" customHeight="1">
      <c r="B108" s="213"/>
      <c r="I108" s="119"/>
      <c r="L108" s="213"/>
    </row>
    <row r="109" spans="2:63" s="271" customFormat="1" ht="29.25" customHeight="1">
      <c r="B109" s="264"/>
      <c r="C109" s="265" t="s">
        <v>181</v>
      </c>
      <c r="D109" s="266" t="s">
        <v>62</v>
      </c>
      <c r="E109" s="266" t="s">
        <v>58</v>
      </c>
      <c r="F109" s="266" t="s">
        <v>182</v>
      </c>
      <c r="G109" s="266" t="s">
        <v>183</v>
      </c>
      <c r="H109" s="266" t="s">
        <v>184</v>
      </c>
      <c r="I109" s="114" t="s">
        <v>185</v>
      </c>
      <c r="J109" s="266" t="s">
        <v>149</v>
      </c>
      <c r="K109" s="267" t="s">
        <v>186</v>
      </c>
      <c r="L109" s="264"/>
      <c r="M109" s="268" t="s">
        <v>187</v>
      </c>
      <c r="N109" s="269" t="s">
        <v>47</v>
      </c>
      <c r="O109" s="269" t="s">
        <v>188</v>
      </c>
      <c r="P109" s="269" t="s">
        <v>189</v>
      </c>
      <c r="Q109" s="269" t="s">
        <v>190</v>
      </c>
      <c r="R109" s="269" t="s">
        <v>191</v>
      </c>
      <c r="S109" s="269" t="s">
        <v>192</v>
      </c>
      <c r="T109" s="270" t="s">
        <v>193</v>
      </c>
    </row>
    <row r="110" spans="2:63" s="212" customFormat="1" ht="29.25" customHeight="1">
      <c r="B110" s="213"/>
      <c r="C110" s="272" t="s">
        <v>150</v>
      </c>
      <c r="I110" s="119"/>
      <c r="J110" s="273">
        <f>BK110</f>
        <v>0</v>
      </c>
      <c r="L110" s="213"/>
      <c r="M110" s="274"/>
      <c r="N110" s="222"/>
      <c r="O110" s="222"/>
      <c r="P110" s="275">
        <f>P111+P259+P382</f>
        <v>0</v>
      </c>
      <c r="Q110" s="222"/>
      <c r="R110" s="275">
        <f>R111+R259+R382</f>
        <v>471.68835645999991</v>
      </c>
      <c r="S110" s="222"/>
      <c r="T110" s="276">
        <f>T111+T259+T382</f>
        <v>275.19946370999997</v>
      </c>
      <c r="AT110" s="202" t="s">
        <v>76</v>
      </c>
      <c r="AU110" s="202" t="s">
        <v>151</v>
      </c>
      <c r="BK110" s="277">
        <f>BK111+BK259+BK382</f>
        <v>0</v>
      </c>
    </row>
    <row r="111" spans="2:63" s="279" customFormat="1" ht="37.35" customHeight="1">
      <c r="B111" s="278"/>
      <c r="D111" s="280" t="s">
        <v>76</v>
      </c>
      <c r="E111" s="281" t="s">
        <v>194</v>
      </c>
      <c r="F111" s="281" t="s">
        <v>195</v>
      </c>
      <c r="I111" s="115"/>
      <c r="J111" s="282">
        <f>BK111</f>
        <v>0</v>
      </c>
      <c r="L111" s="278"/>
      <c r="M111" s="283"/>
      <c r="N111" s="284"/>
      <c r="O111" s="284"/>
      <c r="P111" s="285">
        <f>P112+P125+P130+P151+P165+P171+P217+P245+P257</f>
        <v>0</v>
      </c>
      <c r="Q111" s="284"/>
      <c r="R111" s="285">
        <f>R112+R125+R130+R151+R165+R171+R217+R245+R257</f>
        <v>455.59999935999991</v>
      </c>
      <c r="S111" s="284"/>
      <c r="T111" s="286">
        <f>T112+T125+T130+T151+T165+T171+T217+T245+T257</f>
        <v>268.27330799999999</v>
      </c>
      <c r="AR111" s="280" t="s">
        <v>39</v>
      </c>
      <c r="AT111" s="287" t="s">
        <v>76</v>
      </c>
      <c r="AU111" s="287" t="s">
        <v>77</v>
      </c>
      <c r="AY111" s="280" t="s">
        <v>196</v>
      </c>
      <c r="BK111" s="288">
        <f>BK112+BK125+BK130+BK151+BK165+BK171+BK217+BK245+BK257</f>
        <v>0</v>
      </c>
    </row>
    <row r="112" spans="2:63" s="279" customFormat="1" ht="19.899999999999999" customHeight="1">
      <c r="B112" s="278"/>
      <c r="D112" s="280" t="s">
        <v>76</v>
      </c>
      <c r="E112" s="289" t="s">
        <v>39</v>
      </c>
      <c r="F112" s="289" t="s">
        <v>197</v>
      </c>
      <c r="I112" s="115"/>
      <c r="J112" s="290">
        <f>BK112</f>
        <v>0</v>
      </c>
      <c r="L112" s="278"/>
      <c r="M112" s="283"/>
      <c r="N112" s="284"/>
      <c r="O112" s="284"/>
      <c r="P112" s="285">
        <f>SUM(P113:P124)</f>
        <v>0</v>
      </c>
      <c r="Q112" s="284"/>
      <c r="R112" s="285">
        <f>SUM(R113:R124)</f>
        <v>0</v>
      </c>
      <c r="S112" s="284"/>
      <c r="T112" s="286">
        <f>SUM(T113:T124)</f>
        <v>54.091785000000002</v>
      </c>
      <c r="AR112" s="280" t="s">
        <v>39</v>
      </c>
      <c r="AT112" s="287" t="s">
        <v>76</v>
      </c>
      <c r="AU112" s="287" t="s">
        <v>39</v>
      </c>
      <c r="AY112" s="280" t="s">
        <v>196</v>
      </c>
      <c r="BK112" s="288">
        <f>SUM(BK113:BK124)</f>
        <v>0</v>
      </c>
    </row>
    <row r="113" spans="2:65" s="212" customFormat="1" ht="51" customHeight="1">
      <c r="B113" s="213"/>
      <c r="C113" s="291" t="s">
        <v>39</v>
      </c>
      <c r="D113" s="291" t="s">
        <v>198</v>
      </c>
      <c r="E113" s="292" t="s">
        <v>199</v>
      </c>
      <c r="F113" s="293" t="s">
        <v>200</v>
      </c>
      <c r="G113" s="294" t="s">
        <v>201</v>
      </c>
      <c r="H113" s="295">
        <v>18.096</v>
      </c>
      <c r="I113" s="116">
        <v>0</v>
      </c>
      <c r="J113" s="296">
        <f t="shared" ref="J113:J124" si="0">ROUND(I113*H113,2)</f>
        <v>0</v>
      </c>
      <c r="K113" s="293" t="s">
        <v>202</v>
      </c>
      <c r="L113" s="213"/>
      <c r="M113" s="297" t="s">
        <v>5</v>
      </c>
      <c r="N113" s="298" t="s">
        <v>48</v>
      </c>
      <c r="O113" s="214"/>
      <c r="P113" s="299">
        <f t="shared" ref="P113:P124" si="1">O113*H113</f>
        <v>0</v>
      </c>
      <c r="Q113" s="299">
        <v>0</v>
      </c>
      <c r="R113" s="299">
        <f t="shared" ref="R113:R124" si="2">Q113*H113</f>
        <v>0</v>
      </c>
      <c r="S113" s="299">
        <v>0.28999999999999998</v>
      </c>
      <c r="T113" s="300">
        <f t="shared" ref="T113:T124" si="3">S113*H113</f>
        <v>5.2478400000000001</v>
      </c>
      <c r="AR113" s="202" t="s">
        <v>203</v>
      </c>
      <c r="AT113" s="202" t="s">
        <v>198</v>
      </c>
      <c r="AU113" s="202" t="s">
        <v>85</v>
      </c>
      <c r="AY113" s="202" t="s">
        <v>196</v>
      </c>
      <c r="BE113" s="301">
        <f t="shared" ref="BE113:BE124" si="4">IF(N113="základní",J113,0)</f>
        <v>0</v>
      </c>
      <c r="BF113" s="301">
        <f t="shared" ref="BF113:BF124" si="5">IF(N113="snížená",J113,0)</f>
        <v>0</v>
      </c>
      <c r="BG113" s="301">
        <f t="shared" ref="BG113:BG124" si="6">IF(N113="zákl. přenesená",J113,0)</f>
        <v>0</v>
      </c>
      <c r="BH113" s="301">
        <f t="shared" ref="BH113:BH124" si="7">IF(N113="sníž. přenesená",J113,0)</f>
        <v>0</v>
      </c>
      <c r="BI113" s="301">
        <f t="shared" ref="BI113:BI124" si="8">IF(N113="nulová",J113,0)</f>
        <v>0</v>
      </c>
      <c r="BJ113" s="202" t="s">
        <v>39</v>
      </c>
      <c r="BK113" s="301">
        <f t="shared" ref="BK113:BK124" si="9">ROUND(I113*H113,2)</f>
        <v>0</v>
      </c>
      <c r="BL113" s="202" t="s">
        <v>203</v>
      </c>
      <c r="BM113" s="202" t="s">
        <v>204</v>
      </c>
    </row>
    <row r="114" spans="2:65" s="212" customFormat="1" ht="51" customHeight="1">
      <c r="B114" s="213"/>
      <c r="C114" s="291" t="s">
        <v>85</v>
      </c>
      <c r="D114" s="291" t="s">
        <v>198</v>
      </c>
      <c r="E114" s="292" t="s">
        <v>205</v>
      </c>
      <c r="F114" s="293" t="s">
        <v>206</v>
      </c>
      <c r="G114" s="294" t="s">
        <v>201</v>
      </c>
      <c r="H114" s="295">
        <v>16.349</v>
      </c>
      <c r="I114" s="116">
        <v>0</v>
      </c>
      <c r="J114" s="296">
        <f t="shared" si="0"/>
        <v>0</v>
      </c>
      <c r="K114" s="293" t="s">
        <v>202</v>
      </c>
      <c r="L114" s="213"/>
      <c r="M114" s="297" t="s">
        <v>5</v>
      </c>
      <c r="N114" s="298" t="s">
        <v>48</v>
      </c>
      <c r="O114" s="214"/>
      <c r="P114" s="299">
        <f t="shared" si="1"/>
        <v>0</v>
      </c>
      <c r="Q114" s="299">
        <v>0</v>
      </c>
      <c r="R114" s="299">
        <f t="shared" si="2"/>
        <v>0</v>
      </c>
      <c r="S114" s="299">
        <v>0.63</v>
      </c>
      <c r="T114" s="300">
        <f t="shared" si="3"/>
        <v>10.29987</v>
      </c>
      <c r="AR114" s="202" t="s">
        <v>203</v>
      </c>
      <c r="AT114" s="202" t="s">
        <v>198</v>
      </c>
      <c r="AU114" s="202" t="s">
        <v>85</v>
      </c>
      <c r="AY114" s="202" t="s">
        <v>196</v>
      </c>
      <c r="BE114" s="301">
        <f t="shared" si="4"/>
        <v>0</v>
      </c>
      <c r="BF114" s="301">
        <f t="shared" si="5"/>
        <v>0</v>
      </c>
      <c r="BG114" s="301">
        <f t="shared" si="6"/>
        <v>0</v>
      </c>
      <c r="BH114" s="301">
        <f t="shared" si="7"/>
        <v>0</v>
      </c>
      <c r="BI114" s="301">
        <f t="shared" si="8"/>
        <v>0</v>
      </c>
      <c r="BJ114" s="202" t="s">
        <v>39</v>
      </c>
      <c r="BK114" s="301">
        <f t="shared" si="9"/>
        <v>0</v>
      </c>
      <c r="BL114" s="202" t="s">
        <v>203</v>
      </c>
      <c r="BM114" s="202" t="s">
        <v>207</v>
      </c>
    </row>
    <row r="115" spans="2:65" s="212" customFormat="1" ht="38.25" customHeight="1">
      <c r="B115" s="213"/>
      <c r="C115" s="291" t="s">
        <v>208</v>
      </c>
      <c r="D115" s="291" t="s">
        <v>198</v>
      </c>
      <c r="E115" s="292" t="s">
        <v>209</v>
      </c>
      <c r="F115" s="293" t="s">
        <v>210</v>
      </c>
      <c r="G115" s="294" t="s">
        <v>201</v>
      </c>
      <c r="H115" s="295">
        <v>5.48</v>
      </c>
      <c r="I115" s="116">
        <v>0</v>
      </c>
      <c r="J115" s="296">
        <f t="shared" si="0"/>
        <v>0</v>
      </c>
      <c r="K115" s="293" t="s">
        <v>202</v>
      </c>
      <c r="L115" s="213"/>
      <c r="M115" s="297" t="s">
        <v>5</v>
      </c>
      <c r="N115" s="298" t="s">
        <v>48</v>
      </c>
      <c r="O115" s="214"/>
      <c r="P115" s="299">
        <f t="shared" si="1"/>
        <v>0</v>
      </c>
      <c r="Q115" s="299">
        <v>0</v>
      </c>
      <c r="R115" s="299">
        <f t="shared" si="2"/>
        <v>0</v>
      </c>
      <c r="S115" s="299">
        <v>0.45</v>
      </c>
      <c r="T115" s="300">
        <f t="shared" si="3"/>
        <v>2.4660000000000002</v>
      </c>
      <c r="AR115" s="202" t="s">
        <v>203</v>
      </c>
      <c r="AT115" s="202" t="s">
        <v>198</v>
      </c>
      <c r="AU115" s="202" t="s">
        <v>85</v>
      </c>
      <c r="AY115" s="202" t="s">
        <v>196</v>
      </c>
      <c r="BE115" s="301">
        <f t="shared" si="4"/>
        <v>0</v>
      </c>
      <c r="BF115" s="301">
        <f t="shared" si="5"/>
        <v>0</v>
      </c>
      <c r="BG115" s="301">
        <f t="shared" si="6"/>
        <v>0</v>
      </c>
      <c r="BH115" s="301">
        <f t="shared" si="7"/>
        <v>0</v>
      </c>
      <c r="BI115" s="301">
        <f t="shared" si="8"/>
        <v>0</v>
      </c>
      <c r="BJ115" s="202" t="s">
        <v>39</v>
      </c>
      <c r="BK115" s="301">
        <f t="shared" si="9"/>
        <v>0</v>
      </c>
      <c r="BL115" s="202" t="s">
        <v>203</v>
      </c>
      <c r="BM115" s="202" t="s">
        <v>211</v>
      </c>
    </row>
    <row r="116" spans="2:65" s="212" customFormat="1" ht="51" customHeight="1">
      <c r="B116" s="213"/>
      <c r="C116" s="291" t="s">
        <v>203</v>
      </c>
      <c r="D116" s="291" t="s">
        <v>198</v>
      </c>
      <c r="E116" s="292" t="s">
        <v>212</v>
      </c>
      <c r="F116" s="293" t="s">
        <v>213</v>
      </c>
      <c r="G116" s="294" t="s">
        <v>201</v>
      </c>
      <c r="H116" s="295">
        <v>55.935000000000002</v>
      </c>
      <c r="I116" s="116">
        <v>0</v>
      </c>
      <c r="J116" s="296">
        <f t="shared" si="0"/>
        <v>0</v>
      </c>
      <c r="K116" s="293" t="s">
        <v>202</v>
      </c>
      <c r="L116" s="213"/>
      <c r="M116" s="297" t="s">
        <v>5</v>
      </c>
      <c r="N116" s="298" t="s">
        <v>48</v>
      </c>
      <c r="O116" s="214"/>
      <c r="P116" s="299">
        <f t="shared" si="1"/>
        <v>0</v>
      </c>
      <c r="Q116" s="299">
        <v>0</v>
      </c>
      <c r="R116" s="299">
        <f t="shared" si="2"/>
        <v>0</v>
      </c>
      <c r="S116" s="299">
        <v>0.28999999999999998</v>
      </c>
      <c r="T116" s="300">
        <f t="shared" si="3"/>
        <v>16.221149999999998</v>
      </c>
      <c r="AR116" s="202" t="s">
        <v>203</v>
      </c>
      <c r="AT116" s="202" t="s">
        <v>198</v>
      </c>
      <c r="AU116" s="202" t="s">
        <v>85</v>
      </c>
      <c r="AY116" s="202" t="s">
        <v>196</v>
      </c>
      <c r="BE116" s="301">
        <f t="shared" si="4"/>
        <v>0</v>
      </c>
      <c r="BF116" s="301">
        <f t="shared" si="5"/>
        <v>0</v>
      </c>
      <c r="BG116" s="301">
        <f t="shared" si="6"/>
        <v>0</v>
      </c>
      <c r="BH116" s="301">
        <f t="shared" si="7"/>
        <v>0</v>
      </c>
      <c r="BI116" s="301">
        <f t="shared" si="8"/>
        <v>0</v>
      </c>
      <c r="BJ116" s="202" t="s">
        <v>39</v>
      </c>
      <c r="BK116" s="301">
        <f t="shared" si="9"/>
        <v>0</v>
      </c>
      <c r="BL116" s="202" t="s">
        <v>203</v>
      </c>
      <c r="BM116" s="202" t="s">
        <v>214</v>
      </c>
    </row>
    <row r="117" spans="2:65" s="212" customFormat="1" ht="25.5" customHeight="1">
      <c r="B117" s="213"/>
      <c r="C117" s="291" t="s">
        <v>215</v>
      </c>
      <c r="D117" s="291" t="s">
        <v>198</v>
      </c>
      <c r="E117" s="292" t="s">
        <v>216</v>
      </c>
      <c r="F117" s="293" t="s">
        <v>217</v>
      </c>
      <c r="G117" s="294" t="s">
        <v>201</v>
      </c>
      <c r="H117" s="295">
        <v>55.935000000000002</v>
      </c>
      <c r="I117" s="116">
        <v>0</v>
      </c>
      <c r="J117" s="296">
        <f t="shared" si="0"/>
        <v>0</v>
      </c>
      <c r="K117" s="293" t="s">
        <v>202</v>
      </c>
      <c r="L117" s="213"/>
      <c r="M117" s="297" t="s">
        <v>5</v>
      </c>
      <c r="N117" s="298" t="s">
        <v>48</v>
      </c>
      <c r="O117" s="214"/>
      <c r="P117" s="299">
        <f t="shared" si="1"/>
        <v>0</v>
      </c>
      <c r="Q117" s="299">
        <v>0</v>
      </c>
      <c r="R117" s="299">
        <f t="shared" si="2"/>
        <v>0</v>
      </c>
      <c r="S117" s="299">
        <v>0.35499999999999998</v>
      </c>
      <c r="T117" s="300">
        <f t="shared" si="3"/>
        <v>19.856925</v>
      </c>
      <c r="AR117" s="202" t="s">
        <v>203</v>
      </c>
      <c r="AT117" s="202" t="s">
        <v>198</v>
      </c>
      <c r="AU117" s="202" t="s">
        <v>85</v>
      </c>
      <c r="AY117" s="202" t="s">
        <v>196</v>
      </c>
      <c r="BE117" s="301">
        <f t="shared" si="4"/>
        <v>0</v>
      </c>
      <c r="BF117" s="301">
        <f t="shared" si="5"/>
        <v>0</v>
      </c>
      <c r="BG117" s="301">
        <f t="shared" si="6"/>
        <v>0</v>
      </c>
      <c r="BH117" s="301">
        <f t="shared" si="7"/>
        <v>0</v>
      </c>
      <c r="BI117" s="301">
        <f t="shared" si="8"/>
        <v>0</v>
      </c>
      <c r="BJ117" s="202" t="s">
        <v>39</v>
      </c>
      <c r="BK117" s="301">
        <f t="shared" si="9"/>
        <v>0</v>
      </c>
      <c r="BL117" s="202" t="s">
        <v>203</v>
      </c>
      <c r="BM117" s="202" t="s">
        <v>218</v>
      </c>
    </row>
    <row r="118" spans="2:65" s="212" customFormat="1" ht="25.5" customHeight="1">
      <c r="B118" s="213"/>
      <c r="C118" s="291" t="s">
        <v>219</v>
      </c>
      <c r="D118" s="291" t="s">
        <v>198</v>
      </c>
      <c r="E118" s="292" t="s">
        <v>220</v>
      </c>
      <c r="F118" s="293" t="s">
        <v>221</v>
      </c>
      <c r="G118" s="294" t="s">
        <v>222</v>
      </c>
      <c r="H118" s="295">
        <v>11.632</v>
      </c>
      <c r="I118" s="116">
        <v>0</v>
      </c>
      <c r="J118" s="296">
        <f t="shared" si="0"/>
        <v>0</v>
      </c>
      <c r="K118" s="293" t="s">
        <v>202</v>
      </c>
      <c r="L118" s="213"/>
      <c r="M118" s="297" t="s">
        <v>5</v>
      </c>
      <c r="N118" s="298" t="s">
        <v>48</v>
      </c>
      <c r="O118" s="214"/>
      <c r="P118" s="299">
        <f t="shared" si="1"/>
        <v>0</v>
      </c>
      <c r="Q118" s="299">
        <v>0</v>
      </c>
      <c r="R118" s="299">
        <f t="shared" si="2"/>
        <v>0</v>
      </c>
      <c r="S118" s="299">
        <v>0</v>
      </c>
      <c r="T118" s="300">
        <f t="shared" si="3"/>
        <v>0</v>
      </c>
      <c r="AR118" s="202" t="s">
        <v>203</v>
      </c>
      <c r="AT118" s="202" t="s">
        <v>198</v>
      </c>
      <c r="AU118" s="202" t="s">
        <v>85</v>
      </c>
      <c r="AY118" s="202" t="s">
        <v>196</v>
      </c>
      <c r="BE118" s="301">
        <f t="shared" si="4"/>
        <v>0</v>
      </c>
      <c r="BF118" s="301">
        <f t="shared" si="5"/>
        <v>0</v>
      </c>
      <c r="BG118" s="301">
        <f t="shared" si="6"/>
        <v>0</v>
      </c>
      <c r="BH118" s="301">
        <f t="shared" si="7"/>
        <v>0</v>
      </c>
      <c r="BI118" s="301">
        <f t="shared" si="8"/>
        <v>0</v>
      </c>
      <c r="BJ118" s="202" t="s">
        <v>39</v>
      </c>
      <c r="BK118" s="301">
        <f t="shared" si="9"/>
        <v>0</v>
      </c>
      <c r="BL118" s="202" t="s">
        <v>203</v>
      </c>
      <c r="BM118" s="202" t="s">
        <v>223</v>
      </c>
    </row>
    <row r="119" spans="2:65" s="212" customFormat="1" ht="25.5" customHeight="1">
      <c r="B119" s="213"/>
      <c r="C119" s="291" t="s">
        <v>224</v>
      </c>
      <c r="D119" s="291" t="s">
        <v>198</v>
      </c>
      <c r="E119" s="292" t="s">
        <v>225</v>
      </c>
      <c r="F119" s="293" t="s">
        <v>226</v>
      </c>
      <c r="G119" s="294" t="s">
        <v>222</v>
      </c>
      <c r="H119" s="295">
        <v>14.477</v>
      </c>
      <c r="I119" s="116">
        <v>0</v>
      </c>
      <c r="J119" s="296">
        <f t="shared" si="0"/>
        <v>0</v>
      </c>
      <c r="K119" s="293" t="s">
        <v>202</v>
      </c>
      <c r="L119" s="213"/>
      <c r="M119" s="297" t="s">
        <v>5</v>
      </c>
      <c r="N119" s="298" t="s">
        <v>48</v>
      </c>
      <c r="O119" s="214"/>
      <c r="P119" s="299">
        <f t="shared" si="1"/>
        <v>0</v>
      </c>
      <c r="Q119" s="299">
        <v>0</v>
      </c>
      <c r="R119" s="299">
        <f t="shared" si="2"/>
        <v>0</v>
      </c>
      <c r="S119" s="299">
        <v>0</v>
      </c>
      <c r="T119" s="300">
        <f t="shared" si="3"/>
        <v>0</v>
      </c>
      <c r="AR119" s="202" t="s">
        <v>203</v>
      </c>
      <c r="AT119" s="202" t="s">
        <v>198</v>
      </c>
      <c r="AU119" s="202" t="s">
        <v>85</v>
      </c>
      <c r="AY119" s="202" t="s">
        <v>196</v>
      </c>
      <c r="BE119" s="301">
        <f t="shared" si="4"/>
        <v>0</v>
      </c>
      <c r="BF119" s="301">
        <f t="shared" si="5"/>
        <v>0</v>
      </c>
      <c r="BG119" s="301">
        <f t="shared" si="6"/>
        <v>0</v>
      </c>
      <c r="BH119" s="301">
        <f t="shared" si="7"/>
        <v>0</v>
      </c>
      <c r="BI119" s="301">
        <f t="shared" si="8"/>
        <v>0</v>
      </c>
      <c r="BJ119" s="202" t="s">
        <v>39</v>
      </c>
      <c r="BK119" s="301">
        <f t="shared" si="9"/>
        <v>0</v>
      </c>
      <c r="BL119" s="202" t="s">
        <v>203</v>
      </c>
      <c r="BM119" s="202" t="s">
        <v>227</v>
      </c>
    </row>
    <row r="120" spans="2:65" s="212" customFormat="1" ht="38.25" customHeight="1">
      <c r="B120" s="213"/>
      <c r="C120" s="291" t="s">
        <v>228</v>
      </c>
      <c r="D120" s="291" t="s">
        <v>198</v>
      </c>
      <c r="E120" s="292" t="s">
        <v>229</v>
      </c>
      <c r="F120" s="293" t="s">
        <v>230</v>
      </c>
      <c r="G120" s="294" t="s">
        <v>222</v>
      </c>
      <c r="H120" s="295">
        <v>13.314</v>
      </c>
      <c r="I120" s="116">
        <v>0</v>
      </c>
      <c r="J120" s="296">
        <f t="shared" si="0"/>
        <v>0</v>
      </c>
      <c r="K120" s="293" t="s">
        <v>202</v>
      </c>
      <c r="L120" s="213"/>
      <c r="M120" s="297" t="s">
        <v>5</v>
      </c>
      <c r="N120" s="298" t="s">
        <v>48</v>
      </c>
      <c r="O120" s="214"/>
      <c r="P120" s="299">
        <f t="shared" si="1"/>
        <v>0</v>
      </c>
      <c r="Q120" s="299">
        <v>0</v>
      </c>
      <c r="R120" s="299">
        <f t="shared" si="2"/>
        <v>0</v>
      </c>
      <c r="S120" s="299">
        <v>0</v>
      </c>
      <c r="T120" s="300">
        <f t="shared" si="3"/>
        <v>0</v>
      </c>
      <c r="AR120" s="202" t="s">
        <v>203</v>
      </c>
      <c r="AT120" s="202" t="s">
        <v>198</v>
      </c>
      <c r="AU120" s="202" t="s">
        <v>85</v>
      </c>
      <c r="AY120" s="202" t="s">
        <v>196</v>
      </c>
      <c r="BE120" s="301">
        <f t="shared" si="4"/>
        <v>0</v>
      </c>
      <c r="BF120" s="301">
        <f t="shared" si="5"/>
        <v>0</v>
      </c>
      <c r="BG120" s="301">
        <f t="shared" si="6"/>
        <v>0</v>
      </c>
      <c r="BH120" s="301">
        <f t="shared" si="7"/>
        <v>0</v>
      </c>
      <c r="BI120" s="301">
        <f t="shared" si="8"/>
        <v>0</v>
      </c>
      <c r="BJ120" s="202" t="s">
        <v>39</v>
      </c>
      <c r="BK120" s="301">
        <f t="shared" si="9"/>
        <v>0</v>
      </c>
      <c r="BL120" s="202" t="s">
        <v>203</v>
      </c>
      <c r="BM120" s="202" t="s">
        <v>231</v>
      </c>
    </row>
    <row r="121" spans="2:65" s="212" customFormat="1" ht="25.5" customHeight="1">
      <c r="B121" s="213"/>
      <c r="C121" s="291" t="s">
        <v>232</v>
      </c>
      <c r="D121" s="291" t="s">
        <v>198</v>
      </c>
      <c r="E121" s="292" t="s">
        <v>233</v>
      </c>
      <c r="F121" s="293" t="s">
        <v>234</v>
      </c>
      <c r="G121" s="294" t="s">
        <v>222</v>
      </c>
      <c r="H121" s="295">
        <v>13.314</v>
      </c>
      <c r="I121" s="116">
        <v>0</v>
      </c>
      <c r="J121" s="296">
        <f t="shared" si="0"/>
        <v>0</v>
      </c>
      <c r="K121" s="293" t="s">
        <v>202</v>
      </c>
      <c r="L121" s="213"/>
      <c r="M121" s="297" t="s">
        <v>5</v>
      </c>
      <c r="N121" s="298" t="s">
        <v>48</v>
      </c>
      <c r="O121" s="214"/>
      <c r="P121" s="299">
        <f t="shared" si="1"/>
        <v>0</v>
      </c>
      <c r="Q121" s="299">
        <v>0</v>
      </c>
      <c r="R121" s="299">
        <f t="shared" si="2"/>
        <v>0</v>
      </c>
      <c r="S121" s="299">
        <v>0</v>
      </c>
      <c r="T121" s="300">
        <f t="shared" si="3"/>
        <v>0</v>
      </c>
      <c r="AR121" s="202" t="s">
        <v>203</v>
      </c>
      <c r="AT121" s="202" t="s">
        <v>198</v>
      </c>
      <c r="AU121" s="202" t="s">
        <v>85</v>
      </c>
      <c r="AY121" s="202" t="s">
        <v>196</v>
      </c>
      <c r="BE121" s="301">
        <f t="shared" si="4"/>
        <v>0</v>
      </c>
      <c r="BF121" s="301">
        <f t="shared" si="5"/>
        <v>0</v>
      </c>
      <c r="BG121" s="301">
        <f t="shared" si="6"/>
        <v>0</v>
      </c>
      <c r="BH121" s="301">
        <f t="shared" si="7"/>
        <v>0</v>
      </c>
      <c r="BI121" s="301">
        <f t="shared" si="8"/>
        <v>0</v>
      </c>
      <c r="BJ121" s="202" t="s">
        <v>39</v>
      </c>
      <c r="BK121" s="301">
        <f t="shared" si="9"/>
        <v>0</v>
      </c>
      <c r="BL121" s="202" t="s">
        <v>203</v>
      </c>
      <c r="BM121" s="202" t="s">
        <v>235</v>
      </c>
    </row>
    <row r="122" spans="2:65" s="212" customFormat="1" ht="16.5" customHeight="1">
      <c r="B122" s="213"/>
      <c r="C122" s="291" t="s">
        <v>236</v>
      </c>
      <c r="D122" s="291" t="s">
        <v>198</v>
      </c>
      <c r="E122" s="292" t="s">
        <v>237</v>
      </c>
      <c r="F122" s="293" t="s">
        <v>238</v>
      </c>
      <c r="G122" s="294" t="s">
        <v>222</v>
      </c>
      <c r="H122" s="295">
        <v>13.314</v>
      </c>
      <c r="I122" s="116">
        <v>0</v>
      </c>
      <c r="J122" s="296">
        <f t="shared" si="0"/>
        <v>0</v>
      </c>
      <c r="K122" s="293" t="s">
        <v>202</v>
      </c>
      <c r="L122" s="213"/>
      <c r="M122" s="297" t="s">
        <v>5</v>
      </c>
      <c r="N122" s="298" t="s">
        <v>48</v>
      </c>
      <c r="O122" s="214"/>
      <c r="P122" s="299">
        <f t="shared" si="1"/>
        <v>0</v>
      </c>
      <c r="Q122" s="299">
        <v>0</v>
      </c>
      <c r="R122" s="299">
        <f t="shared" si="2"/>
        <v>0</v>
      </c>
      <c r="S122" s="299">
        <v>0</v>
      </c>
      <c r="T122" s="300">
        <f t="shared" si="3"/>
        <v>0</v>
      </c>
      <c r="AR122" s="202" t="s">
        <v>203</v>
      </c>
      <c r="AT122" s="202" t="s">
        <v>198</v>
      </c>
      <c r="AU122" s="202" t="s">
        <v>85</v>
      </c>
      <c r="AY122" s="202" t="s">
        <v>196</v>
      </c>
      <c r="BE122" s="301">
        <f t="shared" si="4"/>
        <v>0</v>
      </c>
      <c r="BF122" s="301">
        <f t="shared" si="5"/>
        <v>0</v>
      </c>
      <c r="BG122" s="301">
        <f t="shared" si="6"/>
        <v>0</v>
      </c>
      <c r="BH122" s="301">
        <f t="shared" si="7"/>
        <v>0</v>
      </c>
      <c r="BI122" s="301">
        <f t="shared" si="8"/>
        <v>0</v>
      </c>
      <c r="BJ122" s="202" t="s">
        <v>39</v>
      </c>
      <c r="BK122" s="301">
        <f t="shared" si="9"/>
        <v>0</v>
      </c>
      <c r="BL122" s="202" t="s">
        <v>203</v>
      </c>
      <c r="BM122" s="202" t="s">
        <v>239</v>
      </c>
    </row>
    <row r="123" spans="2:65" s="212" customFormat="1" ht="16.5" customHeight="1">
      <c r="B123" s="213"/>
      <c r="C123" s="291" t="s">
        <v>240</v>
      </c>
      <c r="D123" s="291" t="s">
        <v>198</v>
      </c>
      <c r="E123" s="292" t="s">
        <v>241</v>
      </c>
      <c r="F123" s="293" t="s">
        <v>242</v>
      </c>
      <c r="G123" s="294" t="s">
        <v>243</v>
      </c>
      <c r="H123" s="295">
        <v>23.965</v>
      </c>
      <c r="I123" s="116">
        <v>0</v>
      </c>
      <c r="J123" s="296">
        <f t="shared" si="0"/>
        <v>0</v>
      </c>
      <c r="K123" s="293" t="s">
        <v>202</v>
      </c>
      <c r="L123" s="213"/>
      <c r="M123" s="297" t="s">
        <v>5</v>
      </c>
      <c r="N123" s="298" t="s">
        <v>48</v>
      </c>
      <c r="O123" s="214"/>
      <c r="P123" s="299">
        <f t="shared" si="1"/>
        <v>0</v>
      </c>
      <c r="Q123" s="299">
        <v>0</v>
      </c>
      <c r="R123" s="299">
        <f t="shared" si="2"/>
        <v>0</v>
      </c>
      <c r="S123" s="299">
        <v>0</v>
      </c>
      <c r="T123" s="300">
        <f t="shared" si="3"/>
        <v>0</v>
      </c>
      <c r="AR123" s="202" t="s">
        <v>203</v>
      </c>
      <c r="AT123" s="202" t="s">
        <v>198</v>
      </c>
      <c r="AU123" s="202" t="s">
        <v>85</v>
      </c>
      <c r="AY123" s="202" t="s">
        <v>196</v>
      </c>
      <c r="BE123" s="301">
        <f t="shared" si="4"/>
        <v>0</v>
      </c>
      <c r="BF123" s="301">
        <f t="shared" si="5"/>
        <v>0</v>
      </c>
      <c r="BG123" s="301">
        <f t="shared" si="6"/>
        <v>0</v>
      </c>
      <c r="BH123" s="301">
        <f t="shared" si="7"/>
        <v>0</v>
      </c>
      <c r="BI123" s="301">
        <f t="shared" si="8"/>
        <v>0</v>
      </c>
      <c r="BJ123" s="202" t="s">
        <v>39</v>
      </c>
      <c r="BK123" s="301">
        <f t="shared" si="9"/>
        <v>0</v>
      </c>
      <c r="BL123" s="202" t="s">
        <v>203</v>
      </c>
      <c r="BM123" s="202" t="s">
        <v>244</v>
      </c>
    </row>
    <row r="124" spans="2:65" s="212" customFormat="1" ht="25.5" customHeight="1">
      <c r="B124" s="213"/>
      <c r="C124" s="291" t="s">
        <v>245</v>
      </c>
      <c r="D124" s="291" t="s">
        <v>198</v>
      </c>
      <c r="E124" s="292" t="s">
        <v>246</v>
      </c>
      <c r="F124" s="293" t="s">
        <v>247</v>
      </c>
      <c r="G124" s="294" t="s">
        <v>222</v>
      </c>
      <c r="H124" s="295">
        <v>12.795</v>
      </c>
      <c r="I124" s="116">
        <v>0</v>
      </c>
      <c r="J124" s="296">
        <f t="shared" si="0"/>
        <v>0</v>
      </c>
      <c r="K124" s="293" t="s">
        <v>202</v>
      </c>
      <c r="L124" s="213"/>
      <c r="M124" s="297" t="s">
        <v>5</v>
      </c>
      <c r="N124" s="298" t="s">
        <v>48</v>
      </c>
      <c r="O124" s="214"/>
      <c r="P124" s="299">
        <f t="shared" si="1"/>
        <v>0</v>
      </c>
      <c r="Q124" s="299">
        <v>0</v>
      </c>
      <c r="R124" s="299">
        <f t="shared" si="2"/>
        <v>0</v>
      </c>
      <c r="S124" s="299">
        <v>0</v>
      </c>
      <c r="T124" s="300">
        <f t="shared" si="3"/>
        <v>0</v>
      </c>
      <c r="AR124" s="202" t="s">
        <v>203</v>
      </c>
      <c r="AT124" s="202" t="s">
        <v>198</v>
      </c>
      <c r="AU124" s="202" t="s">
        <v>85</v>
      </c>
      <c r="AY124" s="202" t="s">
        <v>196</v>
      </c>
      <c r="BE124" s="301">
        <f t="shared" si="4"/>
        <v>0</v>
      </c>
      <c r="BF124" s="301">
        <f t="shared" si="5"/>
        <v>0</v>
      </c>
      <c r="BG124" s="301">
        <f t="shared" si="6"/>
        <v>0</v>
      </c>
      <c r="BH124" s="301">
        <f t="shared" si="7"/>
        <v>0</v>
      </c>
      <c r="BI124" s="301">
        <f t="shared" si="8"/>
        <v>0</v>
      </c>
      <c r="BJ124" s="202" t="s">
        <v>39</v>
      </c>
      <c r="BK124" s="301">
        <f t="shared" si="9"/>
        <v>0</v>
      </c>
      <c r="BL124" s="202" t="s">
        <v>203</v>
      </c>
      <c r="BM124" s="202" t="s">
        <v>248</v>
      </c>
    </row>
    <row r="125" spans="2:65" s="279" customFormat="1" ht="29.85" customHeight="1">
      <c r="B125" s="278"/>
      <c r="D125" s="280" t="s">
        <v>76</v>
      </c>
      <c r="E125" s="289" t="s">
        <v>85</v>
      </c>
      <c r="F125" s="289" t="s">
        <v>249</v>
      </c>
      <c r="I125" s="115"/>
      <c r="J125" s="290">
        <f>BK125</f>
        <v>0</v>
      </c>
      <c r="L125" s="278"/>
      <c r="M125" s="283"/>
      <c r="N125" s="284"/>
      <c r="O125" s="284"/>
      <c r="P125" s="285">
        <f>SUM(P126:P129)</f>
        <v>0</v>
      </c>
      <c r="Q125" s="284"/>
      <c r="R125" s="285">
        <f>SUM(R126:R129)</f>
        <v>6.7304365399999995</v>
      </c>
      <c r="S125" s="284"/>
      <c r="T125" s="286">
        <f>SUM(T126:T129)</f>
        <v>0</v>
      </c>
      <c r="AR125" s="280" t="s">
        <v>39</v>
      </c>
      <c r="AT125" s="287" t="s">
        <v>76</v>
      </c>
      <c r="AU125" s="287" t="s">
        <v>39</v>
      </c>
      <c r="AY125" s="280" t="s">
        <v>196</v>
      </c>
      <c r="BK125" s="288">
        <f>SUM(BK126:BK129)</f>
        <v>0</v>
      </c>
    </row>
    <row r="126" spans="2:65" s="212" customFormat="1" ht="25.5" customHeight="1">
      <c r="B126" s="213"/>
      <c r="C126" s="291" t="s">
        <v>250</v>
      </c>
      <c r="D126" s="291" t="s">
        <v>198</v>
      </c>
      <c r="E126" s="292" t="s">
        <v>251</v>
      </c>
      <c r="F126" s="293" t="s">
        <v>252</v>
      </c>
      <c r="G126" s="294" t="s">
        <v>222</v>
      </c>
      <c r="H126" s="295">
        <v>0.56200000000000006</v>
      </c>
      <c r="I126" s="116">
        <v>0</v>
      </c>
      <c r="J126" s="296">
        <f>ROUND(I126*H126,2)</f>
        <v>0</v>
      </c>
      <c r="K126" s="293" t="s">
        <v>202</v>
      </c>
      <c r="L126" s="213"/>
      <c r="M126" s="297" t="s">
        <v>5</v>
      </c>
      <c r="N126" s="298" t="s">
        <v>48</v>
      </c>
      <c r="O126" s="214"/>
      <c r="P126" s="299">
        <f>O126*H126</f>
        <v>0</v>
      </c>
      <c r="Q126" s="299">
        <v>2.16</v>
      </c>
      <c r="R126" s="299">
        <f>Q126*H126</f>
        <v>1.2139200000000001</v>
      </c>
      <c r="S126" s="299">
        <v>0</v>
      </c>
      <c r="T126" s="300">
        <f>S126*H126</f>
        <v>0</v>
      </c>
      <c r="AR126" s="202" t="s">
        <v>203</v>
      </c>
      <c r="AT126" s="202" t="s">
        <v>198</v>
      </c>
      <c r="AU126" s="202" t="s">
        <v>85</v>
      </c>
      <c r="AY126" s="202" t="s">
        <v>196</v>
      </c>
      <c r="BE126" s="301">
        <f>IF(N126="základní",J126,0)</f>
        <v>0</v>
      </c>
      <c r="BF126" s="301">
        <f>IF(N126="snížená",J126,0)</f>
        <v>0</v>
      </c>
      <c r="BG126" s="301">
        <f>IF(N126="zákl. přenesená",J126,0)</f>
        <v>0</v>
      </c>
      <c r="BH126" s="301">
        <f>IF(N126="sníž. přenesená",J126,0)</f>
        <v>0</v>
      </c>
      <c r="BI126" s="301">
        <f>IF(N126="nulová",J126,0)</f>
        <v>0</v>
      </c>
      <c r="BJ126" s="202" t="s">
        <v>39</v>
      </c>
      <c r="BK126" s="301">
        <f>ROUND(I126*H126,2)</f>
        <v>0</v>
      </c>
      <c r="BL126" s="202" t="s">
        <v>203</v>
      </c>
      <c r="BM126" s="202" t="s">
        <v>253</v>
      </c>
    </row>
    <row r="127" spans="2:65" s="212" customFormat="1" ht="25.5" customHeight="1">
      <c r="B127" s="213"/>
      <c r="C127" s="291" t="s">
        <v>254</v>
      </c>
      <c r="D127" s="291" t="s">
        <v>198</v>
      </c>
      <c r="E127" s="292" t="s">
        <v>255</v>
      </c>
      <c r="F127" s="293" t="s">
        <v>256</v>
      </c>
      <c r="G127" s="294" t="s">
        <v>222</v>
      </c>
      <c r="H127" s="295">
        <v>2.246</v>
      </c>
      <c r="I127" s="116">
        <v>0</v>
      </c>
      <c r="J127" s="296">
        <f>ROUND(I127*H127,2)</f>
        <v>0</v>
      </c>
      <c r="K127" s="293" t="s">
        <v>202</v>
      </c>
      <c r="L127" s="213"/>
      <c r="M127" s="297" t="s">
        <v>5</v>
      </c>
      <c r="N127" s="298" t="s">
        <v>48</v>
      </c>
      <c r="O127" s="214"/>
      <c r="P127" s="299">
        <f>O127*H127</f>
        <v>0</v>
      </c>
      <c r="Q127" s="299">
        <v>2.45329</v>
      </c>
      <c r="R127" s="299">
        <f>Q127*H127</f>
        <v>5.5100893399999995</v>
      </c>
      <c r="S127" s="299">
        <v>0</v>
      </c>
      <c r="T127" s="300">
        <f>S127*H127</f>
        <v>0</v>
      </c>
      <c r="AR127" s="202" t="s">
        <v>203</v>
      </c>
      <c r="AT127" s="202" t="s">
        <v>198</v>
      </c>
      <c r="AU127" s="202" t="s">
        <v>85</v>
      </c>
      <c r="AY127" s="202" t="s">
        <v>196</v>
      </c>
      <c r="BE127" s="301">
        <f>IF(N127="základní",J127,0)</f>
        <v>0</v>
      </c>
      <c r="BF127" s="301">
        <f>IF(N127="snížená",J127,0)</f>
        <v>0</v>
      </c>
      <c r="BG127" s="301">
        <f>IF(N127="zákl. přenesená",J127,0)</f>
        <v>0</v>
      </c>
      <c r="BH127" s="301">
        <f>IF(N127="sníž. přenesená",J127,0)</f>
        <v>0</v>
      </c>
      <c r="BI127" s="301">
        <f>IF(N127="nulová",J127,0)</f>
        <v>0</v>
      </c>
      <c r="BJ127" s="202" t="s">
        <v>39</v>
      </c>
      <c r="BK127" s="301">
        <f>ROUND(I127*H127,2)</f>
        <v>0</v>
      </c>
      <c r="BL127" s="202" t="s">
        <v>203</v>
      </c>
      <c r="BM127" s="202" t="s">
        <v>257</v>
      </c>
    </row>
    <row r="128" spans="2:65" s="212" customFormat="1" ht="38.25" customHeight="1">
      <c r="B128" s="213"/>
      <c r="C128" s="291" t="s">
        <v>11</v>
      </c>
      <c r="D128" s="291" t="s">
        <v>198</v>
      </c>
      <c r="E128" s="292" t="s">
        <v>258</v>
      </c>
      <c r="F128" s="293" t="s">
        <v>259</v>
      </c>
      <c r="G128" s="294" t="s">
        <v>201</v>
      </c>
      <c r="H128" s="295">
        <v>6.24</v>
      </c>
      <c r="I128" s="116">
        <v>0</v>
      </c>
      <c r="J128" s="296">
        <f>ROUND(I128*H128,2)</f>
        <v>0</v>
      </c>
      <c r="K128" s="293" t="s">
        <v>202</v>
      </c>
      <c r="L128" s="213"/>
      <c r="M128" s="297" t="s">
        <v>5</v>
      </c>
      <c r="N128" s="298" t="s">
        <v>48</v>
      </c>
      <c r="O128" s="214"/>
      <c r="P128" s="299">
        <f>O128*H128</f>
        <v>0</v>
      </c>
      <c r="Q128" s="299">
        <v>1.0300000000000001E-3</v>
      </c>
      <c r="R128" s="299">
        <f>Q128*H128</f>
        <v>6.427200000000001E-3</v>
      </c>
      <c r="S128" s="299">
        <v>0</v>
      </c>
      <c r="T128" s="300">
        <f>S128*H128</f>
        <v>0</v>
      </c>
      <c r="AR128" s="202" t="s">
        <v>203</v>
      </c>
      <c r="AT128" s="202" t="s">
        <v>198</v>
      </c>
      <c r="AU128" s="202" t="s">
        <v>85</v>
      </c>
      <c r="AY128" s="202" t="s">
        <v>196</v>
      </c>
      <c r="BE128" s="301">
        <f>IF(N128="základní",J128,0)</f>
        <v>0</v>
      </c>
      <c r="BF128" s="301">
        <f>IF(N128="snížená",J128,0)</f>
        <v>0</v>
      </c>
      <c r="BG128" s="301">
        <f>IF(N128="zákl. přenesená",J128,0)</f>
        <v>0</v>
      </c>
      <c r="BH128" s="301">
        <f>IF(N128="sníž. přenesená",J128,0)</f>
        <v>0</v>
      </c>
      <c r="BI128" s="301">
        <f>IF(N128="nulová",J128,0)</f>
        <v>0</v>
      </c>
      <c r="BJ128" s="202" t="s">
        <v>39</v>
      </c>
      <c r="BK128" s="301">
        <f>ROUND(I128*H128,2)</f>
        <v>0</v>
      </c>
      <c r="BL128" s="202" t="s">
        <v>203</v>
      </c>
      <c r="BM128" s="202" t="s">
        <v>260</v>
      </c>
    </row>
    <row r="129" spans="2:65" s="212" customFormat="1" ht="38.25" customHeight="1">
      <c r="B129" s="213"/>
      <c r="C129" s="291" t="s">
        <v>261</v>
      </c>
      <c r="D129" s="291" t="s">
        <v>198</v>
      </c>
      <c r="E129" s="292" t="s">
        <v>262</v>
      </c>
      <c r="F129" s="293" t="s">
        <v>263</v>
      </c>
      <c r="G129" s="294" t="s">
        <v>201</v>
      </c>
      <c r="H129" s="295">
        <v>6.24</v>
      </c>
      <c r="I129" s="116">
        <v>0</v>
      </c>
      <c r="J129" s="296">
        <f>ROUND(I129*H129,2)</f>
        <v>0</v>
      </c>
      <c r="K129" s="293" t="s">
        <v>202</v>
      </c>
      <c r="L129" s="213"/>
      <c r="M129" s="297" t="s">
        <v>5</v>
      </c>
      <c r="N129" s="298" t="s">
        <v>48</v>
      </c>
      <c r="O129" s="214"/>
      <c r="P129" s="299">
        <f>O129*H129</f>
        <v>0</v>
      </c>
      <c r="Q129" s="299">
        <v>0</v>
      </c>
      <c r="R129" s="299">
        <f>Q129*H129</f>
        <v>0</v>
      </c>
      <c r="S129" s="299">
        <v>0</v>
      </c>
      <c r="T129" s="300">
        <f>S129*H129</f>
        <v>0</v>
      </c>
      <c r="AR129" s="202" t="s">
        <v>203</v>
      </c>
      <c r="AT129" s="202" t="s">
        <v>198</v>
      </c>
      <c r="AU129" s="202" t="s">
        <v>85</v>
      </c>
      <c r="AY129" s="202" t="s">
        <v>196</v>
      </c>
      <c r="BE129" s="301">
        <f>IF(N129="základní",J129,0)</f>
        <v>0</v>
      </c>
      <c r="BF129" s="301">
        <f>IF(N129="snížená",J129,0)</f>
        <v>0</v>
      </c>
      <c r="BG129" s="301">
        <f>IF(N129="zákl. přenesená",J129,0)</f>
        <v>0</v>
      </c>
      <c r="BH129" s="301">
        <f>IF(N129="sníž. přenesená",J129,0)</f>
        <v>0</v>
      </c>
      <c r="BI129" s="301">
        <f>IF(N129="nulová",J129,0)</f>
        <v>0</v>
      </c>
      <c r="BJ129" s="202" t="s">
        <v>39</v>
      </c>
      <c r="BK129" s="301">
        <f>ROUND(I129*H129,2)</f>
        <v>0</v>
      </c>
      <c r="BL129" s="202" t="s">
        <v>203</v>
      </c>
      <c r="BM129" s="202" t="s">
        <v>264</v>
      </c>
    </row>
    <row r="130" spans="2:65" s="279" customFormat="1" ht="29.85" customHeight="1">
      <c r="B130" s="278"/>
      <c r="D130" s="280" t="s">
        <v>76</v>
      </c>
      <c r="E130" s="289" t="s">
        <v>208</v>
      </c>
      <c r="F130" s="289" t="s">
        <v>265</v>
      </c>
      <c r="I130" s="115"/>
      <c r="J130" s="290">
        <f>BK130</f>
        <v>0</v>
      </c>
      <c r="L130" s="278"/>
      <c r="M130" s="283"/>
      <c r="N130" s="284"/>
      <c r="O130" s="284"/>
      <c r="P130" s="285">
        <f>SUM(P131:P150)</f>
        <v>0</v>
      </c>
      <c r="Q130" s="284"/>
      <c r="R130" s="285">
        <f>SUM(R131:R150)</f>
        <v>59.106710419999992</v>
      </c>
      <c r="S130" s="284"/>
      <c r="T130" s="286">
        <f>SUM(T131:T150)</f>
        <v>0</v>
      </c>
      <c r="AR130" s="280" t="s">
        <v>39</v>
      </c>
      <c r="AT130" s="287" t="s">
        <v>76</v>
      </c>
      <c r="AU130" s="287" t="s">
        <v>39</v>
      </c>
      <c r="AY130" s="280" t="s">
        <v>196</v>
      </c>
      <c r="BK130" s="288">
        <f>SUM(BK131:BK150)</f>
        <v>0</v>
      </c>
    </row>
    <row r="131" spans="2:65" s="212" customFormat="1" ht="25.5" customHeight="1">
      <c r="B131" s="213"/>
      <c r="C131" s="291" t="s">
        <v>266</v>
      </c>
      <c r="D131" s="291" t="s">
        <v>198</v>
      </c>
      <c r="E131" s="292" t="s">
        <v>267</v>
      </c>
      <c r="F131" s="293" t="s">
        <v>268</v>
      </c>
      <c r="G131" s="294" t="s">
        <v>222</v>
      </c>
      <c r="H131" s="295">
        <v>6.0190000000000001</v>
      </c>
      <c r="I131" s="116">
        <v>0</v>
      </c>
      <c r="J131" s="296">
        <f t="shared" ref="J131:J150" si="10">ROUND(I131*H131,2)</f>
        <v>0</v>
      </c>
      <c r="K131" s="293" t="s">
        <v>202</v>
      </c>
      <c r="L131" s="213"/>
      <c r="M131" s="297" t="s">
        <v>5</v>
      </c>
      <c r="N131" s="298" t="s">
        <v>48</v>
      </c>
      <c r="O131" s="214"/>
      <c r="P131" s="299">
        <f t="shared" ref="P131:P150" si="11">O131*H131</f>
        <v>0</v>
      </c>
      <c r="Q131" s="299">
        <v>1.8774999999999999</v>
      </c>
      <c r="R131" s="299">
        <f t="shared" ref="R131:R150" si="12">Q131*H131</f>
        <v>11.300672499999999</v>
      </c>
      <c r="S131" s="299">
        <v>0</v>
      </c>
      <c r="T131" s="300">
        <f t="shared" ref="T131:T150" si="13">S131*H131</f>
        <v>0</v>
      </c>
      <c r="AR131" s="202" t="s">
        <v>203</v>
      </c>
      <c r="AT131" s="202" t="s">
        <v>198</v>
      </c>
      <c r="AU131" s="202" t="s">
        <v>85</v>
      </c>
      <c r="AY131" s="202" t="s">
        <v>196</v>
      </c>
      <c r="BE131" s="301">
        <f t="shared" ref="BE131:BE150" si="14">IF(N131="základní",J131,0)</f>
        <v>0</v>
      </c>
      <c r="BF131" s="301">
        <f t="shared" ref="BF131:BF150" si="15">IF(N131="snížená",J131,0)</f>
        <v>0</v>
      </c>
      <c r="BG131" s="301">
        <f t="shared" ref="BG131:BG150" si="16">IF(N131="zákl. přenesená",J131,0)</f>
        <v>0</v>
      </c>
      <c r="BH131" s="301">
        <f t="shared" ref="BH131:BH150" si="17">IF(N131="sníž. přenesená",J131,0)</f>
        <v>0</v>
      </c>
      <c r="BI131" s="301">
        <f t="shared" ref="BI131:BI150" si="18">IF(N131="nulová",J131,0)</f>
        <v>0</v>
      </c>
      <c r="BJ131" s="202" t="s">
        <v>39</v>
      </c>
      <c r="BK131" s="301">
        <f t="shared" ref="BK131:BK150" si="19">ROUND(I131*H131,2)</f>
        <v>0</v>
      </c>
      <c r="BL131" s="202" t="s">
        <v>203</v>
      </c>
      <c r="BM131" s="202" t="s">
        <v>269</v>
      </c>
    </row>
    <row r="132" spans="2:65" s="212" customFormat="1" ht="25.5" customHeight="1">
      <c r="B132" s="213"/>
      <c r="C132" s="291" t="s">
        <v>270</v>
      </c>
      <c r="D132" s="291" t="s">
        <v>198</v>
      </c>
      <c r="E132" s="292" t="s">
        <v>271</v>
      </c>
      <c r="F132" s="293" t="s">
        <v>272</v>
      </c>
      <c r="G132" s="294" t="s">
        <v>201</v>
      </c>
      <c r="H132" s="295">
        <v>21.173999999999999</v>
      </c>
      <c r="I132" s="116">
        <v>0</v>
      </c>
      <c r="J132" s="296">
        <f t="shared" si="10"/>
        <v>0</v>
      </c>
      <c r="K132" s="293" t="s">
        <v>202</v>
      </c>
      <c r="L132" s="213"/>
      <c r="M132" s="297" t="s">
        <v>5</v>
      </c>
      <c r="N132" s="298" t="s">
        <v>48</v>
      </c>
      <c r="O132" s="214"/>
      <c r="P132" s="299">
        <f t="shared" si="11"/>
        <v>0</v>
      </c>
      <c r="Q132" s="299">
        <v>0.17512</v>
      </c>
      <c r="R132" s="299">
        <f t="shared" si="12"/>
        <v>3.7079908799999997</v>
      </c>
      <c r="S132" s="299">
        <v>0</v>
      </c>
      <c r="T132" s="300">
        <f t="shared" si="13"/>
        <v>0</v>
      </c>
      <c r="AR132" s="202" t="s">
        <v>203</v>
      </c>
      <c r="AT132" s="202" t="s">
        <v>198</v>
      </c>
      <c r="AU132" s="202" t="s">
        <v>85</v>
      </c>
      <c r="AY132" s="202" t="s">
        <v>196</v>
      </c>
      <c r="BE132" s="301">
        <f t="shared" si="14"/>
        <v>0</v>
      </c>
      <c r="BF132" s="301">
        <f t="shared" si="15"/>
        <v>0</v>
      </c>
      <c r="BG132" s="301">
        <f t="shared" si="16"/>
        <v>0</v>
      </c>
      <c r="BH132" s="301">
        <f t="shared" si="17"/>
        <v>0</v>
      </c>
      <c r="BI132" s="301">
        <f t="shared" si="18"/>
        <v>0</v>
      </c>
      <c r="BJ132" s="202" t="s">
        <v>39</v>
      </c>
      <c r="BK132" s="301">
        <f t="shared" si="19"/>
        <v>0</v>
      </c>
      <c r="BL132" s="202" t="s">
        <v>203</v>
      </c>
      <c r="BM132" s="202" t="s">
        <v>273</v>
      </c>
    </row>
    <row r="133" spans="2:65" s="212" customFormat="1" ht="25.5" customHeight="1">
      <c r="B133" s="213"/>
      <c r="C133" s="291" t="s">
        <v>274</v>
      </c>
      <c r="D133" s="291" t="s">
        <v>198</v>
      </c>
      <c r="E133" s="292" t="s">
        <v>275</v>
      </c>
      <c r="F133" s="293" t="s">
        <v>276</v>
      </c>
      <c r="G133" s="294" t="s">
        <v>201</v>
      </c>
      <c r="H133" s="295">
        <v>8.5549999999999997</v>
      </c>
      <c r="I133" s="116">
        <v>0</v>
      </c>
      <c r="J133" s="296">
        <f t="shared" si="10"/>
        <v>0</v>
      </c>
      <c r="K133" s="293" t="s">
        <v>202</v>
      </c>
      <c r="L133" s="213"/>
      <c r="M133" s="297" t="s">
        <v>5</v>
      </c>
      <c r="N133" s="298" t="s">
        <v>48</v>
      </c>
      <c r="O133" s="214"/>
      <c r="P133" s="299">
        <f t="shared" si="11"/>
        <v>0</v>
      </c>
      <c r="Q133" s="299">
        <v>0.25041000000000002</v>
      </c>
      <c r="R133" s="299">
        <f t="shared" si="12"/>
        <v>2.1422575500000001</v>
      </c>
      <c r="S133" s="299">
        <v>0</v>
      </c>
      <c r="T133" s="300">
        <f t="shared" si="13"/>
        <v>0</v>
      </c>
      <c r="AR133" s="202" t="s">
        <v>203</v>
      </c>
      <c r="AT133" s="202" t="s">
        <v>198</v>
      </c>
      <c r="AU133" s="202" t="s">
        <v>85</v>
      </c>
      <c r="AY133" s="202" t="s">
        <v>196</v>
      </c>
      <c r="BE133" s="301">
        <f t="shared" si="14"/>
        <v>0</v>
      </c>
      <c r="BF133" s="301">
        <f t="shared" si="15"/>
        <v>0</v>
      </c>
      <c r="BG133" s="301">
        <f t="shared" si="16"/>
        <v>0</v>
      </c>
      <c r="BH133" s="301">
        <f t="shared" si="17"/>
        <v>0</v>
      </c>
      <c r="BI133" s="301">
        <f t="shared" si="18"/>
        <v>0</v>
      </c>
      <c r="BJ133" s="202" t="s">
        <v>39</v>
      </c>
      <c r="BK133" s="301">
        <f t="shared" si="19"/>
        <v>0</v>
      </c>
      <c r="BL133" s="202" t="s">
        <v>203</v>
      </c>
      <c r="BM133" s="202" t="s">
        <v>277</v>
      </c>
    </row>
    <row r="134" spans="2:65" s="212" customFormat="1" ht="25.5" customHeight="1">
      <c r="B134" s="213"/>
      <c r="C134" s="291" t="s">
        <v>278</v>
      </c>
      <c r="D134" s="291" t="s">
        <v>198</v>
      </c>
      <c r="E134" s="292" t="s">
        <v>279</v>
      </c>
      <c r="F134" s="293" t="s">
        <v>280</v>
      </c>
      <c r="G134" s="294" t="s">
        <v>201</v>
      </c>
      <c r="H134" s="295">
        <v>45.29</v>
      </c>
      <c r="I134" s="116">
        <v>0</v>
      </c>
      <c r="J134" s="296">
        <f t="shared" si="10"/>
        <v>0</v>
      </c>
      <c r="K134" s="293" t="s">
        <v>202</v>
      </c>
      <c r="L134" s="213"/>
      <c r="M134" s="297" t="s">
        <v>5</v>
      </c>
      <c r="N134" s="298" t="s">
        <v>48</v>
      </c>
      <c r="O134" s="214"/>
      <c r="P134" s="299">
        <f t="shared" si="11"/>
        <v>0</v>
      </c>
      <c r="Q134" s="299">
        <v>0.27123000000000003</v>
      </c>
      <c r="R134" s="299">
        <f t="shared" si="12"/>
        <v>12.284006700000001</v>
      </c>
      <c r="S134" s="299">
        <v>0</v>
      </c>
      <c r="T134" s="300">
        <f t="shared" si="13"/>
        <v>0</v>
      </c>
      <c r="AR134" s="202" t="s">
        <v>203</v>
      </c>
      <c r="AT134" s="202" t="s">
        <v>198</v>
      </c>
      <c r="AU134" s="202" t="s">
        <v>85</v>
      </c>
      <c r="AY134" s="202" t="s">
        <v>196</v>
      </c>
      <c r="BE134" s="301">
        <f t="shared" si="14"/>
        <v>0</v>
      </c>
      <c r="BF134" s="301">
        <f t="shared" si="15"/>
        <v>0</v>
      </c>
      <c r="BG134" s="301">
        <f t="shared" si="16"/>
        <v>0</v>
      </c>
      <c r="BH134" s="301">
        <f t="shared" si="17"/>
        <v>0</v>
      </c>
      <c r="BI134" s="301">
        <f t="shared" si="18"/>
        <v>0</v>
      </c>
      <c r="BJ134" s="202" t="s">
        <v>39</v>
      </c>
      <c r="BK134" s="301">
        <f t="shared" si="19"/>
        <v>0</v>
      </c>
      <c r="BL134" s="202" t="s">
        <v>203</v>
      </c>
      <c r="BM134" s="202" t="s">
        <v>281</v>
      </c>
    </row>
    <row r="135" spans="2:65" s="212" customFormat="1" ht="25.5" customHeight="1">
      <c r="B135" s="213"/>
      <c r="C135" s="291" t="s">
        <v>10</v>
      </c>
      <c r="D135" s="291" t="s">
        <v>198</v>
      </c>
      <c r="E135" s="292" t="s">
        <v>282</v>
      </c>
      <c r="F135" s="293" t="s">
        <v>283</v>
      </c>
      <c r="G135" s="294" t="s">
        <v>201</v>
      </c>
      <c r="H135" s="295">
        <v>56.048000000000002</v>
      </c>
      <c r="I135" s="116">
        <v>0</v>
      </c>
      <c r="J135" s="296">
        <f t="shared" si="10"/>
        <v>0</v>
      </c>
      <c r="K135" s="293" t="s">
        <v>202</v>
      </c>
      <c r="L135" s="213"/>
      <c r="M135" s="297" t="s">
        <v>5</v>
      </c>
      <c r="N135" s="298" t="s">
        <v>48</v>
      </c>
      <c r="O135" s="214"/>
      <c r="P135" s="299">
        <f t="shared" si="11"/>
        <v>0</v>
      </c>
      <c r="Q135" s="299">
        <v>0.34055999999999997</v>
      </c>
      <c r="R135" s="299">
        <f t="shared" si="12"/>
        <v>19.087706879999999</v>
      </c>
      <c r="S135" s="299">
        <v>0</v>
      </c>
      <c r="T135" s="300">
        <f t="shared" si="13"/>
        <v>0</v>
      </c>
      <c r="AR135" s="202" t="s">
        <v>203</v>
      </c>
      <c r="AT135" s="202" t="s">
        <v>198</v>
      </c>
      <c r="AU135" s="202" t="s">
        <v>85</v>
      </c>
      <c r="AY135" s="202" t="s">
        <v>196</v>
      </c>
      <c r="BE135" s="301">
        <f t="shared" si="14"/>
        <v>0</v>
      </c>
      <c r="BF135" s="301">
        <f t="shared" si="15"/>
        <v>0</v>
      </c>
      <c r="BG135" s="301">
        <f t="shared" si="16"/>
        <v>0</v>
      </c>
      <c r="BH135" s="301">
        <f t="shared" si="17"/>
        <v>0</v>
      </c>
      <c r="BI135" s="301">
        <f t="shared" si="18"/>
        <v>0</v>
      </c>
      <c r="BJ135" s="202" t="s">
        <v>39</v>
      </c>
      <c r="BK135" s="301">
        <f t="shared" si="19"/>
        <v>0</v>
      </c>
      <c r="BL135" s="202" t="s">
        <v>203</v>
      </c>
      <c r="BM135" s="202" t="s">
        <v>284</v>
      </c>
    </row>
    <row r="136" spans="2:65" s="212" customFormat="1" ht="16.5" customHeight="1">
      <c r="B136" s="213"/>
      <c r="C136" s="291" t="s">
        <v>285</v>
      </c>
      <c r="D136" s="291" t="s">
        <v>198</v>
      </c>
      <c r="E136" s="292" t="s">
        <v>286</v>
      </c>
      <c r="F136" s="293" t="s">
        <v>287</v>
      </c>
      <c r="G136" s="294" t="s">
        <v>288</v>
      </c>
      <c r="H136" s="295">
        <v>2</v>
      </c>
      <c r="I136" s="116">
        <v>0</v>
      </c>
      <c r="J136" s="296">
        <f t="shared" si="10"/>
        <v>0</v>
      </c>
      <c r="K136" s="293" t="s">
        <v>202</v>
      </c>
      <c r="L136" s="213"/>
      <c r="M136" s="297" t="s">
        <v>5</v>
      </c>
      <c r="N136" s="298" t="s">
        <v>48</v>
      </c>
      <c r="O136" s="214"/>
      <c r="P136" s="299">
        <f t="shared" si="11"/>
        <v>0</v>
      </c>
      <c r="Q136" s="299">
        <v>6.8799999999999998E-3</v>
      </c>
      <c r="R136" s="299">
        <f t="shared" si="12"/>
        <v>1.376E-2</v>
      </c>
      <c r="S136" s="299">
        <v>0</v>
      </c>
      <c r="T136" s="300">
        <f t="shared" si="13"/>
        <v>0</v>
      </c>
      <c r="AR136" s="202" t="s">
        <v>203</v>
      </c>
      <c r="AT136" s="202" t="s">
        <v>198</v>
      </c>
      <c r="AU136" s="202" t="s">
        <v>85</v>
      </c>
      <c r="AY136" s="202" t="s">
        <v>196</v>
      </c>
      <c r="BE136" s="301">
        <f t="shared" si="14"/>
        <v>0</v>
      </c>
      <c r="BF136" s="301">
        <f t="shared" si="15"/>
        <v>0</v>
      </c>
      <c r="BG136" s="301">
        <f t="shared" si="16"/>
        <v>0</v>
      </c>
      <c r="BH136" s="301">
        <f t="shared" si="17"/>
        <v>0</v>
      </c>
      <c r="BI136" s="301">
        <f t="shared" si="18"/>
        <v>0</v>
      </c>
      <c r="BJ136" s="202" t="s">
        <v>39</v>
      </c>
      <c r="BK136" s="301">
        <f t="shared" si="19"/>
        <v>0</v>
      </c>
      <c r="BL136" s="202" t="s">
        <v>203</v>
      </c>
      <c r="BM136" s="202" t="s">
        <v>289</v>
      </c>
    </row>
    <row r="137" spans="2:65" s="212" customFormat="1" ht="16.5" customHeight="1">
      <c r="B137" s="213"/>
      <c r="C137" s="302" t="s">
        <v>290</v>
      </c>
      <c r="D137" s="302" t="s">
        <v>291</v>
      </c>
      <c r="E137" s="303" t="s">
        <v>292</v>
      </c>
      <c r="F137" s="304" t="s">
        <v>293</v>
      </c>
      <c r="G137" s="305" t="s">
        <v>288</v>
      </c>
      <c r="H137" s="306">
        <v>2</v>
      </c>
      <c r="I137" s="117">
        <v>0</v>
      </c>
      <c r="J137" s="307">
        <f t="shared" si="10"/>
        <v>0</v>
      </c>
      <c r="K137" s="304" t="s">
        <v>202</v>
      </c>
      <c r="L137" s="308"/>
      <c r="M137" s="309" t="s">
        <v>5</v>
      </c>
      <c r="N137" s="310" t="s">
        <v>48</v>
      </c>
      <c r="O137" s="214"/>
      <c r="P137" s="299">
        <f t="shared" si="11"/>
        <v>0</v>
      </c>
      <c r="Q137" s="299">
        <v>5.6000000000000001E-2</v>
      </c>
      <c r="R137" s="299">
        <f t="shared" si="12"/>
        <v>0.112</v>
      </c>
      <c r="S137" s="299">
        <v>0</v>
      </c>
      <c r="T137" s="300">
        <f t="shared" si="13"/>
        <v>0</v>
      </c>
      <c r="AR137" s="202" t="s">
        <v>228</v>
      </c>
      <c r="AT137" s="202" t="s">
        <v>291</v>
      </c>
      <c r="AU137" s="202" t="s">
        <v>85</v>
      </c>
      <c r="AY137" s="202" t="s">
        <v>196</v>
      </c>
      <c r="BE137" s="301">
        <f t="shared" si="14"/>
        <v>0</v>
      </c>
      <c r="BF137" s="301">
        <f t="shared" si="15"/>
        <v>0</v>
      </c>
      <c r="BG137" s="301">
        <f t="shared" si="16"/>
        <v>0</v>
      </c>
      <c r="BH137" s="301">
        <f t="shared" si="17"/>
        <v>0</v>
      </c>
      <c r="BI137" s="301">
        <f t="shared" si="18"/>
        <v>0</v>
      </c>
      <c r="BJ137" s="202" t="s">
        <v>39</v>
      </c>
      <c r="BK137" s="301">
        <f t="shared" si="19"/>
        <v>0</v>
      </c>
      <c r="BL137" s="202" t="s">
        <v>203</v>
      </c>
      <c r="BM137" s="202" t="s">
        <v>294</v>
      </c>
    </row>
    <row r="138" spans="2:65" s="212" customFormat="1" ht="25.5" customHeight="1">
      <c r="B138" s="213"/>
      <c r="C138" s="291" t="s">
        <v>295</v>
      </c>
      <c r="D138" s="291" t="s">
        <v>198</v>
      </c>
      <c r="E138" s="292" t="s">
        <v>296</v>
      </c>
      <c r="F138" s="293" t="s">
        <v>297</v>
      </c>
      <c r="G138" s="294" t="s">
        <v>288</v>
      </c>
      <c r="H138" s="295">
        <v>10</v>
      </c>
      <c r="I138" s="116">
        <v>0</v>
      </c>
      <c r="J138" s="296">
        <f t="shared" si="10"/>
        <v>0</v>
      </c>
      <c r="K138" s="293" t="s">
        <v>202</v>
      </c>
      <c r="L138" s="213"/>
      <c r="M138" s="297" t="s">
        <v>5</v>
      </c>
      <c r="N138" s="298" t="s">
        <v>48</v>
      </c>
      <c r="O138" s="214"/>
      <c r="P138" s="299">
        <f t="shared" si="11"/>
        <v>0</v>
      </c>
      <c r="Q138" s="299">
        <v>9.1800000000000007E-3</v>
      </c>
      <c r="R138" s="299">
        <f t="shared" si="12"/>
        <v>9.1800000000000007E-2</v>
      </c>
      <c r="S138" s="299">
        <v>0</v>
      </c>
      <c r="T138" s="300">
        <f t="shared" si="13"/>
        <v>0</v>
      </c>
      <c r="AR138" s="202" t="s">
        <v>203</v>
      </c>
      <c r="AT138" s="202" t="s">
        <v>198</v>
      </c>
      <c r="AU138" s="202" t="s">
        <v>85</v>
      </c>
      <c r="AY138" s="202" t="s">
        <v>196</v>
      </c>
      <c r="BE138" s="301">
        <f t="shared" si="14"/>
        <v>0</v>
      </c>
      <c r="BF138" s="301">
        <f t="shared" si="15"/>
        <v>0</v>
      </c>
      <c r="BG138" s="301">
        <f t="shared" si="16"/>
        <v>0</v>
      </c>
      <c r="BH138" s="301">
        <f t="shared" si="17"/>
        <v>0</v>
      </c>
      <c r="BI138" s="301">
        <f t="shared" si="18"/>
        <v>0</v>
      </c>
      <c r="BJ138" s="202" t="s">
        <v>39</v>
      </c>
      <c r="BK138" s="301">
        <f t="shared" si="19"/>
        <v>0</v>
      </c>
      <c r="BL138" s="202" t="s">
        <v>203</v>
      </c>
      <c r="BM138" s="202" t="s">
        <v>298</v>
      </c>
    </row>
    <row r="139" spans="2:65" s="212" customFormat="1" ht="16.5" customHeight="1">
      <c r="B139" s="213"/>
      <c r="C139" s="302" t="s">
        <v>299</v>
      </c>
      <c r="D139" s="302" t="s">
        <v>291</v>
      </c>
      <c r="E139" s="303" t="s">
        <v>300</v>
      </c>
      <c r="F139" s="304" t="s">
        <v>301</v>
      </c>
      <c r="G139" s="305" t="s">
        <v>288</v>
      </c>
      <c r="H139" s="306">
        <v>10</v>
      </c>
      <c r="I139" s="117">
        <v>0</v>
      </c>
      <c r="J139" s="307">
        <f t="shared" si="10"/>
        <v>0</v>
      </c>
      <c r="K139" s="304" t="s">
        <v>202</v>
      </c>
      <c r="L139" s="308"/>
      <c r="M139" s="309" t="s">
        <v>5</v>
      </c>
      <c r="N139" s="310" t="s">
        <v>48</v>
      </c>
      <c r="O139" s="214"/>
      <c r="P139" s="299">
        <f t="shared" si="11"/>
        <v>0</v>
      </c>
      <c r="Q139" s="299">
        <v>0.112</v>
      </c>
      <c r="R139" s="299">
        <f t="shared" si="12"/>
        <v>1.1200000000000001</v>
      </c>
      <c r="S139" s="299">
        <v>0</v>
      </c>
      <c r="T139" s="300">
        <f t="shared" si="13"/>
        <v>0</v>
      </c>
      <c r="AR139" s="202" t="s">
        <v>228</v>
      </c>
      <c r="AT139" s="202" t="s">
        <v>291</v>
      </c>
      <c r="AU139" s="202" t="s">
        <v>85</v>
      </c>
      <c r="AY139" s="202" t="s">
        <v>196</v>
      </c>
      <c r="BE139" s="301">
        <f t="shared" si="14"/>
        <v>0</v>
      </c>
      <c r="BF139" s="301">
        <f t="shared" si="15"/>
        <v>0</v>
      </c>
      <c r="BG139" s="301">
        <f t="shared" si="16"/>
        <v>0</v>
      </c>
      <c r="BH139" s="301">
        <f t="shared" si="17"/>
        <v>0</v>
      </c>
      <c r="BI139" s="301">
        <f t="shared" si="18"/>
        <v>0</v>
      </c>
      <c r="BJ139" s="202" t="s">
        <v>39</v>
      </c>
      <c r="BK139" s="301">
        <f t="shared" si="19"/>
        <v>0</v>
      </c>
      <c r="BL139" s="202" t="s">
        <v>203</v>
      </c>
      <c r="BM139" s="202" t="s">
        <v>302</v>
      </c>
    </row>
    <row r="140" spans="2:65" s="212" customFormat="1" ht="25.5" customHeight="1">
      <c r="B140" s="213"/>
      <c r="C140" s="291" t="s">
        <v>303</v>
      </c>
      <c r="D140" s="291" t="s">
        <v>198</v>
      </c>
      <c r="E140" s="292" t="s">
        <v>304</v>
      </c>
      <c r="F140" s="293" t="s">
        <v>305</v>
      </c>
      <c r="G140" s="294" t="s">
        <v>288</v>
      </c>
      <c r="H140" s="295">
        <v>4</v>
      </c>
      <c r="I140" s="116">
        <v>0</v>
      </c>
      <c r="J140" s="296">
        <f t="shared" si="10"/>
        <v>0</v>
      </c>
      <c r="K140" s="293" t="s">
        <v>202</v>
      </c>
      <c r="L140" s="213"/>
      <c r="M140" s="297" t="s">
        <v>5</v>
      </c>
      <c r="N140" s="298" t="s">
        <v>48</v>
      </c>
      <c r="O140" s="214"/>
      <c r="P140" s="299">
        <f t="shared" si="11"/>
        <v>0</v>
      </c>
      <c r="Q140" s="299">
        <v>1.8280000000000001E-2</v>
      </c>
      <c r="R140" s="299">
        <f t="shared" si="12"/>
        <v>7.3120000000000004E-2</v>
      </c>
      <c r="S140" s="299">
        <v>0</v>
      </c>
      <c r="T140" s="300">
        <f t="shared" si="13"/>
        <v>0</v>
      </c>
      <c r="AR140" s="202" t="s">
        <v>203</v>
      </c>
      <c r="AT140" s="202" t="s">
        <v>198</v>
      </c>
      <c r="AU140" s="202" t="s">
        <v>85</v>
      </c>
      <c r="AY140" s="202" t="s">
        <v>196</v>
      </c>
      <c r="BE140" s="301">
        <f t="shared" si="14"/>
        <v>0</v>
      </c>
      <c r="BF140" s="301">
        <f t="shared" si="15"/>
        <v>0</v>
      </c>
      <c r="BG140" s="301">
        <f t="shared" si="16"/>
        <v>0</v>
      </c>
      <c r="BH140" s="301">
        <f t="shared" si="17"/>
        <v>0</v>
      </c>
      <c r="BI140" s="301">
        <f t="shared" si="18"/>
        <v>0</v>
      </c>
      <c r="BJ140" s="202" t="s">
        <v>39</v>
      </c>
      <c r="BK140" s="301">
        <f t="shared" si="19"/>
        <v>0</v>
      </c>
      <c r="BL140" s="202" t="s">
        <v>203</v>
      </c>
      <c r="BM140" s="202" t="s">
        <v>306</v>
      </c>
    </row>
    <row r="141" spans="2:65" s="212" customFormat="1" ht="25.5" customHeight="1">
      <c r="B141" s="213"/>
      <c r="C141" s="291" t="s">
        <v>307</v>
      </c>
      <c r="D141" s="291" t="s">
        <v>198</v>
      </c>
      <c r="E141" s="292" t="s">
        <v>308</v>
      </c>
      <c r="F141" s="293" t="s">
        <v>309</v>
      </c>
      <c r="G141" s="294" t="s">
        <v>288</v>
      </c>
      <c r="H141" s="295">
        <v>2</v>
      </c>
      <c r="I141" s="116">
        <v>0</v>
      </c>
      <c r="J141" s="296">
        <f t="shared" si="10"/>
        <v>0</v>
      </c>
      <c r="K141" s="293" t="s">
        <v>202</v>
      </c>
      <c r="L141" s="213"/>
      <c r="M141" s="297" t="s">
        <v>5</v>
      </c>
      <c r="N141" s="298" t="s">
        <v>48</v>
      </c>
      <c r="O141" s="214"/>
      <c r="P141" s="299">
        <f t="shared" si="11"/>
        <v>0</v>
      </c>
      <c r="Q141" s="299">
        <v>2.3210000000000001E-2</v>
      </c>
      <c r="R141" s="299">
        <f t="shared" si="12"/>
        <v>4.6420000000000003E-2</v>
      </c>
      <c r="S141" s="299">
        <v>0</v>
      </c>
      <c r="T141" s="300">
        <f t="shared" si="13"/>
        <v>0</v>
      </c>
      <c r="AR141" s="202" t="s">
        <v>203</v>
      </c>
      <c r="AT141" s="202" t="s">
        <v>198</v>
      </c>
      <c r="AU141" s="202" t="s">
        <v>85</v>
      </c>
      <c r="AY141" s="202" t="s">
        <v>196</v>
      </c>
      <c r="BE141" s="301">
        <f t="shared" si="14"/>
        <v>0</v>
      </c>
      <c r="BF141" s="301">
        <f t="shared" si="15"/>
        <v>0</v>
      </c>
      <c r="BG141" s="301">
        <f t="shared" si="16"/>
        <v>0</v>
      </c>
      <c r="BH141" s="301">
        <f t="shared" si="17"/>
        <v>0</v>
      </c>
      <c r="BI141" s="301">
        <f t="shared" si="18"/>
        <v>0</v>
      </c>
      <c r="BJ141" s="202" t="s">
        <v>39</v>
      </c>
      <c r="BK141" s="301">
        <f t="shared" si="19"/>
        <v>0</v>
      </c>
      <c r="BL141" s="202" t="s">
        <v>203</v>
      </c>
      <c r="BM141" s="202" t="s">
        <v>310</v>
      </c>
    </row>
    <row r="142" spans="2:65" s="212" customFormat="1" ht="25.5" customHeight="1">
      <c r="B142" s="213"/>
      <c r="C142" s="291" t="s">
        <v>311</v>
      </c>
      <c r="D142" s="291" t="s">
        <v>198</v>
      </c>
      <c r="E142" s="292" t="s">
        <v>312</v>
      </c>
      <c r="F142" s="293" t="s">
        <v>313</v>
      </c>
      <c r="G142" s="294" t="s">
        <v>288</v>
      </c>
      <c r="H142" s="295">
        <v>7</v>
      </c>
      <c r="I142" s="116">
        <v>0</v>
      </c>
      <c r="J142" s="296">
        <f t="shared" si="10"/>
        <v>0</v>
      </c>
      <c r="K142" s="293" t="s">
        <v>202</v>
      </c>
      <c r="L142" s="213"/>
      <c r="M142" s="297" t="s">
        <v>5</v>
      </c>
      <c r="N142" s="298" t="s">
        <v>48</v>
      </c>
      <c r="O142" s="214"/>
      <c r="P142" s="299">
        <f t="shared" si="11"/>
        <v>0</v>
      </c>
      <c r="Q142" s="299">
        <v>2.7619999999999999E-2</v>
      </c>
      <c r="R142" s="299">
        <f t="shared" si="12"/>
        <v>0.19333999999999998</v>
      </c>
      <c r="S142" s="299">
        <v>0</v>
      </c>
      <c r="T142" s="300">
        <f t="shared" si="13"/>
        <v>0</v>
      </c>
      <c r="AR142" s="202" t="s">
        <v>203</v>
      </c>
      <c r="AT142" s="202" t="s">
        <v>198</v>
      </c>
      <c r="AU142" s="202" t="s">
        <v>85</v>
      </c>
      <c r="AY142" s="202" t="s">
        <v>196</v>
      </c>
      <c r="BE142" s="301">
        <f t="shared" si="14"/>
        <v>0</v>
      </c>
      <c r="BF142" s="301">
        <f t="shared" si="15"/>
        <v>0</v>
      </c>
      <c r="BG142" s="301">
        <f t="shared" si="16"/>
        <v>0</v>
      </c>
      <c r="BH142" s="301">
        <f t="shared" si="17"/>
        <v>0</v>
      </c>
      <c r="BI142" s="301">
        <f t="shared" si="18"/>
        <v>0</v>
      </c>
      <c r="BJ142" s="202" t="s">
        <v>39</v>
      </c>
      <c r="BK142" s="301">
        <f t="shared" si="19"/>
        <v>0</v>
      </c>
      <c r="BL142" s="202" t="s">
        <v>203</v>
      </c>
      <c r="BM142" s="202" t="s">
        <v>314</v>
      </c>
    </row>
    <row r="143" spans="2:65" s="212" customFormat="1" ht="25.5" customHeight="1">
      <c r="B143" s="213"/>
      <c r="C143" s="291" t="s">
        <v>315</v>
      </c>
      <c r="D143" s="291" t="s">
        <v>198</v>
      </c>
      <c r="E143" s="292" t="s">
        <v>316</v>
      </c>
      <c r="F143" s="293" t="s">
        <v>317</v>
      </c>
      <c r="G143" s="294" t="s">
        <v>288</v>
      </c>
      <c r="H143" s="295">
        <v>1</v>
      </c>
      <c r="I143" s="116">
        <v>0</v>
      </c>
      <c r="J143" s="296">
        <f t="shared" si="10"/>
        <v>0</v>
      </c>
      <c r="K143" s="293" t="s">
        <v>202</v>
      </c>
      <c r="L143" s="213"/>
      <c r="M143" s="297" t="s">
        <v>5</v>
      </c>
      <c r="N143" s="298" t="s">
        <v>48</v>
      </c>
      <c r="O143" s="214"/>
      <c r="P143" s="299">
        <f t="shared" si="11"/>
        <v>0</v>
      </c>
      <c r="Q143" s="299">
        <v>2.1659999999999999E-2</v>
      </c>
      <c r="R143" s="299">
        <f t="shared" si="12"/>
        <v>2.1659999999999999E-2</v>
      </c>
      <c r="S143" s="299">
        <v>0</v>
      </c>
      <c r="T143" s="300">
        <f t="shared" si="13"/>
        <v>0</v>
      </c>
      <c r="AR143" s="202" t="s">
        <v>203</v>
      </c>
      <c r="AT143" s="202" t="s">
        <v>198</v>
      </c>
      <c r="AU143" s="202" t="s">
        <v>85</v>
      </c>
      <c r="AY143" s="202" t="s">
        <v>196</v>
      </c>
      <c r="BE143" s="301">
        <f t="shared" si="14"/>
        <v>0</v>
      </c>
      <c r="BF143" s="301">
        <f t="shared" si="15"/>
        <v>0</v>
      </c>
      <c r="BG143" s="301">
        <f t="shared" si="16"/>
        <v>0</v>
      </c>
      <c r="BH143" s="301">
        <f t="shared" si="17"/>
        <v>0</v>
      </c>
      <c r="BI143" s="301">
        <f t="shared" si="18"/>
        <v>0</v>
      </c>
      <c r="BJ143" s="202" t="s">
        <v>39</v>
      </c>
      <c r="BK143" s="301">
        <f t="shared" si="19"/>
        <v>0</v>
      </c>
      <c r="BL143" s="202" t="s">
        <v>203</v>
      </c>
      <c r="BM143" s="202" t="s">
        <v>318</v>
      </c>
    </row>
    <row r="144" spans="2:65" s="212" customFormat="1" ht="25.5" customHeight="1">
      <c r="B144" s="213"/>
      <c r="C144" s="291" t="s">
        <v>319</v>
      </c>
      <c r="D144" s="291" t="s">
        <v>198</v>
      </c>
      <c r="E144" s="292" t="s">
        <v>320</v>
      </c>
      <c r="F144" s="293" t="s">
        <v>321</v>
      </c>
      <c r="G144" s="294" t="s">
        <v>288</v>
      </c>
      <c r="H144" s="295">
        <v>1</v>
      </c>
      <c r="I144" s="116">
        <v>0</v>
      </c>
      <c r="J144" s="296">
        <f t="shared" si="10"/>
        <v>0</v>
      </c>
      <c r="K144" s="293" t="s">
        <v>202</v>
      </c>
      <c r="L144" s="213"/>
      <c r="M144" s="297" t="s">
        <v>5</v>
      </c>
      <c r="N144" s="298" t="s">
        <v>48</v>
      </c>
      <c r="O144" s="214"/>
      <c r="P144" s="299">
        <f t="shared" si="11"/>
        <v>0</v>
      </c>
      <c r="Q144" s="299">
        <v>2.743E-2</v>
      </c>
      <c r="R144" s="299">
        <f t="shared" si="12"/>
        <v>2.743E-2</v>
      </c>
      <c r="S144" s="299">
        <v>0</v>
      </c>
      <c r="T144" s="300">
        <f t="shared" si="13"/>
        <v>0</v>
      </c>
      <c r="AR144" s="202" t="s">
        <v>203</v>
      </c>
      <c r="AT144" s="202" t="s">
        <v>198</v>
      </c>
      <c r="AU144" s="202" t="s">
        <v>85</v>
      </c>
      <c r="AY144" s="202" t="s">
        <v>196</v>
      </c>
      <c r="BE144" s="301">
        <f t="shared" si="14"/>
        <v>0</v>
      </c>
      <c r="BF144" s="301">
        <f t="shared" si="15"/>
        <v>0</v>
      </c>
      <c r="BG144" s="301">
        <f t="shared" si="16"/>
        <v>0</v>
      </c>
      <c r="BH144" s="301">
        <f t="shared" si="17"/>
        <v>0</v>
      </c>
      <c r="BI144" s="301">
        <f t="shared" si="18"/>
        <v>0</v>
      </c>
      <c r="BJ144" s="202" t="s">
        <v>39</v>
      </c>
      <c r="BK144" s="301">
        <f t="shared" si="19"/>
        <v>0</v>
      </c>
      <c r="BL144" s="202" t="s">
        <v>203</v>
      </c>
      <c r="BM144" s="202" t="s">
        <v>322</v>
      </c>
    </row>
    <row r="145" spans="2:65" s="212" customFormat="1" ht="25.5" customHeight="1">
      <c r="B145" s="213"/>
      <c r="C145" s="291" t="s">
        <v>323</v>
      </c>
      <c r="D145" s="291" t="s">
        <v>198</v>
      </c>
      <c r="E145" s="292" t="s">
        <v>324</v>
      </c>
      <c r="F145" s="293" t="s">
        <v>325</v>
      </c>
      <c r="G145" s="294" t="s">
        <v>288</v>
      </c>
      <c r="H145" s="295">
        <v>3</v>
      </c>
      <c r="I145" s="116">
        <v>0</v>
      </c>
      <c r="J145" s="296">
        <f t="shared" si="10"/>
        <v>0</v>
      </c>
      <c r="K145" s="293" t="s">
        <v>202</v>
      </c>
      <c r="L145" s="213"/>
      <c r="M145" s="297" t="s">
        <v>5</v>
      </c>
      <c r="N145" s="298" t="s">
        <v>48</v>
      </c>
      <c r="O145" s="214"/>
      <c r="P145" s="299">
        <f t="shared" si="11"/>
        <v>0</v>
      </c>
      <c r="Q145" s="299">
        <v>5.5629999999999999E-2</v>
      </c>
      <c r="R145" s="299">
        <f t="shared" si="12"/>
        <v>0.16688999999999998</v>
      </c>
      <c r="S145" s="299">
        <v>0</v>
      </c>
      <c r="T145" s="300">
        <f t="shared" si="13"/>
        <v>0</v>
      </c>
      <c r="AR145" s="202" t="s">
        <v>203</v>
      </c>
      <c r="AT145" s="202" t="s">
        <v>198</v>
      </c>
      <c r="AU145" s="202" t="s">
        <v>85</v>
      </c>
      <c r="AY145" s="202" t="s">
        <v>196</v>
      </c>
      <c r="BE145" s="301">
        <f t="shared" si="14"/>
        <v>0</v>
      </c>
      <c r="BF145" s="301">
        <f t="shared" si="15"/>
        <v>0</v>
      </c>
      <c r="BG145" s="301">
        <f t="shared" si="16"/>
        <v>0</v>
      </c>
      <c r="BH145" s="301">
        <f t="shared" si="17"/>
        <v>0</v>
      </c>
      <c r="BI145" s="301">
        <f t="shared" si="18"/>
        <v>0</v>
      </c>
      <c r="BJ145" s="202" t="s">
        <v>39</v>
      </c>
      <c r="BK145" s="301">
        <f t="shared" si="19"/>
        <v>0</v>
      </c>
      <c r="BL145" s="202" t="s">
        <v>203</v>
      </c>
      <c r="BM145" s="202" t="s">
        <v>326</v>
      </c>
    </row>
    <row r="146" spans="2:65" s="212" customFormat="1" ht="25.5" customHeight="1">
      <c r="B146" s="213"/>
      <c r="C146" s="291" t="s">
        <v>327</v>
      </c>
      <c r="D146" s="291" t="s">
        <v>198</v>
      </c>
      <c r="E146" s="292" t="s">
        <v>328</v>
      </c>
      <c r="F146" s="293" t="s">
        <v>329</v>
      </c>
      <c r="G146" s="294" t="s">
        <v>243</v>
      </c>
      <c r="H146" s="295">
        <v>0.64100000000000001</v>
      </c>
      <c r="I146" s="116">
        <v>0</v>
      </c>
      <c r="J146" s="296">
        <f t="shared" si="10"/>
        <v>0</v>
      </c>
      <c r="K146" s="293" t="s">
        <v>202</v>
      </c>
      <c r="L146" s="213"/>
      <c r="M146" s="297" t="s">
        <v>5</v>
      </c>
      <c r="N146" s="298" t="s">
        <v>48</v>
      </c>
      <c r="O146" s="214"/>
      <c r="P146" s="299">
        <f t="shared" si="11"/>
        <v>0</v>
      </c>
      <c r="Q146" s="299">
        <v>1.7090000000000001E-2</v>
      </c>
      <c r="R146" s="299">
        <f t="shared" si="12"/>
        <v>1.0954690000000001E-2</v>
      </c>
      <c r="S146" s="299">
        <v>0</v>
      </c>
      <c r="T146" s="300">
        <f t="shared" si="13"/>
        <v>0</v>
      </c>
      <c r="AR146" s="202" t="s">
        <v>203</v>
      </c>
      <c r="AT146" s="202" t="s">
        <v>198</v>
      </c>
      <c r="AU146" s="202" t="s">
        <v>85</v>
      </c>
      <c r="AY146" s="202" t="s">
        <v>196</v>
      </c>
      <c r="BE146" s="301">
        <f t="shared" si="14"/>
        <v>0</v>
      </c>
      <c r="BF146" s="301">
        <f t="shared" si="15"/>
        <v>0</v>
      </c>
      <c r="BG146" s="301">
        <f t="shared" si="16"/>
        <v>0</v>
      </c>
      <c r="BH146" s="301">
        <f t="shared" si="17"/>
        <v>0</v>
      </c>
      <c r="BI146" s="301">
        <f t="shared" si="18"/>
        <v>0</v>
      </c>
      <c r="BJ146" s="202" t="s">
        <v>39</v>
      </c>
      <c r="BK146" s="301">
        <f t="shared" si="19"/>
        <v>0</v>
      </c>
      <c r="BL146" s="202" t="s">
        <v>203</v>
      </c>
      <c r="BM146" s="202" t="s">
        <v>330</v>
      </c>
    </row>
    <row r="147" spans="2:65" s="212" customFormat="1" ht="16.5" customHeight="1">
      <c r="B147" s="213"/>
      <c r="C147" s="302" t="s">
        <v>331</v>
      </c>
      <c r="D147" s="302" t="s">
        <v>291</v>
      </c>
      <c r="E147" s="303" t="s">
        <v>332</v>
      </c>
      <c r="F147" s="304" t="s">
        <v>333</v>
      </c>
      <c r="G147" s="305" t="s">
        <v>243</v>
      </c>
      <c r="H147" s="306">
        <v>0.23899999999999999</v>
      </c>
      <c r="I147" s="117">
        <v>0</v>
      </c>
      <c r="J147" s="307">
        <f t="shared" si="10"/>
        <v>0</v>
      </c>
      <c r="K147" s="304" t="s">
        <v>202</v>
      </c>
      <c r="L147" s="308"/>
      <c r="M147" s="309" t="s">
        <v>5</v>
      </c>
      <c r="N147" s="310" t="s">
        <v>48</v>
      </c>
      <c r="O147" s="214"/>
      <c r="P147" s="299">
        <f t="shared" si="11"/>
        <v>0</v>
      </c>
      <c r="Q147" s="299">
        <v>1</v>
      </c>
      <c r="R147" s="299">
        <f t="shared" si="12"/>
        <v>0.23899999999999999</v>
      </c>
      <c r="S147" s="299">
        <v>0</v>
      </c>
      <c r="T147" s="300">
        <f t="shared" si="13"/>
        <v>0</v>
      </c>
      <c r="AR147" s="202" t="s">
        <v>228</v>
      </c>
      <c r="AT147" s="202" t="s">
        <v>291</v>
      </c>
      <c r="AU147" s="202" t="s">
        <v>85</v>
      </c>
      <c r="AY147" s="202" t="s">
        <v>196</v>
      </c>
      <c r="BE147" s="301">
        <f t="shared" si="14"/>
        <v>0</v>
      </c>
      <c r="BF147" s="301">
        <f t="shared" si="15"/>
        <v>0</v>
      </c>
      <c r="BG147" s="301">
        <f t="shared" si="16"/>
        <v>0</v>
      </c>
      <c r="BH147" s="301">
        <f t="shared" si="17"/>
        <v>0</v>
      </c>
      <c r="BI147" s="301">
        <f t="shared" si="18"/>
        <v>0</v>
      </c>
      <c r="BJ147" s="202" t="s">
        <v>39</v>
      </c>
      <c r="BK147" s="301">
        <f t="shared" si="19"/>
        <v>0</v>
      </c>
      <c r="BL147" s="202" t="s">
        <v>203</v>
      </c>
      <c r="BM147" s="202" t="s">
        <v>334</v>
      </c>
    </row>
    <row r="148" spans="2:65" s="212" customFormat="1" ht="16.5" customHeight="1">
      <c r="B148" s="213"/>
      <c r="C148" s="302" t="s">
        <v>335</v>
      </c>
      <c r="D148" s="302" t="s">
        <v>291</v>
      </c>
      <c r="E148" s="303" t="s">
        <v>336</v>
      </c>
      <c r="F148" s="304" t="s">
        <v>337</v>
      </c>
      <c r="G148" s="305" t="s">
        <v>243</v>
      </c>
      <c r="H148" s="306">
        <v>0.40200000000000002</v>
      </c>
      <c r="I148" s="117">
        <v>0</v>
      </c>
      <c r="J148" s="307">
        <f t="shared" si="10"/>
        <v>0</v>
      </c>
      <c r="K148" s="304" t="s">
        <v>202</v>
      </c>
      <c r="L148" s="308"/>
      <c r="M148" s="309" t="s">
        <v>5</v>
      </c>
      <c r="N148" s="310" t="s">
        <v>48</v>
      </c>
      <c r="O148" s="214"/>
      <c r="P148" s="299">
        <f t="shared" si="11"/>
        <v>0</v>
      </c>
      <c r="Q148" s="299">
        <v>1</v>
      </c>
      <c r="R148" s="299">
        <f t="shared" si="12"/>
        <v>0.40200000000000002</v>
      </c>
      <c r="S148" s="299">
        <v>0</v>
      </c>
      <c r="T148" s="300">
        <f t="shared" si="13"/>
        <v>0</v>
      </c>
      <c r="AR148" s="202" t="s">
        <v>228</v>
      </c>
      <c r="AT148" s="202" t="s">
        <v>291</v>
      </c>
      <c r="AU148" s="202" t="s">
        <v>85</v>
      </c>
      <c r="AY148" s="202" t="s">
        <v>196</v>
      </c>
      <c r="BE148" s="301">
        <f t="shared" si="14"/>
        <v>0</v>
      </c>
      <c r="BF148" s="301">
        <f t="shared" si="15"/>
        <v>0</v>
      </c>
      <c r="BG148" s="301">
        <f t="shared" si="16"/>
        <v>0</v>
      </c>
      <c r="BH148" s="301">
        <f t="shared" si="17"/>
        <v>0</v>
      </c>
      <c r="BI148" s="301">
        <f t="shared" si="18"/>
        <v>0</v>
      </c>
      <c r="BJ148" s="202" t="s">
        <v>39</v>
      </c>
      <c r="BK148" s="301">
        <f t="shared" si="19"/>
        <v>0</v>
      </c>
      <c r="BL148" s="202" t="s">
        <v>203</v>
      </c>
      <c r="BM148" s="202" t="s">
        <v>338</v>
      </c>
    </row>
    <row r="149" spans="2:65" s="212" customFormat="1" ht="25.5" customHeight="1">
      <c r="B149" s="213"/>
      <c r="C149" s="291" t="s">
        <v>339</v>
      </c>
      <c r="D149" s="291" t="s">
        <v>198</v>
      </c>
      <c r="E149" s="292" t="s">
        <v>340</v>
      </c>
      <c r="F149" s="293" t="s">
        <v>341</v>
      </c>
      <c r="G149" s="294" t="s">
        <v>201</v>
      </c>
      <c r="H149" s="295">
        <v>34.777999999999999</v>
      </c>
      <c r="I149" s="116">
        <v>0</v>
      </c>
      <c r="J149" s="296">
        <f t="shared" si="10"/>
        <v>0</v>
      </c>
      <c r="K149" s="293" t="s">
        <v>202</v>
      </c>
      <c r="L149" s="213"/>
      <c r="M149" s="297" t="s">
        <v>5</v>
      </c>
      <c r="N149" s="298" t="s">
        <v>48</v>
      </c>
      <c r="O149" s="214"/>
      <c r="P149" s="299">
        <f t="shared" si="11"/>
        <v>0</v>
      </c>
      <c r="Q149" s="299">
        <v>0.11669</v>
      </c>
      <c r="R149" s="299">
        <f t="shared" si="12"/>
        <v>4.0582448199999996</v>
      </c>
      <c r="S149" s="299">
        <v>0</v>
      </c>
      <c r="T149" s="300">
        <f t="shared" si="13"/>
        <v>0</v>
      </c>
      <c r="AR149" s="202" t="s">
        <v>203</v>
      </c>
      <c r="AT149" s="202" t="s">
        <v>198</v>
      </c>
      <c r="AU149" s="202" t="s">
        <v>85</v>
      </c>
      <c r="AY149" s="202" t="s">
        <v>196</v>
      </c>
      <c r="BE149" s="301">
        <f t="shared" si="14"/>
        <v>0</v>
      </c>
      <c r="BF149" s="301">
        <f t="shared" si="15"/>
        <v>0</v>
      </c>
      <c r="BG149" s="301">
        <f t="shared" si="16"/>
        <v>0</v>
      </c>
      <c r="BH149" s="301">
        <f t="shared" si="17"/>
        <v>0</v>
      </c>
      <c r="BI149" s="301">
        <f t="shared" si="18"/>
        <v>0</v>
      </c>
      <c r="BJ149" s="202" t="s">
        <v>39</v>
      </c>
      <c r="BK149" s="301">
        <f t="shared" si="19"/>
        <v>0</v>
      </c>
      <c r="BL149" s="202" t="s">
        <v>203</v>
      </c>
      <c r="BM149" s="202" t="s">
        <v>342</v>
      </c>
    </row>
    <row r="150" spans="2:65" s="212" customFormat="1" ht="25.5" customHeight="1">
      <c r="B150" s="213"/>
      <c r="C150" s="291" t="s">
        <v>343</v>
      </c>
      <c r="D150" s="291" t="s">
        <v>198</v>
      </c>
      <c r="E150" s="292" t="s">
        <v>344</v>
      </c>
      <c r="F150" s="293" t="s">
        <v>345</v>
      </c>
      <c r="G150" s="294" t="s">
        <v>201</v>
      </c>
      <c r="H150" s="295">
        <v>27.946000000000002</v>
      </c>
      <c r="I150" s="116">
        <v>0</v>
      </c>
      <c r="J150" s="296">
        <f t="shared" si="10"/>
        <v>0</v>
      </c>
      <c r="K150" s="293" t="s">
        <v>202</v>
      </c>
      <c r="L150" s="213"/>
      <c r="M150" s="297" t="s">
        <v>5</v>
      </c>
      <c r="N150" s="298" t="s">
        <v>48</v>
      </c>
      <c r="O150" s="214"/>
      <c r="P150" s="299">
        <f t="shared" si="11"/>
        <v>0</v>
      </c>
      <c r="Q150" s="299">
        <v>0.1434</v>
      </c>
      <c r="R150" s="299">
        <f t="shared" si="12"/>
        <v>4.0074564000000006</v>
      </c>
      <c r="S150" s="299">
        <v>0</v>
      </c>
      <c r="T150" s="300">
        <f t="shared" si="13"/>
        <v>0</v>
      </c>
      <c r="AR150" s="202" t="s">
        <v>203</v>
      </c>
      <c r="AT150" s="202" t="s">
        <v>198</v>
      </c>
      <c r="AU150" s="202" t="s">
        <v>85</v>
      </c>
      <c r="AY150" s="202" t="s">
        <v>196</v>
      </c>
      <c r="BE150" s="301">
        <f t="shared" si="14"/>
        <v>0</v>
      </c>
      <c r="BF150" s="301">
        <f t="shared" si="15"/>
        <v>0</v>
      </c>
      <c r="BG150" s="301">
        <f t="shared" si="16"/>
        <v>0</v>
      </c>
      <c r="BH150" s="301">
        <f t="shared" si="17"/>
        <v>0</v>
      </c>
      <c r="BI150" s="301">
        <f t="shared" si="18"/>
        <v>0</v>
      </c>
      <c r="BJ150" s="202" t="s">
        <v>39</v>
      </c>
      <c r="BK150" s="301">
        <f t="shared" si="19"/>
        <v>0</v>
      </c>
      <c r="BL150" s="202" t="s">
        <v>203</v>
      </c>
      <c r="BM150" s="202" t="s">
        <v>346</v>
      </c>
    </row>
    <row r="151" spans="2:65" s="279" customFormat="1" ht="29.85" customHeight="1">
      <c r="B151" s="278"/>
      <c r="D151" s="280" t="s">
        <v>76</v>
      </c>
      <c r="E151" s="289" t="s">
        <v>203</v>
      </c>
      <c r="F151" s="289" t="s">
        <v>347</v>
      </c>
      <c r="I151" s="115"/>
      <c r="J151" s="290">
        <f>BK151</f>
        <v>0</v>
      </c>
      <c r="L151" s="278"/>
      <c r="M151" s="283"/>
      <c r="N151" s="284"/>
      <c r="O151" s="284"/>
      <c r="P151" s="285">
        <f>SUM(P152:P164)</f>
        <v>0</v>
      </c>
      <c r="Q151" s="284"/>
      <c r="R151" s="285">
        <f>SUM(R152:R164)</f>
        <v>89.658488800000029</v>
      </c>
      <c r="S151" s="284"/>
      <c r="T151" s="286">
        <f>SUM(T152:T164)</f>
        <v>0</v>
      </c>
      <c r="AR151" s="280" t="s">
        <v>39</v>
      </c>
      <c r="AT151" s="287" t="s">
        <v>76</v>
      </c>
      <c r="AU151" s="287" t="s">
        <v>39</v>
      </c>
      <c r="AY151" s="280" t="s">
        <v>196</v>
      </c>
      <c r="BK151" s="288">
        <f>SUM(BK152:BK164)</f>
        <v>0</v>
      </c>
    </row>
    <row r="152" spans="2:65" s="212" customFormat="1" ht="38.25" customHeight="1">
      <c r="B152" s="213"/>
      <c r="C152" s="291" t="s">
        <v>348</v>
      </c>
      <c r="D152" s="291" t="s">
        <v>198</v>
      </c>
      <c r="E152" s="292" t="s">
        <v>349</v>
      </c>
      <c r="F152" s="293" t="s">
        <v>350</v>
      </c>
      <c r="G152" s="294" t="s">
        <v>201</v>
      </c>
      <c r="H152" s="295">
        <v>162.02000000000001</v>
      </c>
      <c r="I152" s="116">
        <v>0</v>
      </c>
      <c r="J152" s="296">
        <f t="shared" ref="J152:J164" si="20">ROUND(I152*H152,2)</f>
        <v>0</v>
      </c>
      <c r="K152" s="293" t="s">
        <v>351</v>
      </c>
      <c r="L152" s="213"/>
      <c r="M152" s="297" t="s">
        <v>5</v>
      </c>
      <c r="N152" s="298" t="s">
        <v>48</v>
      </c>
      <c r="O152" s="214"/>
      <c r="P152" s="299">
        <f t="shared" ref="P152:P164" si="21">O152*H152</f>
        <v>0</v>
      </c>
      <c r="Q152" s="299">
        <v>0.36842000000000003</v>
      </c>
      <c r="R152" s="299">
        <f t="shared" ref="R152:R164" si="22">Q152*H152</f>
        <v>59.691408400000007</v>
      </c>
      <c r="S152" s="299">
        <v>0</v>
      </c>
      <c r="T152" s="300">
        <f t="shared" ref="T152:T164" si="23">S152*H152</f>
        <v>0</v>
      </c>
      <c r="AR152" s="202" t="s">
        <v>203</v>
      </c>
      <c r="AT152" s="202" t="s">
        <v>198</v>
      </c>
      <c r="AU152" s="202" t="s">
        <v>85</v>
      </c>
      <c r="AY152" s="202" t="s">
        <v>196</v>
      </c>
      <c r="BE152" s="301">
        <f t="shared" ref="BE152:BE164" si="24">IF(N152="základní",J152,0)</f>
        <v>0</v>
      </c>
      <c r="BF152" s="301">
        <f t="shared" ref="BF152:BF164" si="25">IF(N152="snížená",J152,0)</f>
        <v>0</v>
      </c>
      <c r="BG152" s="301">
        <f t="shared" ref="BG152:BG164" si="26">IF(N152="zákl. přenesená",J152,0)</f>
        <v>0</v>
      </c>
      <c r="BH152" s="301">
        <f t="shared" ref="BH152:BH164" si="27">IF(N152="sníž. přenesená",J152,0)</f>
        <v>0</v>
      </c>
      <c r="BI152" s="301">
        <f t="shared" ref="BI152:BI164" si="28">IF(N152="nulová",J152,0)</f>
        <v>0</v>
      </c>
      <c r="BJ152" s="202" t="s">
        <v>39</v>
      </c>
      <c r="BK152" s="301">
        <f t="shared" ref="BK152:BK164" si="29">ROUND(I152*H152,2)</f>
        <v>0</v>
      </c>
      <c r="BL152" s="202" t="s">
        <v>203</v>
      </c>
      <c r="BM152" s="202" t="s">
        <v>352</v>
      </c>
    </row>
    <row r="153" spans="2:65" s="212" customFormat="1" ht="25.5" customHeight="1">
      <c r="B153" s="213"/>
      <c r="C153" s="291" t="s">
        <v>353</v>
      </c>
      <c r="D153" s="291" t="s">
        <v>198</v>
      </c>
      <c r="E153" s="292" t="s">
        <v>354</v>
      </c>
      <c r="F153" s="293" t="s">
        <v>355</v>
      </c>
      <c r="G153" s="294" t="s">
        <v>201</v>
      </c>
      <c r="H153" s="295">
        <v>70</v>
      </c>
      <c r="I153" s="116">
        <v>0</v>
      </c>
      <c r="J153" s="296">
        <f t="shared" si="20"/>
        <v>0</v>
      </c>
      <c r="K153" s="293" t="s">
        <v>351</v>
      </c>
      <c r="L153" s="213"/>
      <c r="M153" s="297" t="s">
        <v>5</v>
      </c>
      <c r="N153" s="298" t="s">
        <v>48</v>
      </c>
      <c r="O153" s="214"/>
      <c r="P153" s="299">
        <f t="shared" si="21"/>
        <v>0</v>
      </c>
      <c r="Q153" s="299">
        <v>0.17021</v>
      </c>
      <c r="R153" s="299">
        <f t="shared" si="22"/>
        <v>11.9147</v>
      </c>
      <c r="S153" s="299">
        <v>0</v>
      </c>
      <c r="T153" s="300">
        <f t="shared" si="23"/>
        <v>0</v>
      </c>
      <c r="AR153" s="202" t="s">
        <v>203</v>
      </c>
      <c r="AT153" s="202" t="s">
        <v>198</v>
      </c>
      <c r="AU153" s="202" t="s">
        <v>85</v>
      </c>
      <c r="AY153" s="202" t="s">
        <v>196</v>
      </c>
      <c r="BE153" s="301">
        <f t="shared" si="24"/>
        <v>0</v>
      </c>
      <c r="BF153" s="301">
        <f t="shared" si="25"/>
        <v>0</v>
      </c>
      <c r="BG153" s="301">
        <f t="shared" si="26"/>
        <v>0</v>
      </c>
      <c r="BH153" s="301">
        <f t="shared" si="27"/>
        <v>0</v>
      </c>
      <c r="BI153" s="301">
        <f t="shared" si="28"/>
        <v>0</v>
      </c>
      <c r="BJ153" s="202" t="s">
        <v>39</v>
      </c>
      <c r="BK153" s="301">
        <f t="shared" si="29"/>
        <v>0</v>
      </c>
      <c r="BL153" s="202" t="s">
        <v>203</v>
      </c>
      <c r="BM153" s="202" t="s">
        <v>356</v>
      </c>
    </row>
    <row r="154" spans="2:65" s="212" customFormat="1" ht="38.25" customHeight="1">
      <c r="B154" s="213"/>
      <c r="C154" s="291" t="s">
        <v>357</v>
      </c>
      <c r="D154" s="291" t="s">
        <v>198</v>
      </c>
      <c r="E154" s="292" t="s">
        <v>358</v>
      </c>
      <c r="F154" s="293" t="s">
        <v>359</v>
      </c>
      <c r="G154" s="294" t="s">
        <v>222</v>
      </c>
      <c r="H154" s="295">
        <v>1.1040000000000001</v>
      </c>
      <c r="I154" s="116">
        <v>0</v>
      </c>
      <c r="J154" s="296">
        <f t="shared" si="20"/>
        <v>0</v>
      </c>
      <c r="K154" s="293" t="s">
        <v>202</v>
      </c>
      <c r="L154" s="213"/>
      <c r="M154" s="297" t="s">
        <v>5</v>
      </c>
      <c r="N154" s="298" t="s">
        <v>48</v>
      </c>
      <c r="O154" s="214"/>
      <c r="P154" s="299">
        <f t="shared" si="21"/>
        <v>0</v>
      </c>
      <c r="Q154" s="299">
        <v>2.45336</v>
      </c>
      <c r="R154" s="299">
        <f t="shared" si="22"/>
        <v>2.7085094400000003</v>
      </c>
      <c r="S154" s="299">
        <v>0</v>
      </c>
      <c r="T154" s="300">
        <f t="shared" si="23"/>
        <v>0</v>
      </c>
      <c r="AR154" s="202" t="s">
        <v>203</v>
      </c>
      <c r="AT154" s="202" t="s">
        <v>198</v>
      </c>
      <c r="AU154" s="202" t="s">
        <v>85</v>
      </c>
      <c r="AY154" s="202" t="s">
        <v>196</v>
      </c>
      <c r="BE154" s="301">
        <f t="shared" si="24"/>
        <v>0</v>
      </c>
      <c r="BF154" s="301">
        <f t="shared" si="25"/>
        <v>0</v>
      </c>
      <c r="BG154" s="301">
        <f t="shared" si="26"/>
        <v>0</v>
      </c>
      <c r="BH154" s="301">
        <f t="shared" si="27"/>
        <v>0</v>
      </c>
      <c r="BI154" s="301">
        <f t="shared" si="28"/>
        <v>0</v>
      </c>
      <c r="BJ154" s="202" t="s">
        <v>39</v>
      </c>
      <c r="BK154" s="301">
        <f t="shared" si="29"/>
        <v>0</v>
      </c>
      <c r="BL154" s="202" t="s">
        <v>203</v>
      </c>
      <c r="BM154" s="202" t="s">
        <v>360</v>
      </c>
    </row>
    <row r="155" spans="2:65" s="212" customFormat="1" ht="51" customHeight="1">
      <c r="B155" s="213"/>
      <c r="C155" s="291" t="s">
        <v>361</v>
      </c>
      <c r="D155" s="291" t="s">
        <v>198</v>
      </c>
      <c r="E155" s="292" t="s">
        <v>362</v>
      </c>
      <c r="F155" s="293" t="s">
        <v>363</v>
      </c>
      <c r="G155" s="294" t="s">
        <v>201</v>
      </c>
      <c r="H155" s="295">
        <v>7.9059999999999997</v>
      </c>
      <c r="I155" s="116">
        <v>0</v>
      </c>
      <c r="J155" s="296">
        <f t="shared" si="20"/>
        <v>0</v>
      </c>
      <c r="K155" s="293" t="s">
        <v>202</v>
      </c>
      <c r="L155" s="213"/>
      <c r="M155" s="297" t="s">
        <v>5</v>
      </c>
      <c r="N155" s="298" t="s">
        <v>48</v>
      </c>
      <c r="O155" s="214"/>
      <c r="P155" s="299">
        <f t="shared" si="21"/>
        <v>0</v>
      </c>
      <c r="Q155" s="299">
        <v>7.6999999999999996E-4</v>
      </c>
      <c r="R155" s="299">
        <f t="shared" si="22"/>
        <v>6.0876199999999993E-3</v>
      </c>
      <c r="S155" s="299">
        <v>0</v>
      </c>
      <c r="T155" s="300">
        <f t="shared" si="23"/>
        <v>0</v>
      </c>
      <c r="AR155" s="202" t="s">
        <v>203</v>
      </c>
      <c r="AT155" s="202" t="s">
        <v>198</v>
      </c>
      <c r="AU155" s="202" t="s">
        <v>85</v>
      </c>
      <c r="AY155" s="202" t="s">
        <v>196</v>
      </c>
      <c r="BE155" s="301">
        <f t="shared" si="24"/>
        <v>0</v>
      </c>
      <c r="BF155" s="301">
        <f t="shared" si="25"/>
        <v>0</v>
      </c>
      <c r="BG155" s="301">
        <f t="shared" si="26"/>
        <v>0</v>
      </c>
      <c r="BH155" s="301">
        <f t="shared" si="27"/>
        <v>0</v>
      </c>
      <c r="BI155" s="301">
        <f t="shared" si="28"/>
        <v>0</v>
      </c>
      <c r="BJ155" s="202" t="s">
        <v>39</v>
      </c>
      <c r="BK155" s="301">
        <f t="shared" si="29"/>
        <v>0</v>
      </c>
      <c r="BL155" s="202" t="s">
        <v>203</v>
      </c>
      <c r="BM155" s="202" t="s">
        <v>364</v>
      </c>
    </row>
    <row r="156" spans="2:65" s="212" customFormat="1" ht="51" customHeight="1">
      <c r="B156" s="213"/>
      <c r="C156" s="291" t="s">
        <v>365</v>
      </c>
      <c r="D156" s="291" t="s">
        <v>198</v>
      </c>
      <c r="E156" s="292" t="s">
        <v>366</v>
      </c>
      <c r="F156" s="293" t="s">
        <v>367</v>
      </c>
      <c r="G156" s="294" t="s">
        <v>201</v>
      </c>
      <c r="H156" s="295">
        <v>7.9059999999999997</v>
      </c>
      <c r="I156" s="116">
        <v>0</v>
      </c>
      <c r="J156" s="296">
        <f t="shared" si="20"/>
        <v>0</v>
      </c>
      <c r="K156" s="293" t="s">
        <v>202</v>
      </c>
      <c r="L156" s="213"/>
      <c r="M156" s="297" t="s">
        <v>5</v>
      </c>
      <c r="N156" s="298" t="s">
        <v>48</v>
      </c>
      <c r="O156" s="214"/>
      <c r="P156" s="299">
        <f t="shared" si="21"/>
        <v>0</v>
      </c>
      <c r="Q156" s="299">
        <v>0</v>
      </c>
      <c r="R156" s="299">
        <f t="shared" si="22"/>
        <v>0</v>
      </c>
      <c r="S156" s="299">
        <v>0</v>
      </c>
      <c r="T156" s="300">
        <f t="shared" si="23"/>
        <v>0</v>
      </c>
      <c r="AR156" s="202" t="s">
        <v>203</v>
      </c>
      <c r="AT156" s="202" t="s">
        <v>198</v>
      </c>
      <c r="AU156" s="202" t="s">
        <v>85</v>
      </c>
      <c r="AY156" s="202" t="s">
        <v>196</v>
      </c>
      <c r="BE156" s="301">
        <f t="shared" si="24"/>
        <v>0</v>
      </c>
      <c r="BF156" s="301">
        <f t="shared" si="25"/>
        <v>0</v>
      </c>
      <c r="BG156" s="301">
        <f t="shared" si="26"/>
        <v>0</v>
      </c>
      <c r="BH156" s="301">
        <f t="shared" si="27"/>
        <v>0</v>
      </c>
      <c r="BI156" s="301">
        <f t="shared" si="28"/>
        <v>0</v>
      </c>
      <c r="BJ156" s="202" t="s">
        <v>39</v>
      </c>
      <c r="BK156" s="301">
        <f t="shared" si="29"/>
        <v>0</v>
      </c>
      <c r="BL156" s="202" t="s">
        <v>203</v>
      </c>
      <c r="BM156" s="202" t="s">
        <v>368</v>
      </c>
    </row>
    <row r="157" spans="2:65" s="212" customFormat="1" ht="38.25" customHeight="1">
      <c r="B157" s="213"/>
      <c r="C157" s="291" t="s">
        <v>369</v>
      </c>
      <c r="D157" s="291" t="s">
        <v>198</v>
      </c>
      <c r="E157" s="292" t="s">
        <v>370</v>
      </c>
      <c r="F157" s="293" t="s">
        <v>371</v>
      </c>
      <c r="G157" s="294" t="s">
        <v>201</v>
      </c>
      <c r="H157" s="295">
        <v>7.9059999999999997</v>
      </c>
      <c r="I157" s="116">
        <v>0</v>
      </c>
      <c r="J157" s="296">
        <f t="shared" si="20"/>
        <v>0</v>
      </c>
      <c r="K157" s="293" t="s">
        <v>202</v>
      </c>
      <c r="L157" s="213"/>
      <c r="M157" s="297" t="s">
        <v>5</v>
      </c>
      <c r="N157" s="298" t="s">
        <v>48</v>
      </c>
      <c r="O157" s="214"/>
      <c r="P157" s="299">
        <f t="shared" si="21"/>
        <v>0</v>
      </c>
      <c r="Q157" s="299">
        <v>6.96E-3</v>
      </c>
      <c r="R157" s="299">
        <f t="shared" si="22"/>
        <v>5.502576E-2</v>
      </c>
      <c r="S157" s="299">
        <v>0</v>
      </c>
      <c r="T157" s="300">
        <f t="shared" si="23"/>
        <v>0</v>
      </c>
      <c r="AR157" s="202" t="s">
        <v>203</v>
      </c>
      <c r="AT157" s="202" t="s">
        <v>198</v>
      </c>
      <c r="AU157" s="202" t="s">
        <v>85</v>
      </c>
      <c r="AY157" s="202" t="s">
        <v>196</v>
      </c>
      <c r="BE157" s="301">
        <f t="shared" si="24"/>
        <v>0</v>
      </c>
      <c r="BF157" s="301">
        <f t="shared" si="25"/>
        <v>0</v>
      </c>
      <c r="BG157" s="301">
        <f t="shared" si="26"/>
        <v>0</v>
      </c>
      <c r="BH157" s="301">
        <f t="shared" si="27"/>
        <v>0</v>
      </c>
      <c r="BI157" s="301">
        <f t="shared" si="28"/>
        <v>0</v>
      </c>
      <c r="BJ157" s="202" t="s">
        <v>39</v>
      </c>
      <c r="BK157" s="301">
        <f t="shared" si="29"/>
        <v>0</v>
      </c>
      <c r="BL157" s="202" t="s">
        <v>203</v>
      </c>
      <c r="BM157" s="202" t="s">
        <v>372</v>
      </c>
    </row>
    <row r="158" spans="2:65" s="212" customFormat="1" ht="38.25" customHeight="1">
      <c r="B158" s="213"/>
      <c r="C158" s="291" t="s">
        <v>373</v>
      </c>
      <c r="D158" s="291" t="s">
        <v>198</v>
      </c>
      <c r="E158" s="292" t="s">
        <v>374</v>
      </c>
      <c r="F158" s="293" t="s">
        <v>375</v>
      </c>
      <c r="G158" s="294" t="s">
        <v>201</v>
      </c>
      <c r="H158" s="295">
        <v>7.9059999999999997</v>
      </c>
      <c r="I158" s="116">
        <v>0</v>
      </c>
      <c r="J158" s="296">
        <f t="shared" si="20"/>
        <v>0</v>
      </c>
      <c r="K158" s="293" t="s">
        <v>202</v>
      </c>
      <c r="L158" s="213"/>
      <c r="M158" s="297" t="s">
        <v>5</v>
      </c>
      <c r="N158" s="298" t="s">
        <v>48</v>
      </c>
      <c r="O158" s="214"/>
      <c r="P158" s="299">
        <f t="shared" si="21"/>
        <v>0</v>
      </c>
      <c r="Q158" s="299">
        <v>0</v>
      </c>
      <c r="R158" s="299">
        <f t="shared" si="22"/>
        <v>0</v>
      </c>
      <c r="S158" s="299">
        <v>0</v>
      </c>
      <c r="T158" s="300">
        <f t="shared" si="23"/>
        <v>0</v>
      </c>
      <c r="AR158" s="202" t="s">
        <v>203</v>
      </c>
      <c r="AT158" s="202" t="s">
        <v>198</v>
      </c>
      <c r="AU158" s="202" t="s">
        <v>85</v>
      </c>
      <c r="AY158" s="202" t="s">
        <v>196</v>
      </c>
      <c r="BE158" s="301">
        <f t="shared" si="24"/>
        <v>0</v>
      </c>
      <c r="BF158" s="301">
        <f t="shared" si="25"/>
        <v>0</v>
      </c>
      <c r="BG158" s="301">
        <f t="shared" si="26"/>
        <v>0</v>
      </c>
      <c r="BH158" s="301">
        <f t="shared" si="27"/>
        <v>0</v>
      </c>
      <c r="BI158" s="301">
        <f t="shared" si="28"/>
        <v>0</v>
      </c>
      <c r="BJ158" s="202" t="s">
        <v>39</v>
      </c>
      <c r="BK158" s="301">
        <f t="shared" si="29"/>
        <v>0</v>
      </c>
      <c r="BL158" s="202" t="s">
        <v>203</v>
      </c>
      <c r="BM158" s="202" t="s">
        <v>376</v>
      </c>
    </row>
    <row r="159" spans="2:65" s="212" customFormat="1" ht="16.5" customHeight="1">
      <c r="B159" s="213"/>
      <c r="C159" s="291" t="s">
        <v>377</v>
      </c>
      <c r="D159" s="291" t="s">
        <v>198</v>
      </c>
      <c r="E159" s="292" t="s">
        <v>378</v>
      </c>
      <c r="F159" s="293" t="s">
        <v>379</v>
      </c>
      <c r="G159" s="294" t="s">
        <v>222</v>
      </c>
      <c r="H159" s="295">
        <v>5.7350000000000003</v>
      </c>
      <c r="I159" s="116">
        <v>0</v>
      </c>
      <c r="J159" s="296">
        <f t="shared" si="20"/>
        <v>0</v>
      </c>
      <c r="K159" s="293" t="s">
        <v>202</v>
      </c>
      <c r="L159" s="213"/>
      <c r="M159" s="297" t="s">
        <v>5</v>
      </c>
      <c r="N159" s="298" t="s">
        <v>48</v>
      </c>
      <c r="O159" s="214"/>
      <c r="P159" s="299">
        <f t="shared" si="21"/>
        <v>0</v>
      </c>
      <c r="Q159" s="299">
        <v>2.4533999999999998</v>
      </c>
      <c r="R159" s="299">
        <f t="shared" si="22"/>
        <v>14.070249</v>
      </c>
      <c r="S159" s="299">
        <v>0</v>
      </c>
      <c r="T159" s="300">
        <f t="shared" si="23"/>
        <v>0</v>
      </c>
      <c r="AR159" s="202" t="s">
        <v>203</v>
      </c>
      <c r="AT159" s="202" t="s">
        <v>198</v>
      </c>
      <c r="AU159" s="202" t="s">
        <v>85</v>
      </c>
      <c r="AY159" s="202" t="s">
        <v>196</v>
      </c>
      <c r="BE159" s="301">
        <f t="shared" si="24"/>
        <v>0</v>
      </c>
      <c r="BF159" s="301">
        <f t="shared" si="25"/>
        <v>0</v>
      </c>
      <c r="BG159" s="301">
        <f t="shared" si="26"/>
        <v>0</v>
      </c>
      <c r="BH159" s="301">
        <f t="shared" si="27"/>
        <v>0</v>
      </c>
      <c r="BI159" s="301">
        <f t="shared" si="28"/>
        <v>0</v>
      </c>
      <c r="BJ159" s="202" t="s">
        <v>39</v>
      </c>
      <c r="BK159" s="301">
        <f t="shared" si="29"/>
        <v>0</v>
      </c>
      <c r="BL159" s="202" t="s">
        <v>203</v>
      </c>
      <c r="BM159" s="202" t="s">
        <v>380</v>
      </c>
    </row>
    <row r="160" spans="2:65" s="212" customFormat="1" ht="16.5" customHeight="1">
      <c r="B160" s="213"/>
      <c r="C160" s="291" t="s">
        <v>381</v>
      </c>
      <c r="D160" s="291" t="s">
        <v>198</v>
      </c>
      <c r="E160" s="292" t="s">
        <v>382</v>
      </c>
      <c r="F160" s="293" t="s">
        <v>383</v>
      </c>
      <c r="G160" s="294" t="s">
        <v>201</v>
      </c>
      <c r="H160" s="295">
        <v>53.281999999999996</v>
      </c>
      <c r="I160" s="116">
        <v>0</v>
      </c>
      <c r="J160" s="296">
        <f t="shared" si="20"/>
        <v>0</v>
      </c>
      <c r="K160" s="293" t="s">
        <v>202</v>
      </c>
      <c r="L160" s="213"/>
      <c r="M160" s="297" t="s">
        <v>5</v>
      </c>
      <c r="N160" s="298" t="s">
        <v>48</v>
      </c>
      <c r="O160" s="214"/>
      <c r="P160" s="299">
        <f t="shared" si="21"/>
        <v>0</v>
      </c>
      <c r="Q160" s="299">
        <v>5.1900000000000002E-3</v>
      </c>
      <c r="R160" s="299">
        <f t="shared" si="22"/>
        <v>0.27653358</v>
      </c>
      <c r="S160" s="299">
        <v>0</v>
      </c>
      <c r="T160" s="300">
        <f t="shared" si="23"/>
        <v>0</v>
      </c>
      <c r="AR160" s="202" t="s">
        <v>203</v>
      </c>
      <c r="AT160" s="202" t="s">
        <v>198</v>
      </c>
      <c r="AU160" s="202" t="s">
        <v>85</v>
      </c>
      <c r="AY160" s="202" t="s">
        <v>196</v>
      </c>
      <c r="BE160" s="301">
        <f t="shared" si="24"/>
        <v>0</v>
      </c>
      <c r="BF160" s="301">
        <f t="shared" si="25"/>
        <v>0</v>
      </c>
      <c r="BG160" s="301">
        <f t="shared" si="26"/>
        <v>0</v>
      </c>
      <c r="BH160" s="301">
        <f t="shared" si="27"/>
        <v>0</v>
      </c>
      <c r="BI160" s="301">
        <f t="shared" si="28"/>
        <v>0</v>
      </c>
      <c r="BJ160" s="202" t="s">
        <v>39</v>
      </c>
      <c r="BK160" s="301">
        <f t="shared" si="29"/>
        <v>0</v>
      </c>
      <c r="BL160" s="202" t="s">
        <v>203</v>
      </c>
      <c r="BM160" s="202" t="s">
        <v>384</v>
      </c>
    </row>
    <row r="161" spans="2:65" s="212" customFormat="1" ht="16.5" customHeight="1">
      <c r="B161" s="213"/>
      <c r="C161" s="291" t="s">
        <v>385</v>
      </c>
      <c r="D161" s="291" t="s">
        <v>198</v>
      </c>
      <c r="E161" s="292" t="s">
        <v>386</v>
      </c>
      <c r="F161" s="293" t="s">
        <v>387</v>
      </c>
      <c r="G161" s="294" t="s">
        <v>201</v>
      </c>
      <c r="H161" s="295">
        <v>53.281999999999996</v>
      </c>
      <c r="I161" s="116">
        <v>0</v>
      </c>
      <c r="J161" s="296">
        <f t="shared" si="20"/>
        <v>0</v>
      </c>
      <c r="K161" s="293" t="s">
        <v>202</v>
      </c>
      <c r="L161" s="213"/>
      <c r="M161" s="297" t="s">
        <v>5</v>
      </c>
      <c r="N161" s="298" t="s">
        <v>48</v>
      </c>
      <c r="O161" s="214"/>
      <c r="P161" s="299">
        <f t="shared" si="21"/>
        <v>0</v>
      </c>
      <c r="Q161" s="299">
        <v>0</v>
      </c>
      <c r="R161" s="299">
        <f t="shared" si="22"/>
        <v>0</v>
      </c>
      <c r="S161" s="299">
        <v>0</v>
      </c>
      <c r="T161" s="300">
        <f t="shared" si="23"/>
        <v>0</v>
      </c>
      <c r="AR161" s="202" t="s">
        <v>203</v>
      </c>
      <c r="AT161" s="202" t="s">
        <v>198</v>
      </c>
      <c r="AU161" s="202" t="s">
        <v>85</v>
      </c>
      <c r="AY161" s="202" t="s">
        <v>196</v>
      </c>
      <c r="BE161" s="301">
        <f t="shared" si="24"/>
        <v>0</v>
      </c>
      <c r="BF161" s="301">
        <f t="shared" si="25"/>
        <v>0</v>
      </c>
      <c r="BG161" s="301">
        <f t="shared" si="26"/>
        <v>0</v>
      </c>
      <c r="BH161" s="301">
        <f t="shared" si="27"/>
        <v>0</v>
      </c>
      <c r="BI161" s="301">
        <f t="shared" si="28"/>
        <v>0</v>
      </c>
      <c r="BJ161" s="202" t="s">
        <v>39</v>
      </c>
      <c r="BK161" s="301">
        <f t="shared" si="29"/>
        <v>0</v>
      </c>
      <c r="BL161" s="202" t="s">
        <v>203</v>
      </c>
      <c r="BM161" s="202" t="s">
        <v>388</v>
      </c>
    </row>
    <row r="162" spans="2:65" s="212" customFormat="1" ht="16.5" customHeight="1">
      <c r="B162" s="213"/>
      <c r="C162" s="291" t="s">
        <v>389</v>
      </c>
      <c r="D162" s="291" t="s">
        <v>198</v>
      </c>
      <c r="E162" s="292" t="s">
        <v>390</v>
      </c>
      <c r="F162" s="293" t="s">
        <v>391</v>
      </c>
      <c r="G162" s="294" t="s">
        <v>243</v>
      </c>
      <c r="H162" s="295">
        <v>0.22700000000000001</v>
      </c>
      <c r="I162" s="116">
        <v>0</v>
      </c>
      <c r="J162" s="296">
        <f t="shared" si="20"/>
        <v>0</v>
      </c>
      <c r="K162" s="293" t="s">
        <v>202</v>
      </c>
      <c r="L162" s="213"/>
      <c r="M162" s="297" t="s">
        <v>5</v>
      </c>
      <c r="N162" s="298" t="s">
        <v>48</v>
      </c>
      <c r="O162" s="214"/>
      <c r="P162" s="299">
        <f t="shared" si="21"/>
        <v>0</v>
      </c>
      <c r="Q162" s="299">
        <v>1.0515600000000001</v>
      </c>
      <c r="R162" s="299">
        <f t="shared" si="22"/>
        <v>0.23870412000000002</v>
      </c>
      <c r="S162" s="299">
        <v>0</v>
      </c>
      <c r="T162" s="300">
        <f t="shared" si="23"/>
        <v>0</v>
      </c>
      <c r="AR162" s="202" t="s">
        <v>203</v>
      </c>
      <c r="AT162" s="202" t="s">
        <v>198</v>
      </c>
      <c r="AU162" s="202" t="s">
        <v>85</v>
      </c>
      <c r="AY162" s="202" t="s">
        <v>196</v>
      </c>
      <c r="BE162" s="301">
        <f t="shared" si="24"/>
        <v>0</v>
      </c>
      <c r="BF162" s="301">
        <f t="shared" si="25"/>
        <v>0</v>
      </c>
      <c r="BG162" s="301">
        <f t="shared" si="26"/>
        <v>0</v>
      </c>
      <c r="BH162" s="301">
        <f t="shared" si="27"/>
        <v>0</v>
      </c>
      <c r="BI162" s="301">
        <f t="shared" si="28"/>
        <v>0</v>
      </c>
      <c r="BJ162" s="202" t="s">
        <v>39</v>
      </c>
      <c r="BK162" s="301">
        <f t="shared" si="29"/>
        <v>0</v>
      </c>
      <c r="BL162" s="202" t="s">
        <v>203</v>
      </c>
      <c r="BM162" s="202" t="s">
        <v>392</v>
      </c>
    </row>
    <row r="163" spans="2:65" s="212" customFormat="1" ht="25.5" customHeight="1">
      <c r="B163" s="213"/>
      <c r="C163" s="291" t="s">
        <v>393</v>
      </c>
      <c r="D163" s="291" t="s">
        <v>198</v>
      </c>
      <c r="E163" s="292" t="s">
        <v>394</v>
      </c>
      <c r="F163" s="293" t="s">
        <v>395</v>
      </c>
      <c r="G163" s="294" t="s">
        <v>243</v>
      </c>
      <c r="H163" s="295">
        <v>0.498</v>
      </c>
      <c r="I163" s="116">
        <v>0</v>
      </c>
      <c r="J163" s="296">
        <f t="shared" si="20"/>
        <v>0</v>
      </c>
      <c r="K163" s="293" t="s">
        <v>202</v>
      </c>
      <c r="L163" s="213"/>
      <c r="M163" s="297" t="s">
        <v>5</v>
      </c>
      <c r="N163" s="298" t="s">
        <v>48</v>
      </c>
      <c r="O163" s="214"/>
      <c r="P163" s="299">
        <f t="shared" si="21"/>
        <v>0</v>
      </c>
      <c r="Q163" s="299">
        <v>1.0525599999999999</v>
      </c>
      <c r="R163" s="299">
        <f t="shared" si="22"/>
        <v>0.52417488000000001</v>
      </c>
      <c r="S163" s="299">
        <v>0</v>
      </c>
      <c r="T163" s="300">
        <f t="shared" si="23"/>
        <v>0</v>
      </c>
      <c r="AR163" s="202" t="s">
        <v>203</v>
      </c>
      <c r="AT163" s="202" t="s">
        <v>198</v>
      </c>
      <c r="AU163" s="202" t="s">
        <v>85</v>
      </c>
      <c r="AY163" s="202" t="s">
        <v>196</v>
      </c>
      <c r="BE163" s="301">
        <f t="shared" si="24"/>
        <v>0</v>
      </c>
      <c r="BF163" s="301">
        <f t="shared" si="25"/>
        <v>0</v>
      </c>
      <c r="BG163" s="301">
        <f t="shared" si="26"/>
        <v>0</v>
      </c>
      <c r="BH163" s="301">
        <f t="shared" si="27"/>
        <v>0</v>
      </c>
      <c r="BI163" s="301">
        <f t="shared" si="28"/>
        <v>0</v>
      </c>
      <c r="BJ163" s="202" t="s">
        <v>39</v>
      </c>
      <c r="BK163" s="301">
        <f t="shared" si="29"/>
        <v>0</v>
      </c>
      <c r="BL163" s="202" t="s">
        <v>203</v>
      </c>
      <c r="BM163" s="202" t="s">
        <v>396</v>
      </c>
    </row>
    <row r="164" spans="2:65" s="212" customFormat="1" ht="25.5" customHeight="1">
      <c r="B164" s="213"/>
      <c r="C164" s="291" t="s">
        <v>397</v>
      </c>
      <c r="D164" s="291" t="s">
        <v>198</v>
      </c>
      <c r="E164" s="292" t="s">
        <v>398</v>
      </c>
      <c r="F164" s="293" t="s">
        <v>399</v>
      </c>
      <c r="G164" s="294" t="s">
        <v>400</v>
      </c>
      <c r="H164" s="295">
        <v>77.275000000000006</v>
      </c>
      <c r="I164" s="116">
        <v>0</v>
      </c>
      <c r="J164" s="296">
        <f t="shared" si="20"/>
        <v>0</v>
      </c>
      <c r="K164" s="293" t="s">
        <v>351</v>
      </c>
      <c r="L164" s="213"/>
      <c r="M164" s="297" t="s">
        <v>5</v>
      </c>
      <c r="N164" s="298" t="s">
        <v>48</v>
      </c>
      <c r="O164" s="214"/>
      <c r="P164" s="299">
        <f t="shared" si="21"/>
        <v>0</v>
      </c>
      <c r="Q164" s="299">
        <v>2.2399999999999998E-3</v>
      </c>
      <c r="R164" s="299">
        <f t="shared" si="22"/>
        <v>0.173096</v>
      </c>
      <c r="S164" s="299">
        <v>0</v>
      </c>
      <c r="T164" s="300">
        <f t="shared" si="23"/>
        <v>0</v>
      </c>
      <c r="AR164" s="202" t="s">
        <v>203</v>
      </c>
      <c r="AT164" s="202" t="s">
        <v>198</v>
      </c>
      <c r="AU164" s="202" t="s">
        <v>85</v>
      </c>
      <c r="AY164" s="202" t="s">
        <v>196</v>
      </c>
      <c r="BE164" s="301">
        <f t="shared" si="24"/>
        <v>0</v>
      </c>
      <c r="BF164" s="301">
        <f t="shared" si="25"/>
        <v>0</v>
      </c>
      <c r="BG164" s="301">
        <f t="shared" si="26"/>
        <v>0</v>
      </c>
      <c r="BH164" s="301">
        <f t="shared" si="27"/>
        <v>0</v>
      </c>
      <c r="BI164" s="301">
        <f t="shared" si="28"/>
        <v>0</v>
      </c>
      <c r="BJ164" s="202" t="s">
        <v>39</v>
      </c>
      <c r="BK164" s="301">
        <f t="shared" si="29"/>
        <v>0</v>
      </c>
      <c r="BL164" s="202" t="s">
        <v>203</v>
      </c>
      <c r="BM164" s="202" t="s">
        <v>401</v>
      </c>
    </row>
    <row r="165" spans="2:65" s="279" customFormat="1" ht="29.85" customHeight="1">
      <c r="B165" s="278"/>
      <c r="D165" s="280" t="s">
        <v>76</v>
      </c>
      <c r="E165" s="289" t="s">
        <v>215</v>
      </c>
      <c r="F165" s="289" t="s">
        <v>402</v>
      </c>
      <c r="I165" s="115"/>
      <c r="J165" s="290">
        <f>BK165</f>
        <v>0</v>
      </c>
      <c r="L165" s="278"/>
      <c r="M165" s="283"/>
      <c r="N165" s="284"/>
      <c r="O165" s="284"/>
      <c r="P165" s="285">
        <f>SUM(P166:P170)</f>
        <v>0</v>
      </c>
      <c r="Q165" s="284"/>
      <c r="R165" s="285">
        <f>SUM(R166:R170)</f>
        <v>8.1833445000000005</v>
      </c>
      <c r="S165" s="284"/>
      <c r="T165" s="286">
        <f>SUM(T166:T170)</f>
        <v>0</v>
      </c>
      <c r="AR165" s="280" t="s">
        <v>39</v>
      </c>
      <c r="AT165" s="287" t="s">
        <v>76</v>
      </c>
      <c r="AU165" s="287" t="s">
        <v>39</v>
      </c>
      <c r="AY165" s="280" t="s">
        <v>196</v>
      </c>
      <c r="BK165" s="288">
        <f>SUM(BK166:BK170)</f>
        <v>0</v>
      </c>
    </row>
    <row r="166" spans="2:65" s="212" customFormat="1" ht="25.5" customHeight="1">
      <c r="B166" s="213"/>
      <c r="C166" s="291" t="s">
        <v>403</v>
      </c>
      <c r="D166" s="291" t="s">
        <v>198</v>
      </c>
      <c r="E166" s="292" t="s">
        <v>404</v>
      </c>
      <c r="F166" s="293" t="s">
        <v>405</v>
      </c>
      <c r="G166" s="294" t="s">
        <v>201</v>
      </c>
      <c r="H166" s="295">
        <v>13.571999999999999</v>
      </c>
      <c r="I166" s="116">
        <v>0</v>
      </c>
      <c r="J166" s="296">
        <f>ROUND(I166*H166,2)</f>
        <v>0</v>
      </c>
      <c r="K166" s="293" t="s">
        <v>202</v>
      </c>
      <c r="L166" s="213"/>
      <c r="M166" s="297" t="s">
        <v>5</v>
      </c>
      <c r="N166" s="298" t="s">
        <v>48</v>
      </c>
      <c r="O166" s="214"/>
      <c r="P166" s="299">
        <f>O166*H166</f>
        <v>0</v>
      </c>
      <c r="Q166" s="299">
        <v>0</v>
      </c>
      <c r="R166" s="299">
        <f>Q166*H166</f>
        <v>0</v>
      </c>
      <c r="S166" s="299">
        <v>0</v>
      </c>
      <c r="T166" s="300">
        <f>S166*H166</f>
        <v>0</v>
      </c>
      <c r="AR166" s="202" t="s">
        <v>203</v>
      </c>
      <c r="AT166" s="202" t="s">
        <v>198</v>
      </c>
      <c r="AU166" s="202" t="s">
        <v>85</v>
      </c>
      <c r="AY166" s="202" t="s">
        <v>196</v>
      </c>
      <c r="BE166" s="301">
        <f>IF(N166="základní",J166,0)</f>
        <v>0</v>
      </c>
      <c r="BF166" s="301">
        <f>IF(N166="snížená",J166,0)</f>
        <v>0</v>
      </c>
      <c r="BG166" s="301">
        <f>IF(N166="zákl. přenesená",J166,0)</f>
        <v>0</v>
      </c>
      <c r="BH166" s="301">
        <f>IF(N166="sníž. přenesená",J166,0)</f>
        <v>0</v>
      </c>
      <c r="BI166" s="301">
        <f>IF(N166="nulová",J166,0)</f>
        <v>0</v>
      </c>
      <c r="BJ166" s="202" t="s">
        <v>39</v>
      </c>
      <c r="BK166" s="301">
        <f>ROUND(I166*H166,2)</f>
        <v>0</v>
      </c>
      <c r="BL166" s="202" t="s">
        <v>203</v>
      </c>
      <c r="BM166" s="202" t="s">
        <v>406</v>
      </c>
    </row>
    <row r="167" spans="2:65" s="212" customFormat="1" ht="25.5" customHeight="1">
      <c r="B167" s="213"/>
      <c r="C167" s="291" t="s">
        <v>407</v>
      </c>
      <c r="D167" s="291" t="s">
        <v>198</v>
      </c>
      <c r="E167" s="292" t="s">
        <v>408</v>
      </c>
      <c r="F167" s="293" t="s">
        <v>409</v>
      </c>
      <c r="G167" s="294" t="s">
        <v>201</v>
      </c>
      <c r="H167" s="295">
        <v>55.935000000000002</v>
      </c>
      <c r="I167" s="116">
        <v>0</v>
      </c>
      <c r="J167" s="296">
        <f>ROUND(I167*H167,2)</f>
        <v>0</v>
      </c>
      <c r="K167" s="293" t="s">
        <v>202</v>
      </c>
      <c r="L167" s="213"/>
      <c r="M167" s="297" t="s">
        <v>5</v>
      </c>
      <c r="N167" s="298" t="s">
        <v>48</v>
      </c>
      <c r="O167" s="214"/>
      <c r="P167" s="299">
        <f>O167*H167</f>
        <v>0</v>
      </c>
      <c r="Q167" s="299">
        <v>0</v>
      </c>
      <c r="R167" s="299">
        <f>Q167*H167</f>
        <v>0</v>
      </c>
      <c r="S167" s="299">
        <v>0</v>
      </c>
      <c r="T167" s="300">
        <f>S167*H167</f>
        <v>0</v>
      </c>
      <c r="AR167" s="202" t="s">
        <v>203</v>
      </c>
      <c r="AT167" s="202" t="s">
        <v>198</v>
      </c>
      <c r="AU167" s="202" t="s">
        <v>85</v>
      </c>
      <c r="AY167" s="202" t="s">
        <v>196</v>
      </c>
      <c r="BE167" s="301">
        <f>IF(N167="základní",J167,0)</f>
        <v>0</v>
      </c>
      <c r="BF167" s="301">
        <f>IF(N167="snížená",J167,0)</f>
        <v>0</v>
      </c>
      <c r="BG167" s="301">
        <f>IF(N167="zákl. přenesená",J167,0)</f>
        <v>0</v>
      </c>
      <c r="BH167" s="301">
        <f>IF(N167="sníž. přenesená",J167,0)</f>
        <v>0</v>
      </c>
      <c r="BI167" s="301">
        <f>IF(N167="nulová",J167,0)</f>
        <v>0</v>
      </c>
      <c r="BJ167" s="202" t="s">
        <v>39</v>
      </c>
      <c r="BK167" s="301">
        <f>ROUND(I167*H167,2)</f>
        <v>0</v>
      </c>
      <c r="BL167" s="202" t="s">
        <v>203</v>
      </c>
      <c r="BM167" s="202" t="s">
        <v>410</v>
      </c>
    </row>
    <row r="168" spans="2:65" s="212" customFormat="1" ht="25.5" customHeight="1">
      <c r="B168" s="213"/>
      <c r="C168" s="291" t="s">
        <v>411</v>
      </c>
      <c r="D168" s="291" t="s">
        <v>198</v>
      </c>
      <c r="E168" s="292" t="s">
        <v>412</v>
      </c>
      <c r="F168" s="293" t="s">
        <v>413</v>
      </c>
      <c r="G168" s="294" t="s">
        <v>201</v>
      </c>
      <c r="H168" s="295">
        <v>55.935000000000002</v>
      </c>
      <c r="I168" s="116">
        <v>0</v>
      </c>
      <c r="J168" s="296">
        <f>ROUND(I168*H168,2)</f>
        <v>0</v>
      </c>
      <c r="K168" s="293" t="s">
        <v>202</v>
      </c>
      <c r="L168" s="213"/>
      <c r="M168" s="297" t="s">
        <v>5</v>
      </c>
      <c r="N168" s="298" t="s">
        <v>48</v>
      </c>
      <c r="O168" s="214"/>
      <c r="P168" s="299">
        <f>O168*H168</f>
        <v>0</v>
      </c>
      <c r="Q168" s="299">
        <v>8.3500000000000005E-2</v>
      </c>
      <c r="R168" s="299">
        <f>Q168*H168</f>
        <v>4.6705725000000005</v>
      </c>
      <c r="S168" s="299">
        <v>0</v>
      </c>
      <c r="T168" s="300">
        <f>S168*H168</f>
        <v>0</v>
      </c>
      <c r="AR168" s="202" t="s">
        <v>203</v>
      </c>
      <c r="AT168" s="202" t="s">
        <v>198</v>
      </c>
      <c r="AU168" s="202" t="s">
        <v>85</v>
      </c>
      <c r="AY168" s="202" t="s">
        <v>196</v>
      </c>
      <c r="BE168" s="301">
        <f>IF(N168="základní",J168,0)</f>
        <v>0</v>
      </c>
      <c r="BF168" s="301">
        <f>IF(N168="snížená",J168,0)</f>
        <v>0</v>
      </c>
      <c r="BG168" s="301">
        <f>IF(N168="zákl. přenesená",J168,0)</f>
        <v>0</v>
      </c>
      <c r="BH168" s="301">
        <f>IF(N168="sníž. přenesená",J168,0)</f>
        <v>0</v>
      </c>
      <c r="BI168" s="301">
        <f>IF(N168="nulová",J168,0)</f>
        <v>0</v>
      </c>
      <c r="BJ168" s="202" t="s">
        <v>39</v>
      </c>
      <c r="BK168" s="301">
        <f>ROUND(I168*H168,2)</f>
        <v>0</v>
      </c>
      <c r="BL168" s="202" t="s">
        <v>203</v>
      </c>
      <c r="BM168" s="202" t="s">
        <v>414</v>
      </c>
    </row>
    <row r="169" spans="2:65" s="212" customFormat="1" ht="51" customHeight="1">
      <c r="B169" s="213"/>
      <c r="C169" s="291" t="s">
        <v>415</v>
      </c>
      <c r="D169" s="291" t="s">
        <v>198</v>
      </c>
      <c r="E169" s="292" t="s">
        <v>416</v>
      </c>
      <c r="F169" s="293" t="s">
        <v>417</v>
      </c>
      <c r="G169" s="294" t="s">
        <v>201</v>
      </c>
      <c r="H169" s="295">
        <v>13.571999999999999</v>
      </c>
      <c r="I169" s="116">
        <v>0</v>
      </c>
      <c r="J169" s="296">
        <f>ROUND(I169*H169,2)</f>
        <v>0</v>
      </c>
      <c r="K169" s="293" t="s">
        <v>351</v>
      </c>
      <c r="L169" s="213"/>
      <c r="M169" s="297" t="s">
        <v>5</v>
      </c>
      <c r="N169" s="298" t="s">
        <v>48</v>
      </c>
      <c r="O169" s="214"/>
      <c r="P169" s="299">
        <f>O169*H169</f>
        <v>0</v>
      </c>
      <c r="Q169" s="299">
        <v>0.10100000000000001</v>
      </c>
      <c r="R169" s="299">
        <f>Q169*H169</f>
        <v>1.3707720000000001</v>
      </c>
      <c r="S169" s="299">
        <v>0</v>
      </c>
      <c r="T169" s="300">
        <f>S169*H169</f>
        <v>0</v>
      </c>
      <c r="AR169" s="202" t="s">
        <v>203</v>
      </c>
      <c r="AT169" s="202" t="s">
        <v>198</v>
      </c>
      <c r="AU169" s="202" t="s">
        <v>85</v>
      </c>
      <c r="AY169" s="202" t="s">
        <v>196</v>
      </c>
      <c r="BE169" s="301">
        <f>IF(N169="základní",J169,0)</f>
        <v>0</v>
      </c>
      <c r="BF169" s="301">
        <f>IF(N169="snížená",J169,0)</f>
        <v>0</v>
      </c>
      <c r="BG169" s="301">
        <f>IF(N169="zákl. přenesená",J169,0)</f>
        <v>0</v>
      </c>
      <c r="BH169" s="301">
        <f>IF(N169="sníž. přenesená",J169,0)</f>
        <v>0</v>
      </c>
      <c r="BI169" s="301">
        <f>IF(N169="nulová",J169,0)</f>
        <v>0</v>
      </c>
      <c r="BJ169" s="202" t="s">
        <v>39</v>
      </c>
      <c r="BK169" s="301">
        <f>ROUND(I169*H169,2)</f>
        <v>0</v>
      </c>
      <c r="BL169" s="202" t="s">
        <v>203</v>
      </c>
      <c r="BM169" s="202" t="s">
        <v>418</v>
      </c>
    </row>
    <row r="170" spans="2:65" s="212" customFormat="1" ht="16.5" customHeight="1">
      <c r="B170" s="213"/>
      <c r="C170" s="302" t="s">
        <v>419</v>
      </c>
      <c r="D170" s="302" t="s">
        <v>291</v>
      </c>
      <c r="E170" s="303" t="s">
        <v>420</v>
      </c>
      <c r="F170" s="304" t="s">
        <v>421</v>
      </c>
      <c r="G170" s="305" t="s">
        <v>288</v>
      </c>
      <c r="H170" s="306">
        <v>42</v>
      </c>
      <c r="I170" s="117">
        <v>0</v>
      </c>
      <c r="J170" s="307">
        <f>ROUND(I170*H170,2)</f>
        <v>0</v>
      </c>
      <c r="K170" s="304" t="s">
        <v>202</v>
      </c>
      <c r="L170" s="308"/>
      <c r="M170" s="309" t="s">
        <v>5</v>
      </c>
      <c r="N170" s="310" t="s">
        <v>48</v>
      </c>
      <c r="O170" s="214"/>
      <c r="P170" s="299">
        <f>O170*H170</f>
        <v>0</v>
      </c>
      <c r="Q170" s="299">
        <v>5.0999999999999997E-2</v>
      </c>
      <c r="R170" s="299">
        <f>Q170*H170</f>
        <v>2.1419999999999999</v>
      </c>
      <c r="S170" s="299">
        <v>0</v>
      </c>
      <c r="T170" s="300">
        <f>S170*H170</f>
        <v>0</v>
      </c>
      <c r="AR170" s="202" t="s">
        <v>228</v>
      </c>
      <c r="AT170" s="202" t="s">
        <v>291</v>
      </c>
      <c r="AU170" s="202" t="s">
        <v>85</v>
      </c>
      <c r="AY170" s="202" t="s">
        <v>196</v>
      </c>
      <c r="BE170" s="301">
        <f>IF(N170="základní",J170,0)</f>
        <v>0</v>
      </c>
      <c r="BF170" s="301">
        <f>IF(N170="snížená",J170,0)</f>
        <v>0</v>
      </c>
      <c r="BG170" s="301">
        <f>IF(N170="zákl. přenesená",J170,0)</f>
        <v>0</v>
      </c>
      <c r="BH170" s="301">
        <f>IF(N170="sníž. přenesená",J170,0)</f>
        <v>0</v>
      </c>
      <c r="BI170" s="301">
        <f>IF(N170="nulová",J170,0)</f>
        <v>0</v>
      </c>
      <c r="BJ170" s="202" t="s">
        <v>39</v>
      </c>
      <c r="BK170" s="301">
        <f>ROUND(I170*H170,2)</f>
        <v>0</v>
      </c>
      <c r="BL170" s="202" t="s">
        <v>203</v>
      </c>
      <c r="BM170" s="202" t="s">
        <v>422</v>
      </c>
    </row>
    <row r="171" spans="2:65" s="279" customFormat="1" ht="29.85" customHeight="1">
      <c r="B171" s="278"/>
      <c r="D171" s="280" t="s">
        <v>76</v>
      </c>
      <c r="E171" s="289" t="s">
        <v>219</v>
      </c>
      <c r="F171" s="289" t="s">
        <v>423</v>
      </c>
      <c r="I171" s="115"/>
      <c r="J171" s="290">
        <f>BK171</f>
        <v>0</v>
      </c>
      <c r="L171" s="278"/>
      <c r="M171" s="283"/>
      <c r="N171" s="284"/>
      <c r="O171" s="284"/>
      <c r="P171" s="285">
        <f>SUM(P172:P216)</f>
        <v>0</v>
      </c>
      <c r="Q171" s="284"/>
      <c r="R171" s="285">
        <f>SUM(R172:R216)</f>
        <v>291.84063499999991</v>
      </c>
      <c r="S171" s="284"/>
      <c r="T171" s="286">
        <f>SUM(T172:T216)</f>
        <v>0</v>
      </c>
      <c r="AR171" s="280" t="s">
        <v>39</v>
      </c>
      <c r="AT171" s="287" t="s">
        <v>76</v>
      </c>
      <c r="AU171" s="287" t="s">
        <v>39</v>
      </c>
      <c r="AY171" s="280" t="s">
        <v>196</v>
      </c>
      <c r="BK171" s="288">
        <f>SUM(BK172:BK216)</f>
        <v>0</v>
      </c>
    </row>
    <row r="172" spans="2:65" s="212" customFormat="1" ht="25.5" customHeight="1">
      <c r="B172" s="213"/>
      <c r="C172" s="291" t="s">
        <v>424</v>
      </c>
      <c r="D172" s="291" t="s">
        <v>198</v>
      </c>
      <c r="E172" s="292" t="s">
        <v>425</v>
      </c>
      <c r="F172" s="293" t="s">
        <v>426</v>
      </c>
      <c r="G172" s="294" t="s">
        <v>201</v>
      </c>
      <c r="H172" s="295">
        <v>217.89400000000001</v>
      </c>
      <c r="I172" s="116">
        <v>0</v>
      </c>
      <c r="J172" s="296">
        <f t="shared" ref="J172:J181" si="30">ROUND(I172*H172,2)</f>
        <v>0</v>
      </c>
      <c r="K172" s="293" t="s">
        <v>202</v>
      </c>
      <c r="L172" s="213"/>
      <c r="M172" s="297" t="s">
        <v>5</v>
      </c>
      <c r="N172" s="298" t="s">
        <v>48</v>
      </c>
      <c r="O172" s="214"/>
      <c r="P172" s="299">
        <f t="shared" ref="P172:P181" si="31">O172*H172</f>
        <v>0</v>
      </c>
      <c r="Q172" s="299">
        <v>2.0480000000000002E-2</v>
      </c>
      <c r="R172" s="299">
        <f t="shared" ref="R172:R181" si="32">Q172*H172</f>
        <v>4.4624691200000006</v>
      </c>
      <c r="S172" s="299">
        <v>0</v>
      </c>
      <c r="T172" s="300">
        <f t="shared" ref="T172:T181" si="33">S172*H172</f>
        <v>0</v>
      </c>
      <c r="AR172" s="202" t="s">
        <v>203</v>
      </c>
      <c r="AT172" s="202" t="s">
        <v>198</v>
      </c>
      <c r="AU172" s="202" t="s">
        <v>85</v>
      </c>
      <c r="AY172" s="202" t="s">
        <v>196</v>
      </c>
      <c r="BE172" s="301">
        <f t="shared" ref="BE172:BE181" si="34">IF(N172="základní",J172,0)</f>
        <v>0</v>
      </c>
      <c r="BF172" s="301">
        <f t="shared" ref="BF172:BF181" si="35">IF(N172="snížená",J172,0)</f>
        <v>0</v>
      </c>
      <c r="BG172" s="301">
        <f t="shared" ref="BG172:BG181" si="36">IF(N172="zákl. přenesená",J172,0)</f>
        <v>0</v>
      </c>
      <c r="BH172" s="301">
        <f t="shared" ref="BH172:BH181" si="37">IF(N172="sníž. přenesená",J172,0)</f>
        <v>0</v>
      </c>
      <c r="BI172" s="301">
        <f t="shared" ref="BI172:BI181" si="38">IF(N172="nulová",J172,0)</f>
        <v>0</v>
      </c>
      <c r="BJ172" s="202" t="s">
        <v>39</v>
      </c>
      <c r="BK172" s="301">
        <f t="shared" ref="BK172:BK181" si="39">ROUND(I172*H172,2)</f>
        <v>0</v>
      </c>
      <c r="BL172" s="202" t="s">
        <v>203</v>
      </c>
      <c r="BM172" s="202" t="s">
        <v>427</v>
      </c>
    </row>
    <row r="173" spans="2:65" s="212" customFormat="1" ht="38.25" customHeight="1">
      <c r="B173" s="213"/>
      <c r="C173" s="291" t="s">
        <v>428</v>
      </c>
      <c r="D173" s="291" t="s">
        <v>198</v>
      </c>
      <c r="E173" s="292" t="s">
        <v>429</v>
      </c>
      <c r="F173" s="293" t="s">
        <v>430</v>
      </c>
      <c r="G173" s="294" t="s">
        <v>201</v>
      </c>
      <c r="H173" s="295">
        <v>217.89400000000001</v>
      </c>
      <c r="I173" s="116">
        <v>0</v>
      </c>
      <c r="J173" s="296">
        <f t="shared" si="30"/>
        <v>0</v>
      </c>
      <c r="K173" s="293" t="s">
        <v>202</v>
      </c>
      <c r="L173" s="213"/>
      <c r="M173" s="297" t="s">
        <v>5</v>
      </c>
      <c r="N173" s="298" t="s">
        <v>48</v>
      </c>
      <c r="O173" s="214"/>
      <c r="P173" s="299">
        <f t="shared" si="31"/>
        <v>0</v>
      </c>
      <c r="Q173" s="299">
        <v>1.8380000000000001E-2</v>
      </c>
      <c r="R173" s="299">
        <f t="shared" si="32"/>
        <v>4.0048917199999998</v>
      </c>
      <c r="S173" s="299">
        <v>0</v>
      </c>
      <c r="T173" s="300">
        <f t="shared" si="33"/>
        <v>0</v>
      </c>
      <c r="AR173" s="202" t="s">
        <v>203</v>
      </c>
      <c r="AT173" s="202" t="s">
        <v>198</v>
      </c>
      <c r="AU173" s="202" t="s">
        <v>85</v>
      </c>
      <c r="AY173" s="202" t="s">
        <v>196</v>
      </c>
      <c r="BE173" s="301">
        <f t="shared" si="34"/>
        <v>0</v>
      </c>
      <c r="BF173" s="301">
        <f t="shared" si="35"/>
        <v>0</v>
      </c>
      <c r="BG173" s="301">
        <f t="shared" si="36"/>
        <v>0</v>
      </c>
      <c r="BH173" s="301">
        <f t="shared" si="37"/>
        <v>0</v>
      </c>
      <c r="BI173" s="301">
        <f t="shared" si="38"/>
        <v>0</v>
      </c>
      <c r="BJ173" s="202" t="s">
        <v>39</v>
      </c>
      <c r="BK173" s="301">
        <f t="shared" si="39"/>
        <v>0</v>
      </c>
      <c r="BL173" s="202" t="s">
        <v>203</v>
      </c>
      <c r="BM173" s="202" t="s">
        <v>431</v>
      </c>
    </row>
    <row r="174" spans="2:65" s="212" customFormat="1" ht="25.5" customHeight="1">
      <c r="B174" s="213"/>
      <c r="C174" s="291" t="s">
        <v>432</v>
      </c>
      <c r="D174" s="291" t="s">
        <v>198</v>
      </c>
      <c r="E174" s="292" t="s">
        <v>433</v>
      </c>
      <c r="F174" s="293" t="s">
        <v>434</v>
      </c>
      <c r="G174" s="294" t="s">
        <v>201</v>
      </c>
      <c r="H174" s="295">
        <v>206.142</v>
      </c>
      <c r="I174" s="116">
        <v>0</v>
      </c>
      <c r="J174" s="296">
        <f t="shared" si="30"/>
        <v>0</v>
      </c>
      <c r="K174" s="293" t="s">
        <v>202</v>
      </c>
      <c r="L174" s="213"/>
      <c r="M174" s="297" t="s">
        <v>5</v>
      </c>
      <c r="N174" s="298" t="s">
        <v>48</v>
      </c>
      <c r="O174" s="214"/>
      <c r="P174" s="299">
        <f t="shared" si="31"/>
        <v>0</v>
      </c>
      <c r="Q174" s="299">
        <v>1.54E-2</v>
      </c>
      <c r="R174" s="299">
        <f t="shared" si="32"/>
        <v>3.1745868000000002</v>
      </c>
      <c r="S174" s="299">
        <v>0</v>
      </c>
      <c r="T174" s="300">
        <f t="shared" si="33"/>
        <v>0</v>
      </c>
      <c r="AR174" s="202" t="s">
        <v>203</v>
      </c>
      <c r="AT174" s="202" t="s">
        <v>198</v>
      </c>
      <c r="AU174" s="202" t="s">
        <v>85</v>
      </c>
      <c r="AY174" s="202" t="s">
        <v>196</v>
      </c>
      <c r="BE174" s="301">
        <f t="shared" si="34"/>
        <v>0</v>
      </c>
      <c r="BF174" s="301">
        <f t="shared" si="35"/>
        <v>0</v>
      </c>
      <c r="BG174" s="301">
        <f t="shared" si="36"/>
        <v>0</v>
      </c>
      <c r="BH174" s="301">
        <f t="shared" si="37"/>
        <v>0</v>
      </c>
      <c r="BI174" s="301">
        <f t="shared" si="38"/>
        <v>0</v>
      </c>
      <c r="BJ174" s="202" t="s">
        <v>39</v>
      </c>
      <c r="BK174" s="301">
        <f t="shared" si="39"/>
        <v>0</v>
      </c>
      <c r="BL174" s="202" t="s">
        <v>203</v>
      </c>
      <c r="BM174" s="202" t="s">
        <v>435</v>
      </c>
    </row>
    <row r="175" spans="2:65" s="212" customFormat="1" ht="38.25" customHeight="1">
      <c r="B175" s="213"/>
      <c r="C175" s="291" t="s">
        <v>436</v>
      </c>
      <c r="D175" s="291" t="s">
        <v>198</v>
      </c>
      <c r="E175" s="292" t="s">
        <v>437</v>
      </c>
      <c r="F175" s="293" t="s">
        <v>438</v>
      </c>
      <c r="G175" s="294" t="s">
        <v>201</v>
      </c>
      <c r="H175" s="295">
        <v>193.334</v>
      </c>
      <c r="I175" s="116">
        <v>0</v>
      </c>
      <c r="J175" s="296">
        <f t="shared" si="30"/>
        <v>0</v>
      </c>
      <c r="K175" s="293" t="s">
        <v>202</v>
      </c>
      <c r="L175" s="213"/>
      <c r="M175" s="297" t="s">
        <v>5</v>
      </c>
      <c r="N175" s="298" t="s">
        <v>48</v>
      </c>
      <c r="O175" s="214"/>
      <c r="P175" s="299">
        <f t="shared" si="31"/>
        <v>0</v>
      </c>
      <c r="Q175" s="299">
        <v>1.8380000000000001E-2</v>
      </c>
      <c r="R175" s="299">
        <f t="shared" si="32"/>
        <v>3.5534789200000003</v>
      </c>
      <c r="S175" s="299">
        <v>0</v>
      </c>
      <c r="T175" s="300">
        <f t="shared" si="33"/>
        <v>0</v>
      </c>
      <c r="AR175" s="202" t="s">
        <v>203</v>
      </c>
      <c r="AT175" s="202" t="s">
        <v>198</v>
      </c>
      <c r="AU175" s="202" t="s">
        <v>85</v>
      </c>
      <c r="AY175" s="202" t="s">
        <v>196</v>
      </c>
      <c r="BE175" s="301">
        <f t="shared" si="34"/>
        <v>0</v>
      </c>
      <c r="BF175" s="301">
        <f t="shared" si="35"/>
        <v>0</v>
      </c>
      <c r="BG175" s="301">
        <f t="shared" si="36"/>
        <v>0</v>
      </c>
      <c r="BH175" s="301">
        <f t="shared" si="37"/>
        <v>0</v>
      </c>
      <c r="BI175" s="301">
        <f t="shared" si="38"/>
        <v>0</v>
      </c>
      <c r="BJ175" s="202" t="s">
        <v>39</v>
      </c>
      <c r="BK175" s="301">
        <f t="shared" si="39"/>
        <v>0</v>
      </c>
      <c r="BL175" s="202" t="s">
        <v>203</v>
      </c>
      <c r="BM175" s="202" t="s">
        <v>439</v>
      </c>
    </row>
    <row r="176" spans="2:65" s="212" customFormat="1" ht="16.5" customHeight="1">
      <c r="B176" s="213"/>
      <c r="C176" s="291" t="s">
        <v>440</v>
      </c>
      <c r="D176" s="291" t="s">
        <v>198</v>
      </c>
      <c r="E176" s="292" t="s">
        <v>441</v>
      </c>
      <c r="F176" s="293" t="s">
        <v>442</v>
      </c>
      <c r="G176" s="294" t="s">
        <v>201</v>
      </c>
      <c r="H176" s="295">
        <v>3</v>
      </c>
      <c r="I176" s="116">
        <v>0</v>
      </c>
      <c r="J176" s="296">
        <f t="shared" si="30"/>
        <v>0</v>
      </c>
      <c r="K176" s="293" t="s">
        <v>202</v>
      </c>
      <c r="L176" s="213"/>
      <c r="M176" s="297" t="s">
        <v>5</v>
      </c>
      <c r="N176" s="298" t="s">
        <v>48</v>
      </c>
      <c r="O176" s="214"/>
      <c r="P176" s="299">
        <f t="shared" si="31"/>
        <v>0</v>
      </c>
      <c r="Q176" s="299">
        <v>3.0450000000000001E-2</v>
      </c>
      <c r="R176" s="299">
        <f t="shared" si="32"/>
        <v>9.1350000000000001E-2</v>
      </c>
      <c r="S176" s="299">
        <v>0</v>
      </c>
      <c r="T176" s="300">
        <f t="shared" si="33"/>
        <v>0</v>
      </c>
      <c r="AR176" s="202" t="s">
        <v>203</v>
      </c>
      <c r="AT176" s="202" t="s">
        <v>198</v>
      </c>
      <c r="AU176" s="202" t="s">
        <v>85</v>
      </c>
      <c r="AY176" s="202" t="s">
        <v>196</v>
      </c>
      <c r="BE176" s="301">
        <f t="shared" si="34"/>
        <v>0</v>
      </c>
      <c r="BF176" s="301">
        <f t="shared" si="35"/>
        <v>0</v>
      </c>
      <c r="BG176" s="301">
        <f t="shared" si="36"/>
        <v>0</v>
      </c>
      <c r="BH176" s="301">
        <f t="shared" si="37"/>
        <v>0</v>
      </c>
      <c r="BI176" s="301">
        <f t="shared" si="38"/>
        <v>0</v>
      </c>
      <c r="BJ176" s="202" t="s">
        <v>39</v>
      </c>
      <c r="BK176" s="301">
        <f t="shared" si="39"/>
        <v>0</v>
      </c>
      <c r="BL176" s="202" t="s">
        <v>203</v>
      </c>
      <c r="BM176" s="202" t="s">
        <v>443</v>
      </c>
    </row>
    <row r="177" spans="2:65" s="212" customFormat="1" ht="16.5" customHeight="1">
      <c r="B177" s="213"/>
      <c r="C177" s="291" t="s">
        <v>444</v>
      </c>
      <c r="D177" s="291" t="s">
        <v>198</v>
      </c>
      <c r="E177" s="292" t="s">
        <v>445</v>
      </c>
      <c r="F177" s="293" t="s">
        <v>446</v>
      </c>
      <c r="G177" s="294" t="s">
        <v>201</v>
      </c>
      <c r="H177" s="295">
        <v>14.185</v>
      </c>
      <c r="I177" s="116">
        <v>0</v>
      </c>
      <c r="J177" s="296">
        <f t="shared" si="30"/>
        <v>0</v>
      </c>
      <c r="K177" s="293" t="s">
        <v>202</v>
      </c>
      <c r="L177" s="213"/>
      <c r="M177" s="297" t="s">
        <v>5</v>
      </c>
      <c r="N177" s="298" t="s">
        <v>48</v>
      </c>
      <c r="O177" s="214"/>
      <c r="P177" s="299">
        <f t="shared" si="31"/>
        <v>0</v>
      </c>
      <c r="Q177" s="299">
        <v>3.3579999999999999E-2</v>
      </c>
      <c r="R177" s="299">
        <f t="shared" si="32"/>
        <v>0.47633229999999999</v>
      </c>
      <c r="S177" s="299">
        <v>0</v>
      </c>
      <c r="T177" s="300">
        <f t="shared" si="33"/>
        <v>0</v>
      </c>
      <c r="AR177" s="202" t="s">
        <v>203</v>
      </c>
      <c r="AT177" s="202" t="s">
        <v>198</v>
      </c>
      <c r="AU177" s="202" t="s">
        <v>85</v>
      </c>
      <c r="AY177" s="202" t="s">
        <v>196</v>
      </c>
      <c r="BE177" s="301">
        <f t="shared" si="34"/>
        <v>0</v>
      </c>
      <c r="BF177" s="301">
        <f t="shared" si="35"/>
        <v>0</v>
      </c>
      <c r="BG177" s="301">
        <f t="shared" si="36"/>
        <v>0</v>
      </c>
      <c r="BH177" s="301">
        <f t="shared" si="37"/>
        <v>0</v>
      </c>
      <c r="BI177" s="301">
        <f t="shared" si="38"/>
        <v>0</v>
      </c>
      <c r="BJ177" s="202" t="s">
        <v>39</v>
      </c>
      <c r="BK177" s="301">
        <f t="shared" si="39"/>
        <v>0</v>
      </c>
      <c r="BL177" s="202" t="s">
        <v>203</v>
      </c>
      <c r="BM177" s="202" t="s">
        <v>447</v>
      </c>
    </row>
    <row r="178" spans="2:65" s="212" customFormat="1" ht="38.25" customHeight="1">
      <c r="B178" s="213"/>
      <c r="C178" s="291" t="s">
        <v>448</v>
      </c>
      <c r="D178" s="291" t="s">
        <v>198</v>
      </c>
      <c r="E178" s="292" t="s">
        <v>449</v>
      </c>
      <c r="F178" s="293" t="s">
        <v>450</v>
      </c>
      <c r="G178" s="294" t="s">
        <v>201</v>
      </c>
      <c r="H178" s="295">
        <v>263.02100000000002</v>
      </c>
      <c r="I178" s="116">
        <v>0</v>
      </c>
      <c r="J178" s="296">
        <f t="shared" si="30"/>
        <v>0</v>
      </c>
      <c r="K178" s="293" t="s">
        <v>202</v>
      </c>
      <c r="L178" s="213"/>
      <c r="M178" s="297" t="s">
        <v>5</v>
      </c>
      <c r="N178" s="298" t="s">
        <v>48</v>
      </c>
      <c r="O178" s="214"/>
      <c r="P178" s="299">
        <f t="shared" si="31"/>
        <v>0</v>
      </c>
      <c r="Q178" s="299">
        <v>1.7000000000000001E-2</v>
      </c>
      <c r="R178" s="299">
        <f t="shared" si="32"/>
        <v>4.4713570000000002</v>
      </c>
      <c r="S178" s="299">
        <v>0</v>
      </c>
      <c r="T178" s="300">
        <f t="shared" si="33"/>
        <v>0</v>
      </c>
      <c r="AR178" s="202" t="s">
        <v>203</v>
      </c>
      <c r="AT178" s="202" t="s">
        <v>198</v>
      </c>
      <c r="AU178" s="202" t="s">
        <v>85</v>
      </c>
      <c r="AY178" s="202" t="s">
        <v>196</v>
      </c>
      <c r="BE178" s="301">
        <f t="shared" si="34"/>
        <v>0</v>
      </c>
      <c r="BF178" s="301">
        <f t="shared" si="35"/>
        <v>0</v>
      </c>
      <c r="BG178" s="301">
        <f t="shared" si="36"/>
        <v>0</v>
      </c>
      <c r="BH178" s="301">
        <f t="shared" si="37"/>
        <v>0</v>
      </c>
      <c r="BI178" s="301">
        <f t="shared" si="38"/>
        <v>0</v>
      </c>
      <c r="BJ178" s="202" t="s">
        <v>39</v>
      </c>
      <c r="BK178" s="301">
        <f t="shared" si="39"/>
        <v>0</v>
      </c>
      <c r="BL178" s="202" t="s">
        <v>203</v>
      </c>
      <c r="BM178" s="202" t="s">
        <v>451</v>
      </c>
    </row>
    <row r="179" spans="2:65" s="212" customFormat="1" ht="25.5" customHeight="1">
      <c r="B179" s="213"/>
      <c r="C179" s="291" t="s">
        <v>452</v>
      </c>
      <c r="D179" s="291" t="s">
        <v>198</v>
      </c>
      <c r="E179" s="292" t="s">
        <v>453</v>
      </c>
      <c r="F179" s="293" t="s">
        <v>454</v>
      </c>
      <c r="G179" s="294" t="s">
        <v>201</v>
      </c>
      <c r="H179" s="295">
        <v>111.477</v>
      </c>
      <c r="I179" s="116">
        <v>0</v>
      </c>
      <c r="J179" s="296">
        <f t="shared" si="30"/>
        <v>0</v>
      </c>
      <c r="K179" s="293" t="s">
        <v>202</v>
      </c>
      <c r="L179" s="213"/>
      <c r="M179" s="297" t="s">
        <v>5</v>
      </c>
      <c r="N179" s="298" t="s">
        <v>48</v>
      </c>
      <c r="O179" s="214"/>
      <c r="P179" s="299">
        <f t="shared" si="31"/>
        <v>0</v>
      </c>
      <c r="Q179" s="299">
        <v>2.5999999999999998E-4</v>
      </c>
      <c r="R179" s="299">
        <f t="shared" si="32"/>
        <v>2.8984019999999999E-2</v>
      </c>
      <c r="S179" s="299">
        <v>0</v>
      </c>
      <c r="T179" s="300">
        <f t="shared" si="33"/>
        <v>0</v>
      </c>
      <c r="AR179" s="202" t="s">
        <v>203</v>
      </c>
      <c r="AT179" s="202" t="s">
        <v>198</v>
      </c>
      <c r="AU179" s="202" t="s">
        <v>85</v>
      </c>
      <c r="AY179" s="202" t="s">
        <v>196</v>
      </c>
      <c r="BE179" s="301">
        <f t="shared" si="34"/>
        <v>0</v>
      </c>
      <c r="BF179" s="301">
        <f t="shared" si="35"/>
        <v>0</v>
      </c>
      <c r="BG179" s="301">
        <f t="shared" si="36"/>
        <v>0</v>
      </c>
      <c r="BH179" s="301">
        <f t="shared" si="37"/>
        <v>0</v>
      </c>
      <c r="BI179" s="301">
        <f t="shared" si="38"/>
        <v>0</v>
      </c>
      <c r="BJ179" s="202" t="s">
        <v>39</v>
      </c>
      <c r="BK179" s="301">
        <f t="shared" si="39"/>
        <v>0</v>
      </c>
      <c r="BL179" s="202" t="s">
        <v>203</v>
      </c>
      <c r="BM179" s="202" t="s">
        <v>455</v>
      </c>
    </row>
    <row r="180" spans="2:65" s="212" customFormat="1" ht="25.5" customHeight="1">
      <c r="B180" s="213"/>
      <c r="C180" s="291" t="s">
        <v>456</v>
      </c>
      <c r="D180" s="291" t="s">
        <v>198</v>
      </c>
      <c r="E180" s="292" t="s">
        <v>457</v>
      </c>
      <c r="F180" s="293" t="s">
        <v>458</v>
      </c>
      <c r="G180" s="294" t="s">
        <v>400</v>
      </c>
      <c r="H180" s="295">
        <v>43.41</v>
      </c>
      <c r="I180" s="116">
        <v>0</v>
      </c>
      <c r="J180" s="296">
        <f t="shared" si="30"/>
        <v>0</v>
      </c>
      <c r="K180" s="293" t="s">
        <v>202</v>
      </c>
      <c r="L180" s="213"/>
      <c r="M180" s="297" t="s">
        <v>5</v>
      </c>
      <c r="N180" s="298" t="s">
        <v>48</v>
      </c>
      <c r="O180" s="214"/>
      <c r="P180" s="299">
        <f t="shared" si="31"/>
        <v>0</v>
      </c>
      <c r="Q180" s="299">
        <v>0</v>
      </c>
      <c r="R180" s="299">
        <f t="shared" si="32"/>
        <v>0</v>
      </c>
      <c r="S180" s="299">
        <v>0</v>
      </c>
      <c r="T180" s="300">
        <f t="shared" si="33"/>
        <v>0</v>
      </c>
      <c r="AR180" s="202" t="s">
        <v>203</v>
      </c>
      <c r="AT180" s="202" t="s">
        <v>198</v>
      </c>
      <c r="AU180" s="202" t="s">
        <v>85</v>
      </c>
      <c r="AY180" s="202" t="s">
        <v>196</v>
      </c>
      <c r="BE180" s="301">
        <f t="shared" si="34"/>
        <v>0</v>
      </c>
      <c r="BF180" s="301">
        <f t="shared" si="35"/>
        <v>0</v>
      </c>
      <c r="BG180" s="301">
        <f t="shared" si="36"/>
        <v>0</v>
      </c>
      <c r="BH180" s="301">
        <f t="shared" si="37"/>
        <v>0</v>
      </c>
      <c r="BI180" s="301">
        <f t="shared" si="38"/>
        <v>0</v>
      </c>
      <c r="BJ180" s="202" t="s">
        <v>39</v>
      </c>
      <c r="BK180" s="301">
        <f t="shared" si="39"/>
        <v>0</v>
      </c>
      <c r="BL180" s="202" t="s">
        <v>203</v>
      </c>
      <c r="BM180" s="202" t="s">
        <v>459</v>
      </c>
    </row>
    <row r="181" spans="2:65" s="212" customFormat="1" ht="16.5" customHeight="1">
      <c r="B181" s="213"/>
      <c r="C181" s="302" t="s">
        <v>460</v>
      </c>
      <c r="D181" s="302" t="s">
        <v>291</v>
      </c>
      <c r="E181" s="303" t="s">
        <v>461</v>
      </c>
      <c r="F181" s="304" t="s">
        <v>462</v>
      </c>
      <c r="G181" s="305" t="s">
        <v>400</v>
      </c>
      <c r="H181" s="306">
        <v>45.581000000000003</v>
      </c>
      <c r="I181" s="117">
        <v>0</v>
      </c>
      <c r="J181" s="307">
        <f t="shared" si="30"/>
        <v>0</v>
      </c>
      <c r="K181" s="304" t="s">
        <v>202</v>
      </c>
      <c r="L181" s="308"/>
      <c r="M181" s="309" t="s">
        <v>5</v>
      </c>
      <c r="N181" s="310" t="s">
        <v>48</v>
      </c>
      <c r="O181" s="214"/>
      <c r="P181" s="299">
        <f t="shared" si="31"/>
        <v>0</v>
      </c>
      <c r="Q181" s="299">
        <v>3.0000000000000001E-5</v>
      </c>
      <c r="R181" s="299">
        <f t="shared" si="32"/>
        <v>1.3674300000000002E-3</v>
      </c>
      <c r="S181" s="299">
        <v>0</v>
      </c>
      <c r="T181" s="300">
        <f t="shared" si="33"/>
        <v>0</v>
      </c>
      <c r="AR181" s="202" t="s">
        <v>228</v>
      </c>
      <c r="AT181" s="202" t="s">
        <v>291</v>
      </c>
      <c r="AU181" s="202" t="s">
        <v>85</v>
      </c>
      <c r="AY181" s="202" t="s">
        <v>196</v>
      </c>
      <c r="BE181" s="301">
        <f t="shared" si="34"/>
        <v>0</v>
      </c>
      <c r="BF181" s="301">
        <f t="shared" si="35"/>
        <v>0</v>
      </c>
      <c r="BG181" s="301">
        <f t="shared" si="36"/>
        <v>0</v>
      </c>
      <c r="BH181" s="301">
        <f t="shared" si="37"/>
        <v>0</v>
      </c>
      <c r="BI181" s="301">
        <f t="shared" si="38"/>
        <v>0</v>
      </c>
      <c r="BJ181" s="202" t="s">
        <v>39</v>
      </c>
      <c r="BK181" s="301">
        <f t="shared" si="39"/>
        <v>0</v>
      </c>
      <c r="BL181" s="202" t="s">
        <v>203</v>
      </c>
      <c r="BM181" s="202" t="s">
        <v>463</v>
      </c>
    </row>
    <row r="182" spans="2:65" s="312" customFormat="1">
      <c r="B182" s="311"/>
      <c r="D182" s="313" t="s">
        <v>464</v>
      </c>
      <c r="F182" s="314" t="s">
        <v>465</v>
      </c>
      <c r="H182" s="315">
        <v>45.581000000000003</v>
      </c>
      <c r="I182" s="118"/>
      <c r="L182" s="311"/>
      <c r="M182" s="316"/>
      <c r="N182" s="317"/>
      <c r="O182" s="317"/>
      <c r="P182" s="317"/>
      <c r="Q182" s="317"/>
      <c r="R182" s="317"/>
      <c r="S182" s="317"/>
      <c r="T182" s="318"/>
      <c r="AT182" s="319" t="s">
        <v>464</v>
      </c>
      <c r="AU182" s="319" t="s">
        <v>85</v>
      </c>
      <c r="AV182" s="312" t="s">
        <v>85</v>
      </c>
      <c r="AW182" s="312" t="s">
        <v>6</v>
      </c>
      <c r="AX182" s="312" t="s">
        <v>39</v>
      </c>
      <c r="AY182" s="319" t="s">
        <v>196</v>
      </c>
    </row>
    <row r="183" spans="2:65" s="212" customFormat="1" ht="25.5" customHeight="1">
      <c r="B183" s="213"/>
      <c r="C183" s="291" t="s">
        <v>466</v>
      </c>
      <c r="D183" s="291" t="s">
        <v>198</v>
      </c>
      <c r="E183" s="292" t="s">
        <v>467</v>
      </c>
      <c r="F183" s="293" t="s">
        <v>468</v>
      </c>
      <c r="G183" s="294" t="s">
        <v>400</v>
      </c>
      <c r="H183" s="295">
        <v>22.8</v>
      </c>
      <c r="I183" s="116">
        <v>0</v>
      </c>
      <c r="J183" s="296">
        <f>ROUND(I183*H183,2)</f>
        <v>0</v>
      </c>
      <c r="K183" s="293" t="s">
        <v>202</v>
      </c>
      <c r="L183" s="213"/>
      <c r="M183" s="297" t="s">
        <v>5</v>
      </c>
      <c r="N183" s="298" t="s">
        <v>48</v>
      </c>
      <c r="O183" s="214"/>
      <c r="P183" s="299">
        <f>O183*H183</f>
        <v>0</v>
      </c>
      <c r="Q183" s="299">
        <v>0</v>
      </c>
      <c r="R183" s="299">
        <f>Q183*H183</f>
        <v>0</v>
      </c>
      <c r="S183" s="299">
        <v>0</v>
      </c>
      <c r="T183" s="300">
        <f>S183*H183</f>
        <v>0</v>
      </c>
      <c r="AR183" s="202" t="s">
        <v>203</v>
      </c>
      <c r="AT183" s="202" t="s">
        <v>198</v>
      </c>
      <c r="AU183" s="202" t="s">
        <v>85</v>
      </c>
      <c r="AY183" s="202" t="s">
        <v>196</v>
      </c>
      <c r="BE183" s="301">
        <f>IF(N183="základní",J183,0)</f>
        <v>0</v>
      </c>
      <c r="BF183" s="301">
        <f>IF(N183="snížená",J183,0)</f>
        <v>0</v>
      </c>
      <c r="BG183" s="301">
        <f>IF(N183="zákl. přenesená",J183,0)</f>
        <v>0</v>
      </c>
      <c r="BH183" s="301">
        <f>IF(N183="sníž. přenesená",J183,0)</f>
        <v>0</v>
      </c>
      <c r="BI183" s="301">
        <f>IF(N183="nulová",J183,0)</f>
        <v>0</v>
      </c>
      <c r="BJ183" s="202" t="s">
        <v>39</v>
      </c>
      <c r="BK183" s="301">
        <f>ROUND(I183*H183,2)</f>
        <v>0</v>
      </c>
      <c r="BL183" s="202" t="s">
        <v>203</v>
      </c>
      <c r="BM183" s="202" t="s">
        <v>469</v>
      </c>
    </row>
    <row r="184" spans="2:65" s="212" customFormat="1" ht="16.5" customHeight="1">
      <c r="B184" s="213"/>
      <c r="C184" s="302" t="s">
        <v>470</v>
      </c>
      <c r="D184" s="302" t="s">
        <v>291</v>
      </c>
      <c r="E184" s="303" t="s">
        <v>471</v>
      </c>
      <c r="F184" s="304" t="s">
        <v>472</v>
      </c>
      <c r="G184" s="305" t="s">
        <v>400</v>
      </c>
      <c r="H184" s="306">
        <v>23.94</v>
      </c>
      <c r="I184" s="117">
        <v>0</v>
      </c>
      <c r="J184" s="307">
        <f>ROUND(I184*H184,2)</f>
        <v>0</v>
      </c>
      <c r="K184" s="304" t="s">
        <v>351</v>
      </c>
      <c r="L184" s="308"/>
      <c r="M184" s="309" t="s">
        <v>5</v>
      </c>
      <c r="N184" s="310" t="s">
        <v>48</v>
      </c>
      <c r="O184" s="214"/>
      <c r="P184" s="299">
        <f>O184*H184</f>
        <v>0</v>
      </c>
      <c r="Q184" s="299">
        <v>4.0000000000000003E-5</v>
      </c>
      <c r="R184" s="299">
        <f>Q184*H184</f>
        <v>9.5760000000000018E-4</v>
      </c>
      <c r="S184" s="299">
        <v>0</v>
      </c>
      <c r="T184" s="300">
        <f>S184*H184</f>
        <v>0</v>
      </c>
      <c r="AR184" s="202" t="s">
        <v>228</v>
      </c>
      <c r="AT184" s="202" t="s">
        <v>291</v>
      </c>
      <c r="AU184" s="202" t="s">
        <v>85</v>
      </c>
      <c r="AY184" s="202" t="s">
        <v>196</v>
      </c>
      <c r="BE184" s="301">
        <f>IF(N184="základní",J184,0)</f>
        <v>0</v>
      </c>
      <c r="BF184" s="301">
        <f>IF(N184="snížená",J184,0)</f>
        <v>0</v>
      </c>
      <c r="BG184" s="301">
        <f>IF(N184="zákl. přenesená",J184,0)</f>
        <v>0</v>
      </c>
      <c r="BH184" s="301">
        <f>IF(N184="sníž. přenesená",J184,0)</f>
        <v>0</v>
      </c>
      <c r="BI184" s="301">
        <f>IF(N184="nulová",J184,0)</f>
        <v>0</v>
      </c>
      <c r="BJ184" s="202" t="s">
        <v>39</v>
      </c>
      <c r="BK184" s="301">
        <f>ROUND(I184*H184,2)</f>
        <v>0</v>
      </c>
      <c r="BL184" s="202" t="s">
        <v>203</v>
      </c>
      <c r="BM184" s="202" t="s">
        <v>473</v>
      </c>
    </row>
    <row r="185" spans="2:65" s="312" customFormat="1">
      <c r="B185" s="311"/>
      <c r="D185" s="313" t="s">
        <v>464</v>
      </c>
      <c r="F185" s="314" t="s">
        <v>474</v>
      </c>
      <c r="H185" s="315">
        <v>23.94</v>
      </c>
      <c r="I185" s="118"/>
      <c r="L185" s="311"/>
      <c r="M185" s="316"/>
      <c r="N185" s="317"/>
      <c r="O185" s="317"/>
      <c r="P185" s="317"/>
      <c r="Q185" s="317"/>
      <c r="R185" s="317"/>
      <c r="S185" s="317"/>
      <c r="T185" s="318"/>
      <c r="AT185" s="319" t="s">
        <v>464</v>
      </c>
      <c r="AU185" s="319" t="s">
        <v>85</v>
      </c>
      <c r="AV185" s="312" t="s">
        <v>85</v>
      </c>
      <c r="AW185" s="312" t="s">
        <v>6</v>
      </c>
      <c r="AX185" s="312" t="s">
        <v>39</v>
      </c>
      <c r="AY185" s="319" t="s">
        <v>196</v>
      </c>
    </row>
    <row r="186" spans="2:65" s="212" customFormat="1" ht="25.5" customHeight="1">
      <c r="B186" s="213"/>
      <c r="C186" s="291" t="s">
        <v>475</v>
      </c>
      <c r="D186" s="291" t="s">
        <v>198</v>
      </c>
      <c r="E186" s="292" t="s">
        <v>476</v>
      </c>
      <c r="F186" s="293" t="s">
        <v>477</v>
      </c>
      <c r="G186" s="294" t="s">
        <v>201</v>
      </c>
      <c r="H186" s="295">
        <v>15.756</v>
      </c>
      <c r="I186" s="116">
        <v>0</v>
      </c>
      <c r="J186" s="296">
        <f>ROUND(I186*H186,2)</f>
        <v>0</v>
      </c>
      <c r="K186" s="293" t="s">
        <v>202</v>
      </c>
      <c r="L186" s="213"/>
      <c r="M186" s="297" t="s">
        <v>5</v>
      </c>
      <c r="N186" s="298" t="s">
        <v>48</v>
      </c>
      <c r="O186" s="214"/>
      <c r="P186" s="299">
        <f>O186*H186</f>
        <v>0</v>
      </c>
      <c r="Q186" s="299">
        <v>8.2500000000000004E-3</v>
      </c>
      <c r="R186" s="299">
        <f>Q186*H186</f>
        <v>0.12998700000000002</v>
      </c>
      <c r="S186" s="299">
        <v>0</v>
      </c>
      <c r="T186" s="300">
        <f>S186*H186</f>
        <v>0</v>
      </c>
      <c r="AR186" s="202" t="s">
        <v>203</v>
      </c>
      <c r="AT186" s="202" t="s">
        <v>198</v>
      </c>
      <c r="AU186" s="202" t="s">
        <v>85</v>
      </c>
      <c r="AY186" s="202" t="s">
        <v>196</v>
      </c>
      <c r="BE186" s="301">
        <f>IF(N186="základní",J186,0)</f>
        <v>0</v>
      </c>
      <c r="BF186" s="301">
        <f>IF(N186="snížená",J186,0)</f>
        <v>0</v>
      </c>
      <c r="BG186" s="301">
        <f>IF(N186="zákl. přenesená",J186,0)</f>
        <v>0</v>
      </c>
      <c r="BH186" s="301">
        <f>IF(N186="sníž. přenesená",J186,0)</f>
        <v>0</v>
      </c>
      <c r="BI186" s="301">
        <f>IF(N186="nulová",J186,0)</f>
        <v>0</v>
      </c>
      <c r="BJ186" s="202" t="s">
        <v>39</v>
      </c>
      <c r="BK186" s="301">
        <f>ROUND(I186*H186,2)</f>
        <v>0</v>
      </c>
      <c r="BL186" s="202" t="s">
        <v>203</v>
      </c>
      <c r="BM186" s="202" t="s">
        <v>478</v>
      </c>
    </row>
    <row r="187" spans="2:65" s="212" customFormat="1" ht="25.5" customHeight="1">
      <c r="B187" s="213"/>
      <c r="C187" s="302" t="s">
        <v>479</v>
      </c>
      <c r="D187" s="302" t="s">
        <v>291</v>
      </c>
      <c r="E187" s="303" t="s">
        <v>480</v>
      </c>
      <c r="F187" s="304" t="s">
        <v>481</v>
      </c>
      <c r="G187" s="305" t="s">
        <v>201</v>
      </c>
      <c r="H187" s="306">
        <v>16.071000000000002</v>
      </c>
      <c r="I187" s="117">
        <v>0</v>
      </c>
      <c r="J187" s="307">
        <f>ROUND(I187*H187,2)</f>
        <v>0</v>
      </c>
      <c r="K187" s="304" t="s">
        <v>202</v>
      </c>
      <c r="L187" s="308"/>
      <c r="M187" s="309" t="s">
        <v>5</v>
      </c>
      <c r="N187" s="310" t="s">
        <v>48</v>
      </c>
      <c r="O187" s="214"/>
      <c r="P187" s="299">
        <f>O187*H187</f>
        <v>0</v>
      </c>
      <c r="Q187" s="299">
        <v>2.3999999999999998E-3</v>
      </c>
      <c r="R187" s="299">
        <f>Q187*H187</f>
        <v>3.8570399999999998E-2</v>
      </c>
      <c r="S187" s="299">
        <v>0</v>
      </c>
      <c r="T187" s="300">
        <f>S187*H187</f>
        <v>0</v>
      </c>
      <c r="AR187" s="202" t="s">
        <v>228</v>
      </c>
      <c r="AT187" s="202" t="s">
        <v>291</v>
      </c>
      <c r="AU187" s="202" t="s">
        <v>85</v>
      </c>
      <c r="AY187" s="202" t="s">
        <v>196</v>
      </c>
      <c r="BE187" s="301">
        <f>IF(N187="základní",J187,0)</f>
        <v>0</v>
      </c>
      <c r="BF187" s="301">
        <f>IF(N187="snížená",J187,0)</f>
        <v>0</v>
      </c>
      <c r="BG187" s="301">
        <f>IF(N187="zákl. přenesená",J187,0)</f>
        <v>0</v>
      </c>
      <c r="BH187" s="301">
        <f>IF(N187="sníž. přenesená",J187,0)</f>
        <v>0</v>
      </c>
      <c r="BI187" s="301">
        <f>IF(N187="nulová",J187,0)</f>
        <v>0</v>
      </c>
      <c r="BJ187" s="202" t="s">
        <v>39</v>
      </c>
      <c r="BK187" s="301">
        <f>ROUND(I187*H187,2)</f>
        <v>0</v>
      </c>
      <c r="BL187" s="202" t="s">
        <v>203</v>
      </c>
      <c r="BM187" s="202" t="s">
        <v>482</v>
      </c>
    </row>
    <row r="188" spans="2:65" s="312" customFormat="1">
      <c r="B188" s="311"/>
      <c r="D188" s="313" t="s">
        <v>464</v>
      </c>
      <c r="F188" s="314" t="s">
        <v>483</v>
      </c>
      <c r="H188" s="315">
        <v>16.071000000000002</v>
      </c>
      <c r="I188" s="118"/>
      <c r="L188" s="311"/>
      <c r="M188" s="316"/>
      <c r="N188" s="317"/>
      <c r="O188" s="317"/>
      <c r="P188" s="317"/>
      <c r="Q188" s="317"/>
      <c r="R188" s="317"/>
      <c r="S188" s="317"/>
      <c r="T188" s="318"/>
      <c r="AT188" s="319" t="s">
        <v>464</v>
      </c>
      <c r="AU188" s="319" t="s">
        <v>85</v>
      </c>
      <c r="AV188" s="312" t="s">
        <v>85</v>
      </c>
      <c r="AW188" s="312" t="s">
        <v>6</v>
      </c>
      <c r="AX188" s="312" t="s">
        <v>39</v>
      </c>
      <c r="AY188" s="319" t="s">
        <v>196</v>
      </c>
    </row>
    <row r="189" spans="2:65" s="212" customFormat="1" ht="25.5" customHeight="1">
      <c r="B189" s="213"/>
      <c r="C189" s="291" t="s">
        <v>484</v>
      </c>
      <c r="D189" s="291" t="s">
        <v>198</v>
      </c>
      <c r="E189" s="292" t="s">
        <v>485</v>
      </c>
      <c r="F189" s="293" t="s">
        <v>486</v>
      </c>
      <c r="G189" s="294" t="s">
        <v>201</v>
      </c>
      <c r="H189" s="295">
        <v>106.917</v>
      </c>
      <c r="I189" s="116">
        <v>0</v>
      </c>
      <c r="J189" s="296">
        <f>ROUND(I189*H189,2)</f>
        <v>0</v>
      </c>
      <c r="K189" s="293" t="s">
        <v>202</v>
      </c>
      <c r="L189" s="213"/>
      <c r="M189" s="297" t="s">
        <v>5</v>
      </c>
      <c r="N189" s="298" t="s">
        <v>48</v>
      </c>
      <c r="O189" s="214"/>
      <c r="P189" s="299">
        <f>O189*H189</f>
        <v>0</v>
      </c>
      <c r="Q189" s="299">
        <v>8.5000000000000006E-3</v>
      </c>
      <c r="R189" s="299">
        <f>Q189*H189</f>
        <v>0.90879450000000006</v>
      </c>
      <c r="S189" s="299">
        <v>0</v>
      </c>
      <c r="T189" s="300">
        <f>S189*H189</f>
        <v>0</v>
      </c>
      <c r="AR189" s="202" t="s">
        <v>203</v>
      </c>
      <c r="AT189" s="202" t="s">
        <v>198</v>
      </c>
      <c r="AU189" s="202" t="s">
        <v>85</v>
      </c>
      <c r="AY189" s="202" t="s">
        <v>196</v>
      </c>
      <c r="BE189" s="301">
        <f>IF(N189="základní",J189,0)</f>
        <v>0</v>
      </c>
      <c r="BF189" s="301">
        <f>IF(N189="snížená",J189,0)</f>
        <v>0</v>
      </c>
      <c r="BG189" s="301">
        <f>IF(N189="zákl. přenesená",J189,0)</f>
        <v>0</v>
      </c>
      <c r="BH189" s="301">
        <f>IF(N189="sníž. přenesená",J189,0)</f>
        <v>0</v>
      </c>
      <c r="BI189" s="301">
        <f>IF(N189="nulová",J189,0)</f>
        <v>0</v>
      </c>
      <c r="BJ189" s="202" t="s">
        <v>39</v>
      </c>
      <c r="BK189" s="301">
        <f>ROUND(I189*H189,2)</f>
        <v>0</v>
      </c>
      <c r="BL189" s="202" t="s">
        <v>203</v>
      </c>
      <c r="BM189" s="202" t="s">
        <v>487</v>
      </c>
    </row>
    <row r="190" spans="2:65" s="212" customFormat="1" ht="25.5" customHeight="1">
      <c r="B190" s="213"/>
      <c r="C190" s="302" t="s">
        <v>488</v>
      </c>
      <c r="D190" s="302" t="s">
        <v>291</v>
      </c>
      <c r="E190" s="303" t="s">
        <v>489</v>
      </c>
      <c r="F190" s="304" t="s">
        <v>490</v>
      </c>
      <c r="G190" s="305" t="s">
        <v>201</v>
      </c>
      <c r="H190" s="306">
        <v>109.05500000000001</v>
      </c>
      <c r="I190" s="117">
        <v>0</v>
      </c>
      <c r="J190" s="307">
        <f>ROUND(I190*H190,2)</f>
        <v>0</v>
      </c>
      <c r="K190" s="304" t="s">
        <v>202</v>
      </c>
      <c r="L190" s="308"/>
      <c r="M190" s="309" t="s">
        <v>5</v>
      </c>
      <c r="N190" s="310" t="s">
        <v>48</v>
      </c>
      <c r="O190" s="214"/>
      <c r="P190" s="299">
        <f>O190*H190</f>
        <v>0</v>
      </c>
      <c r="Q190" s="299">
        <v>2.0999999999999999E-3</v>
      </c>
      <c r="R190" s="299">
        <f>Q190*H190</f>
        <v>0.22901550000000001</v>
      </c>
      <c r="S190" s="299">
        <v>0</v>
      </c>
      <c r="T190" s="300">
        <f>S190*H190</f>
        <v>0</v>
      </c>
      <c r="AR190" s="202" t="s">
        <v>228</v>
      </c>
      <c r="AT190" s="202" t="s">
        <v>291</v>
      </c>
      <c r="AU190" s="202" t="s">
        <v>85</v>
      </c>
      <c r="AY190" s="202" t="s">
        <v>196</v>
      </c>
      <c r="BE190" s="301">
        <f>IF(N190="základní",J190,0)</f>
        <v>0</v>
      </c>
      <c r="BF190" s="301">
        <f>IF(N190="snížená",J190,0)</f>
        <v>0</v>
      </c>
      <c r="BG190" s="301">
        <f>IF(N190="zákl. přenesená",J190,0)</f>
        <v>0</v>
      </c>
      <c r="BH190" s="301">
        <f>IF(N190="sníž. přenesená",J190,0)</f>
        <v>0</v>
      </c>
      <c r="BI190" s="301">
        <f>IF(N190="nulová",J190,0)</f>
        <v>0</v>
      </c>
      <c r="BJ190" s="202" t="s">
        <v>39</v>
      </c>
      <c r="BK190" s="301">
        <f>ROUND(I190*H190,2)</f>
        <v>0</v>
      </c>
      <c r="BL190" s="202" t="s">
        <v>203</v>
      </c>
      <c r="BM190" s="202" t="s">
        <v>491</v>
      </c>
    </row>
    <row r="191" spans="2:65" s="312" customFormat="1">
      <c r="B191" s="311"/>
      <c r="D191" s="313" t="s">
        <v>464</v>
      </c>
      <c r="F191" s="314" t="s">
        <v>492</v>
      </c>
      <c r="H191" s="315">
        <v>109.05500000000001</v>
      </c>
      <c r="I191" s="118"/>
      <c r="L191" s="311"/>
      <c r="M191" s="316"/>
      <c r="N191" s="317"/>
      <c r="O191" s="317"/>
      <c r="P191" s="317"/>
      <c r="Q191" s="317"/>
      <c r="R191" s="317"/>
      <c r="S191" s="317"/>
      <c r="T191" s="318"/>
      <c r="AT191" s="319" t="s">
        <v>464</v>
      </c>
      <c r="AU191" s="319" t="s">
        <v>85</v>
      </c>
      <c r="AV191" s="312" t="s">
        <v>85</v>
      </c>
      <c r="AW191" s="312" t="s">
        <v>6</v>
      </c>
      <c r="AX191" s="312" t="s">
        <v>39</v>
      </c>
      <c r="AY191" s="319" t="s">
        <v>196</v>
      </c>
    </row>
    <row r="192" spans="2:65" s="212" customFormat="1" ht="25.5" customHeight="1">
      <c r="B192" s="213"/>
      <c r="C192" s="291" t="s">
        <v>493</v>
      </c>
      <c r="D192" s="291" t="s">
        <v>198</v>
      </c>
      <c r="E192" s="292" t="s">
        <v>494</v>
      </c>
      <c r="F192" s="293" t="s">
        <v>495</v>
      </c>
      <c r="G192" s="294" t="s">
        <v>400</v>
      </c>
      <c r="H192" s="295">
        <v>22.8</v>
      </c>
      <c r="I192" s="116">
        <v>0</v>
      </c>
      <c r="J192" s="296">
        <f t="shared" ref="J192:J216" si="40">ROUND(I192*H192,2)</f>
        <v>0</v>
      </c>
      <c r="K192" s="293" t="s">
        <v>202</v>
      </c>
      <c r="L192" s="213"/>
      <c r="M192" s="297" t="s">
        <v>5</v>
      </c>
      <c r="N192" s="298" t="s">
        <v>48</v>
      </c>
      <c r="O192" s="214"/>
      <c r="P192" s="299">
        <f t="shared" ref="P192:P216" si="41">O192*H192</f>
        <v>0</v>
      </c>
      <c r="Q192" s="299">
        <v>1.6800000000000001E-3</v>
      </c>
      <c r="R192" s="299">
        <f t="shared" ref="R192:R216" si="42">Q192*H192</f>
        <v>3.8304000000000005E-2</v>
      </c>
      <c r="S192" s="299">
        <v>0</v>
      </c>
      <c r="T192" s="300">
        <f t="shared" ref="T192:T216" si="43">S192*H192</f>
        <v>0</v>
      </c>
      <c r="AR192" s="202" t="s">
        <v>203</v>
      </c>
      <c r="AT192" s="202" t="s">
        <v>198</v>
      </c>
      <c r="AU192" s="202" t="s">
        <v>85</v>
      </c>
      <c r="AY192" s="202" t="s">
        <v>196</v>
      </c>
      <c r="BE192" s="301">
        <f t="shared" ref="BE192:BE216" si="44">IF(N192="základní",J192,0)</f>
        <v>0</v>
      </c>
      <c r="BF192" s="301">
        <f t="shared" ref="BF192:BF216" si="45">IF(N192="snížená",J192,0)</f>
        <v>0</v>
      </c>
      <c r="BG192" s="301">
        <f t="shared" ref="BG192:BG216" si="46">IF(N192="zákl. přenesená",J192,0)</f>
        <v>0</v>
      </c>
      <c r="BH192" s="301">
        <f t="shared" ref="BH192:BH216" si="47">IF(N192="sníž. přenesená",J192,0)</f>
        <v>0</v>
      </c>
      <c r="BI192" s="301">
        <f t="shared" ref="BI192:BI216" si="48">IF(N192="nulová",J192,0)</f>
        <v>0</v>
      </c>
      <c r="BJ192" s="202" t="s">
        <v>39</v>
      </c>
      <c r="BK192" s="301">
        <f t="shared" ref="BK192:BK216" si="49">ROUND(I192*H192,2)</f>
        <v>0</v>
      </c>
      <c r="BL192" s="202" t="s">
        <v>203</v>
      </c>
      <c r="BM192" s="202" t="s">
        <v>496</v>
      </c>
    </row>
    <row r="193" spans="2:65" s="212" customFormat="1" ht="38.25" customHeight="1">
      <c r="B193" s="213"/>
      <c r="C193" s="291" t="s">
        <v>497</v>
      </c>
      <c r="D193" s="291" t="s">
        <v>198</v>
      </c>
      <c r="E193" s="292" t="s">
        <v>498</v>
      </c>
      <c r="F193" s="293" t="s">
        <v>499</v>
      </c>
      <c r="G193" s="294" t="s">
        <v>400</v>
      </c>
      <c r="H193" s="295">
        <v>8.4</v>
      </c>
      <c r="I193" s="116">
        <v>0</v>
      </c>
      <c r="J193" s="296">
        <f t="shared" si="40"/>
        <v>0</v>
      </c>
      <c r="K193" s="293" t="s">
        <v>202</v>
      </c>
      <c r="L193" s="213"/>
      <c r="M193" s="297" t="s">
        <v>5</v>
      </c>
      <c r="N193" s="298" t="s">
        <v>48</v>
      </c>
      <c r="O193" s="214"/>
      <c r="P193" s="299">
        <f t="shared" si="41"/>
        <v>0</v>
      </c>
      <c r="Q193" s="299">
        <v>3.31E-3</v>
      </c>
      <c r="R193" s="299">
        <f t="shared" si="42"/>
        <v>2.7804000000000002E-2</v>
      </c>
      <c r="S193" s="299">
        <v>0</v>
      </c>
      <c r="T193" s="300">
        <f t="shared" si="43"/>
        <v>0</v>
      </c>
      <c r="AR193" s="202" t="s">
        <v>203</v>
      </c>
      <c r="AT193" s="202" t="s">
        <v>198</v>
      </c>
      <c r="AU193" s="202" t="s">
        <v>85</v>
      </c>
      <c r="AY193" s="202" t="s">
        <v>196</v>
      </c>
      <c r="BE193" s="301">
        <f t="shared" si="44"/>
        <v>0</v>
      </c>
      <c r="BF193" s="301">
        <f t="shared" si="45"/>
        <v>0</v>
      </c>
      <c r="BG193" s="301">
        <f t="shared" si="46"/>
        <v>0</v>
      </c>
      <c r="BH193" s="301">
        <f t="shared" si="47"/>
        <v>0</v>
      </c>
      <c r="BI193" s="301">
        <f t="shared" si="48"/>
        <v>0</v>
      </c>
      <c r="BJ193" s="202" t="s">
        <v>39</v>
      </c>
      <c r="BK193" s="301">
        <f t="shared" si="49"/>
        <v>0</v>
      </c>
      <c r="BL193" s="202" t="s">
        <v>203</v>
      </c>
      <c r="BM193" s="202" t="s">
        <v>500</v>
      </c>
    </row>
    <row r="194" spans="2:65" s="212" customFormat="1" ht="25.5" customHeight="1">
      <c r="B194" s="213"/>
      <c r="C194" s="302" t="s">
        <v>501</v>
      </c>
      <c r="D194" s="302" t="s">
        <v>291</v>
      </c>
      <c r="E194" s="303" t="s">
        <v>502</v>
      </c>
      <c r="F194" s="304" t="s">
        <v>503</v>
      </c>
      <c r="G194" s="305" t="s">
        <v>201</v>
      </c>
      <c r="H194" s="306">
        <v>4.7880000000000003</v>
      </c>
      <c r="I194" s="117">
        <v>0</v>
      </c>
      <c r="J194" s="307">
        <f t="shared" si="40"/>
        <v>0</v>
      </c>
      <c r="K194" s="304" t="s">
        <v>202</v>
      </c>
      <c r="L194" s="308"/>
      <c r="M194" s="309" t="s">
        <v>5</v>
      </c>
      <c r="N194" s="310" t="s">
        <v>48</v>
      </c>
      <c r="O194" s="214"/>
      <c r="P194" s="299">
        <f t="shared" si="41"/>
        <v>0</v>
      </c>
      <c r="Q194" s="299">
        <v>5.9999999999999995E-4</v>
      </c>
      <c r="R194" s="299">
        <f t="shared" si="42"/>
        <v>2.8728E-3</v>
      </c>
      <c r="S194" s="299">
        <v>0</v>
      </c>
      <c r="T194" s="300">
        <f t="shared" si="43"/>
        <v>0</v>
      </c>
      <c r="AR194" s="202" t="s">
        <v>228</v>
      </c>
      <c r="AT194" s="202" t="s">
        <v>291</v>
      </c>
      <c r="AU194" s="202" t="s">
        <v>85</v>
      </c>
      <c r="AY194" s="202" t="s">
        <v>196</v>
      </c>
      <c r="BE194" s="301">
        <f t="shared" si="44"/>
        <v>0</v>
      </c>
      <c r="BF194" s="301">
        <f t="shared" si="45"/>
        <v>0</v>
      </c>
      <c r="BG194" s="301">
        <f t="shared" si="46"/>
        <v>0</v>
      </c>
      <c r="BH194" s="301">
        <f t="shared" si="47"/>
        <v>0</v>
      </c>
      <c r="BI194" s="301">
        <f t="shared" si="48"/>
        <v>0</v>
      </c>
      <c r="BJ194" s="202" t="s">
        <v>39</v>
      </c>
      <c r="BK194" s="301">
        <f t="shared" si="49"/>
        <v>0</v>
      </c>
      <c r="BL194" s="202" t="s">
        <v>203</v>
      </c>
      <c r="BM194" s="202" t="s">
        <v>504</v>
      </c>
    </row>
    <row r="195" spans="2:65" s="212" customFormat="1" ht="25.5" customHeight="1">
      <c r="B195" s="213"/>
      <c r="C195" s="302" t="s">
        <v>505</v>
      </c>
      <c r="D195" s="302" t="s">
        <v>291</v>
      </c>
      <c r="E195" s="303" t="s">
        <v>506</v>
      </c>
      <c r="F195" s="304" t="s">
        <v>507</v>
      </c>
      <c r="G195" s="305" t="s">
        <v>201</v>
      </c>
      <c r="H195" s="306">
        <v>3.0870000000000002</v>
      </c>
      <c r="I195" s="117">
        <v>0</v>
      </c>
      <c r="J195" s="307">
        <f t="shared" si="40"/>
        <v>0</v>
      </c>
      <c r="K195" s="304" t="s">
        <v>202</v>
      </c>
      <c r="L195" s="308"/>
      <c r="M195" s="309" t="s">
        <v>5</v>
      </c>
      <c r="N195" s="310" t="s">
        <v>48</v>
      </c>
      <c r="O195" s="214"/>
      <c r="P195" s="299">
        <f t="shared" si="41"/>
        <v>0</v>
      </c>
      <c r="Q195" s="299">
        <v>8.9999999999999998E-4</v>
      </c>
      <c r="R195" s="299">
        <f t="shared" si="42"/>
        <v>2.7783E-3</v>
      </c>
      <c r="S195" s="299">
        <v>0</v>
      </c>
      <c r="T195" s="300">
        <f t="shared" si="43"/>
        <v>0</v>
      </c>
      <c r="AR195" s="202" t="s">
        <v>228</v>
      </c>
      <c r="AT195" s="202" t="s">
        <v>291</v>
      </c>
      <c r="AU195" s="202" t="s">
        <v>85</v>
      </c>
      <c r="AY195" s="202" t="s">
        <v>196</v>
      </c>
      <c r="BE195" s="301">
        <f t="shared" si="44"/>
        <v>0</v>
      </c>
      <c r="BF195" s="301">
        <f t="shared" si="45"/>
        <v>0</v>
      </c>
      <c r="BG195" s="301">
        <f t="shared" si="46"/>
        <v>0</v>
      </c>
      <c r="BH195" s="301">
        <f t="shared" si="47"/>
        <v>0</v>
      </c>
      <c r="BI195" s="301">
        <f t="shared" si="48"/>
        <v>0</v>
      </c>
      <c r="BJ195" s="202" t="s">
        <v>39</v>
      </c>
      <c r="BK195" s="301">
        <f t="shared" si="49"/>
        <v>0</v>
      </c>
      <c r="BL195" s="202" t="s">
        <v>203</v>
      </c>
      <c r="BM195" s="202" t="s">
        <v>508</v>
      </c>
    </row>
    <row r="196" spans="2:65" s="212" customFormat="1" ht="25.5" customHeight="1">
      <c r="B196" s="213"/>
      <c r="C196" s="291" t="s">
        <v>509</v>
      </c>
      <c r="D196" s="291" t="s">
        <v>198</v>
      </c>
      <c r="E196" s="292" t="s">
        <v>510</v>
      </c>
      <c r="F196" s="293" t="s">
        <v>511</v>
      </c>
      <c r="G196" s="294" t="s">
        <v>201</v>
      </c>
      <c r="H196" s="295">
        <v>15.12</v>
      </c>
      <c r="I196" s="116">
        <v>0</v>
      </c>
      <c r="J196" s="296">
        <f t="shared" si="40"/>
        <v>0</v>
      </c>
      <c r="K196" s="293" t="s">
        <v>202</v>
      </c>
      <c r="L196" s="213"/>
      <c r="M196" s="297" t="s">
        <v>5</v>
      </c>
      <c r="N196" s="298" t="s">
        <v>48</v>
      </c>
      <c r="O196" s="214"/>
      <c r="P196" s="299">
        <f t="shared" si="41"/>
        <v>0</v>
      </c>
      <c r="Q196" s="299">
        <v>1.2E-4</v>
      </c>
      <c r="R196" s="299">
        <f t="shared" si="42"/>
        <v>1.8143999999999999E-3</v>
      </c>
      <c r="S196" s="299">
        <v>0</v>
      </c>
      <c r="T196" s="300">
        <f t="shared" si="43"/>
        <v>0</v>
      </c>
      <c r="AR196" s="202" t="s">
        <v>203</v>
      </c>
      <c r="AT196" s="202" t="s">
        <v>198</v>
      </c>
      <c r="AU196" s="202" t="s">
        <v>85</v>
      </c>
      <c r="AY196" s="202" t="s">
        <v>196</v>
      </c>
      <c r="BE196" s="301">
        <f t="shared" si="44"/>
        <v>0</v>
      </c>
      <c r="BF196" s="301">
        <f t="shared" si="45"/>
        <v>0</v>
      </c>
      <c r="BG196" s="301">
        <f t="shared" si="46"/>
        <v>0</v>
      </c>
      <c r="BH196" s="301">
        <f t="shared" si="47"/>
        <v>0</v>
      </c>
      <c r="BI196" s="301">
        <f t="shared" si="48"/>
        <v>0</v>
      </c>
      <c r="BJ196" s="202" t="s">
        <v>39</v>
      </c>
      <c r="BK196" s="301">
        <f t="shared" si="49"/>
        <v>0</v>
      </c>
      <c r="BL196" s="202" t="s">
        <v>203</v>
      </c>
      <c r="BM196" s="202" t="s">
        <v>512</v>
      </c>
    </row>
    <row r="197" spans="2:65" s="212" customFormat="1" ht="25.5" customHeight="1">
      <c r="B197" s="213"/>
      <c r="C197" s="291" t="s">
        <v>513</v>
      </c>
      <c r="D197" s="291" t="s">
        <v>198</v>
      </c>
      <c r="E197" s="292" t="s">
        <v>514</v>
      </c>
      <c r="F197" s="293" t="s">
        <v>515</v>
      </c>
      <c r="G197" s="294" t="s">
        <v>222</v>
      </c>
      <c r="H197" s="295">
        <v>9.3320000000000007</v>
      </c>
      <c r="I197" s="116">
        <v>0</v>
      </c>
      <c r="J197" s="296">
        <f t="shared" si="40"/>
        <v>0</v>
      </c>
      <c r="K197" s="293" t="s">
        <v>202</v>
      </c>
      <c r="L197" s="213"/>
      <c r="M197" s="297" t="s">
        <v>5</v>
      </c>
      <c r="N197" s="298" t="s">
        <v>48</v>
      </c>
      <c r="O197" s="214"/>
      <c r="P197" s="299">
        <f t="shared" si="41"/>
        <v>0</v>
      </c>
      <c r="Q197" s="299">
        <v>2.45329</v>
      </c>
      <c r="R197" s="299">
        <f t="shared" si="42"/>
        <v>22.894102280000002</v>
      </c>
      <c r="S197" s="299">
        <v>0</v>
      </c>
      <c r="T197" s="300">
        <f t="shared" si="43"/>
        <v>0</v>
      </c>
      <c r="AR197" s="202" t="s">
        <v>203</v>
      </c>
      <c r="AT197" s="202" t="s">
        <v>198</v>
      </c>
      <c r="AU197" s="202" t="s">
        <v>85</v>
      </c>
      <c r="AY197" s="202" t="s">
        <v>196</v>
      </c>
      <c r="BE197" s="301">
        <f t="shared" si="44"/>
        <v>0</v>
      </c>
      <c r="BF197" s="301">
        <f t="shared" si="45"/>
        <v>0</v>
      </c>
      <c r="BG197" s="301">
        <f t="shared" si="46"/>
        <v>0</v>
      </c>
      <c r="BH197" s="301">
        <f t="shared" si="47"/>
        <v>0</v>
      </c>
      <c r="BI197" s="301">
        <f t="shared" si="48"/>
        <v>0</v>
      </c>
      <c r="BJ197" s="202" t="s">
        <v>39</v>
      </c>
      <c r="BK197" s="301">
        <f t="shared" si="49"/>
        <v>0</v>
      </c>
      <c r="BL197" s="202" t="s">
        <v>203</v>
      </c>
      <c r="BM197" s="202" t="s">
        <v>516</v>
      </c>
    </row>
    <row r="198" spans="2:65" s="212" customFormat="1" ht="25.5" customHeight="1">
      <c r="B198" s="213"/>
      <c r="C198" s="291" t="s">
        <v>517</v>
      </c>
      <c r="D198" s="291" t="s">
        <v>198</v>
      </c>
      <c r="E198" s="292" t="s">
        <v>518</v>
      </c>
      <c r="F198" s="293" t="s">
        <v>519</v>
      </c>
      <c r="G198" s="294" t="s">
        <v>222</v>
      </c>
      <c r="H198" s="295">
        <v>14.21</v>
      </c>
      <c r="I198" s="116">
        <v>0</v>
      </c>
      <c r="J198" s="296">
        <f t="shared" si="40"/>
        <v>0</v>
      </c>
      <c r="K198" s="293" t="s">
        <v>202</v>
      </c>
      <c r="L198" s="213"/>
      <c r="M198" s="297" t="s">
        <v>5</v>
      </c>
      <c r="N198" s="298" t="s">
        <v>48</v>
      </c>
      <c r="O198" s="214"/>
      <c r="P198" s="299">
        <f t="shared" si="41"/>
        <v>0</v>
      </c>
      <c r="Q198" s="299">
        <v>2.2563399999999998</v>
      </c>
      <c r="R198" s="299">
        <f t="shared" si="42"/>
        <v>32.062591400000002</v>
      </c>
      <c r="S198" s="299">
        <v>0</v>
      </c>
      <c r="T198" s="300">
        <f t="shared" si="43"/>
        <v>0</v>
      </c>
      <c r="AR198" s="202" t="s">
        <v>203</v>
      </c>
      <c r="AT198" s="202" t="s">
        <v>198</v>
      </c>
      <c r="AU198" s="202" t="s">
        <v>85</v>
      </c>
      <c r="AY198" s="202" t="s">
        <v>196</v>
      </c>
      <c r="BE198" s="301">
        <f t="shared" si="44"/>
        <v>0</v>
      </c>
      <c r="BF198" s="301">
        <f t="shared" si="45"/>
        <v>0</v>
      </c>
      <c r="BG198" s="301">
        <f t="shared" si="46"/>
        <v>0</v>
      </c>
      <c r="BH198" s="301">
        <f t="shared" si="47"/>
        <v>0</v>
      </c>
      <c r="BI198" s="301">
        <f t="shared" si="48"/>
        <v>0</v>
      </c>
      <c r="BJ198" s="202" t="s">
        <v>39</v>
      </c>
      <c r="BK198" s="301">
        <f t="shared" si="49"/>
        <v>0</v>
      </c>
      <c r="BL198" s="202" t="s">
        <v>203</v>
      </c>
      <c r="BM198" s="202" t="s">
        <v>520</v>
      </c>
    </row>
    <row r="199" spans="2:65" s="212" customFormat="1" ht="25.5" customHeight="1">
      <c r="B199" s="213"/>
      <c r="C199" s="291" t="s">
        <v>521</v>
      </c>
      <c r="D199" s="291" t="s">
        <v>198</v>
      </c>
      <c r="E199" s="292" t="s">
        <v>522</v>
      </c>
      <c r="F199" s="293" t="s">
        <v>523</v>
      </c>
      <c r="G199" s="294" t="s">
        <v>222</v>
      </c>
      <c r="H199" s="295">
        <v>29.736999999999998</v>
      </c>
      <c r="I199" s="116">
        <v>0</v>
      </c>
      <c r="J199" s="296">
        <f t="shared" si="40"/>
        <v>0</v>
      </c>
      <c r="K199" s="293" t="s">
        <v>202</v>
      </c>
      <c r="L199" s="213"/>
      <c r="M199" s="297" t="s">
        <v>5</v>
      </c>
      <c r="N199" s="298" t="s">
        <v>48</v>
      </c>
      <c r="O199" s="214"/>
      <c r="P199" s="299">
        <f t="shared" si="41"/>
        <v>0</v>
      </c>
      <c r="Q199" s="299">
        <v>2.45329</v>
      </c>
      <c r="R199" s="299">
        <f t="shared" si="42"/>
        <v>72.95348473</v>
      </c>
      <c r="S199" s="299">
        <v>0</v>
      </c>
      <c r="T199" s="300">
        <f t="shared" si="43"/>
        <v>0</v>
      </c>
      <c r="AR199" s="202" t="s">
        <v>203</v>
      </c>
      <c r="AT199" s="202" t="s">
        <v>198</v>
      </c>
      <c r="AU199" s="202" t="s">
        <v>85</v>
      </c>
      <c r="AY199" s="202" t="s">
        <v>196</v>
      </c>
      <c r="BE199" s="301">
        <f t="shared" si="44"/>
        <v>0</v>
      </c>
      <c r="BF199" s="301">
        <f t="shared" si="45"/>
        <v>0</v>
      </c>
      <c r="BG199" s="301">
        <f t="shared" si="46"/>
        <v>0</v>
      </c>
      <c r="BH199" s="301">
        <f t="shared" si="47"/>
        <v>0</v>
      </c>
      <c r="BI199" s="301">
        <f t="shared" si="48"/>
        <v>0</v>
      </c>
      <c r="BJ199" s="202" t="s">
        <v>39</v>
      </c>
      <c r="BK199" s="301">
        <f t="shared" si="49"/>
        <v>0</v>
      </c>
      <c r="BL199" s="202" t="s">
        <v>203</v>
      </c>
      <c r="BM199" s="202" t="s">
        <v>524</v>
      </c>
    </row>
    <row r="200" spans="2:65" s="212" customFormat="1" ht="25.5" customHeight="1">
      <c r="B200" s="213"/>
      <c r="C200" s="291" t="s">
        <v>525</v>
      </c>
      <c r="D200" s="291" t="s">
        <v>198</v>
      </c>
      <c r="E200" s="292" t="s">
        <v>526</v>
      </c>
      <c r="F200" s="293" t="s">
        <v>527</v>
      </c>
      <c r="G200" s="294" t="s">
        <v>222</v>
      </c>
      <c r="H200" s="295">
        <v>28.419</v>
      </c>
      <c r="I200" s="116">
        <v>0</v>
      </c>
      <c r="J200" s="296">
        <f t="shared" si="40"/>
        <v>0</v>
      </c>
      <c r="K200" s="293" t="s">
        <v>202</v>
      </c>
      <c r="L200" s="213"/>
      <c r="M200" s="297" t="s">
        <v>5</v>
      </c>
      <c r="N200" s="298" t="s">
        <v>48</v>
      </c>
      <c r="O200" s="214"/>
      <c r="P200" s="299">
        <f t="shared" si="41"/>
        <v>0</v>
      </c>
      <c r="Q200" s="299">
        <v>0</v>
      </c>
      <c r="R200" s="299">
        <f t="shared" si="42"/>
        <v>0</v>
      </c>
      <c r="S200" s="299">
        <v>0</v>
      </c>
      <c r="T200" s="300">
        <f t="shared" si="43"/>
        <v>0</v>
      </c>
      <c r="AR200" s="202" t="s">
        <v>203</v>
      </c>
      <c r="AT200" s="202" t="s">
        <v>198</v>
      </c>
      <c r="AU200" s="202" t="s">
        <v>85</v>
      </c>
      <c r="AY200" s="202" t="s">
        <v>196</v>
      </c>
      <c r="BE200" s="301">
        <f t="shared" si="44"/>
        <v>0</v>
      </c>
      <c r="BF200" s="301">
        <f t="shared" si="45"/>
        <v>0</v>
      </c>
      <c r="BG200" s="301">
        <f t="shared" si="46"/>
        <v>0</v>
      </c>
      <c r="BH200" s="301">
        <f t="shared" si="47"/>
        <v>0</v>
      </c>
      <c r="BI200" s="301">
        <f t="shared" si="48"/>
        <v>0</v>
      </c>
      <c r="BJ200" s="202" t="s">
        <v>39</v>
      </c>
      <c r="BK200" s="301">
        <f t="shared" si="49"/>
        <v>0</v>
      </c>
      <c r="BL200" s="202" t="s">
        <v>203</v>
      </c>
      <c r="BM200" s="202" t="s">
        <v>528</v>
      </c>
    </row>
    <row r="201" spans="2:65" s="212" customFormat="1" ht="25.5" customHeight="1">
      <c r="B201" s="213"/>
      <c r="C201" s="291" t="s">
        <v>529</v>
      </c>
      <c r="D201" s="291" t="s">
        <v>198</v>
      </c>
      <c r="E201" s="292" t="s">
        <v>530</v>
      </c>
      <c r="F201" s="293" t="s">
        <v>531</v>
      </c>
      <c r="G201" s="294" t="s">
        <v>222</v>
      </c>
      <c r="H201" s="295">
        <v>11.76</v>
      </c>
      <c r="I201" s="116">
        <v>0</v>
      </c>
      <c r="J201" s="296">
        <f t="shared" si="40"/>
        <v>0</v>
      </c>
      <c r="K201" s="293" t="s">
        <v>202</v>
      </c>
      <c r="L201" s="213"/>
      <c r="M201" s="297" t="s">
        <v>5</v>
      </c>
      <c r="N201" s="298" t="s">
        <v>48</v>
      </c>
      <c r="O201" s="214"/>
      <c r="P201" s="299">
        <f t="shared" si="41"/>
        <v>0</v>
      </c>
      <c r="Q201" s="299">
        <v>0</v>
      </c>
      <c r="R201" s="299">
        <f t="shared" si="42"/>
        <v>0</v>
      </c>
      <c r="S201" s="299">
        <v>0</v>
      </c>
      <c r="T201" s="300">
        <f t="shared" si="43"/>
        <v>0</v>
      </c>
      <c r="AR201" s="202" t="s">
        <v>203</v>
      </c>
      <c r="AT201" s="202" t="s">
        <v>198</v>
      </c>
      <c r="AU201" s="202" t="s">
        <v>85</v>
      </c>
      <c r="AY201" s="202" t="s">
        <v>196</v>
      </c>
      <c r="BE201" s="301">
        <f t="shared" si="44"/>
        <v>0</v>
      </c>
      <c r="BF201" s="301">
        <f t="shared" si="45"/>
        <v>0</v>
      </c>
      <c r="BG201" s="301">
        <f t="shared" si="46"/>
        <v>0</v>
      </c>
      <c r="BH201" s="301">
        <f t="shared" si="47"/>
        <v>0</v>
      </c>
      <c r="BI201" s="301">
        <f t="shared" si="48"/>
        <v>0</v>
      </c>
      <c r="BJ201" s="202" t="s">
        <v>39</v>
      </c>
      <c r="BK201" s="301">
        <f t="shared" si="49"/>
        <v>0</v>
      </c>
      <c r="BL201" s="202" t="s">
        <v>203</v>
      </c>
      <c r="BM201" s="202" t="s">
        <v>532</v>
      </c>
    </row>
    <row r="202" spans="2:65" s="212" customFormat="1" ht="25.5" customHeight="1">
      <c r="B202" s="213"/>
      <c r="C202" s="291" t="s">
        <v>533</v>
      </c>
      <c r="D202" s="291" t="s">
        <v>198</v>
      </c>
      <c r="E202" s="292" t="s">
        <v>534</v>
      </c>
      <c r="F202" s="293" t="s">
        <v>535</v>
      </c>
      <c r="G202" s="294" t="s">
        <v>222</v>
      </c>
      <c r="H202" s="295">
        <v>11.76</v>
      </c>
      <c r="I202" s="116">
        <v>0</v>
      </c>
      <c r="J202" s="296">
        <f t="shared" si="40"/>
        <v>0</v>
      </c>
      <c r="K202" s="293" t="s">
        <v>202</v>
      </c>
      <c r="L202" s="213"/>
      <c r="M202" s="297" t="s">
        <v>5</v>
      </c>
      <c r="N202" s="298" t="s">
        <v>48</v>
      </c>
      <c r="O202" s="214"/>
      <c r="P202" s="299">
        <f t="shared" si="41"/>
        <v>0</v>
      </c>
      <c r="Q202" s="299">
        <v>0.505</v>
      </c>
      <c r="R202" s="299">
        <f t="shared" si="42"/>
        <v>5.9387999999999996</v>
      </c>
      <c r="S202" s="299">
        <v>0</v>
      </c>
      <c r="T202" s="300">
        <f t="shared" si="43"/>
        <v>0</v>
      </c>
      <c r="AR202" s="202" t="s">
        <v>203</v>
      </c>
      <c r="AT202" s="202" t="s">
        <v>198</v>
      </c>
      <c r="AU202" s="202" t="s">
        <v>85</v>
      </c>
      <c r="AY202" s="202" t="s">
        <v>196</v>
      </c>
      <c r="BE202" s="301">
        <f t="shared" si="44"/>
        <v>0</v>
      </c>
      <c r="BF202" s="301">
        <f t="shared" si="45"/>
        <v>0</v>
      </c>
      <c r="BG202" s="301">
        <f t="shared" si="46"/>
        <v>0</v>
      </c>
      <c r="BH202" s="301">
        <f t="shared" si="47"/>
        <v>0</v>
      </c>
      <c r="BI202" s="301">
        <f t="shared" si="48"/>
        <v>0</v>
      </c>
      <c r="BJ202" s="202" t="s">
        <v>39</v>
      </c>
      <c r="BK202" s="301">
        <f t="shared" si="49"/>
        <v>0</v>
      </c>
      <c r="BL202" s="202" t="s">
        <v>203</v>
      </c>
      <c r="BM202" s="202" t="s">
        <v>536</v>
      </c>
    </row>
    <row r="203" spans="2:65" s="212" customFormat="1" ht="16.5" customHeight="1">
      <c r="B203" s="213"/>
      <c r="C203" s="291" t="s">
        <v>537</v>
      </c>
      <c r="D203" s="291" t="s">
        <v>198</v>
      </c>
      <c r="E203" s="292" t="s">
        <v>538</v>
      </c>
      <c r="F203" s="293" t="s">
        <v>539</v>
      </c>
      <c r="G203" s="294" t="s">
        <v>201</v>
      </c>
      <c r="H203" s="295">
        <v>6.1680000000000001</v>
      </c>
      <c r="I203" s="116">
        <v>0</v>
      </c>
      <c r="J203" s="296">
        <f t="shared" si="40"/>
        <v>0</v>
      </c>
      <c r="K203" s="293" t="s">
        <v>202</v>
      </c>
      <c r="L203" s="213"/>
      <c r="M203" s="297" t="s">
        <v>5</v>
      </c>
      <c r="N203" s="298" t="s">
        <v>48</v>
      </c>
      <c r="O203" s="214"/>
      <c r="P203" s="299">
        <f t="shared" si="41"/>
        <v>0</v>
      </c>
      <c r="Q203" s="299">
        <v>1.3520000000000001E-2</v>
      </c>
      <c r="R203" s="299">
        <f t="shared" si="42"/>
        <v>8.3391360000000012E-2</v>
      </c>
      <c r="S203" s="299">
        <v>0</v>
      </c>
      <c r="T203" s="300">
        <f t="shared" si="43"/>
        <v>0</v>
      </c>
      <c r="AR203" s="202" t="s">
        <v>203</v>
      </c>
      <c r="AT203" s="202" t="s">
        <v>198</v>
      </c>
      <c r="AU203" s="202" t="s">
        <v>85</v>
      </c>
      <c r="AY203" s="202" t="s">
        <v>196</v>
      </c>
      <c r="BE203" s="301">
        <f t="shared" si="44"/>
        <v>0</v>
      </c>
      <c r="BF203" s="301">
        <f t="shared" si="45"/>
        <v>0</v>
      </c>
      <c r="BG203" s="301">
        <f t="shared" si="46"/>
        <v>0</v>
      </c>
      <c r="BH203" s="301">
        <f t="shared" si="47"/>
        <v>0</v>
      </c>
      <c r="BI203" s="301">
        <f t="shared" si="48"/>
        <v>0</v>
      </c>
      <c r="BJ203" s="202" t="s">
        <v>39</v>
      </c>
      <c r="BK203" s="301">
        <f t="shared" si="49"/>
        <v>0</v>
      </c>
      <c r="BL203" s="202" t="s">
        <v>203</v>
      </c>
      <c r="BM203" s="202" t="s">
        <v>540</v>
      </c>
    </row>
    <row r="204" spans="2:65" s="212" customFormat="1" ht="16.5" customHeight="1">
      <c r="B204" s="213"/>
      <c r="C204" s="291" t="s">
        <v>541</v>
      </c>
      <c r="D204" s="291" t="s">
        <v>198</v>
      </c>
      <c r="E204" s="292" t="s">
        <v>542</v>
      </c>
      <c r="F204" s="293" t="s">
        <v>543</v>
      </c>
      <c r="G204" s="294" t="s">
        <v>201</v>
      </c>
      <c r="H204" s="295">
        <v>6.1680000000000001</v>
      </c>
      <c r="I204" s="116">
        <v>0</v>
      </c>
      <c r="J204" s="296">
        <f t="shared" si="40"/>
        <v>0</v>
      </c>
      <c r="K204" s="293" t="s">
        <v>202</v>
      </c>
      <c r="L204" s="213"/>
      <c r="M204" s="297" t="s">
        <v>5</v>
      </c>
      <c r="N204" s="298" t="s">
        <v>48</v>
      </c>
      <c r="O204" s="214"/>
      <c r="P204" s="299">
        <f t="shared" si="41"/>
        <v>0</v>
      </c>
      <c r="Q204" s="299">
        <v>0</v>
      </c>
      <c r="R204" s="299">
        <f t="shared" si="42"/>
        <v>0</v>
      </c>
      <c r="S204" s="299">
        <v>0</v>
      </c>
      <c r="T204" s="300">
        <f t="shared" si="43"/>
        <v>0</v>
      </c>
      <c r="AR204" s="202" t="s">
        <v>203</v>
      </c>
      <c r="AT204" s="202" t="s">
        <v>198</v>
      </c>
      <c r="AU204" s="202" t="s">
        <v>85</v>
      </c>
      <c r="AY204" s="202" t="s">
        <v>196</v>
      </c>
      <c r="BE204" s="301">
        <f t="shared" si="44"/>
        <v>0</v>
      </c>
      <c r="BF204" s="301">
        <f t="shared" si="45"/>
        <v>0</v>
      </c>
      <c r="BG204" s="301">
        <f t="shared" si="46"/>
        <v>0</v>
      </c>
      <c r="BH204" s="301">
        <f t="shared" si="47"/>
        <v>0</v>
      </c>
      <c r="BI204" s="301">
        <f t="shared" si="48"/>
        <v>0</v>
      </c>
      <c r="BJ204" s="202" t="s">
        <v>39</v>
      </c>
      <c r="BK204" s="301">
        <f t="shared" si="49"/>
        <v>0</v>
      </c>
      <c r="BL204" s="202" t="s">
        <v>203</v>
      </c>
      <c r="BM204" s="202" t="s">
        <v>544</v>
      </c>
    </row>
    <row r="205" spans="2:65" s="212" customFormat="1" ht="16.5" customHeight="1">
      <c r="B205" s="213"/>
      <c r="C205" s="291" t="s">
        <v>545</v>
      </c>
      <c r="D205" s="291" t="s">
        <v>198</v>
      </c>
      <c r="E205" s="292" t="s">
        <v>546</v>
      </c>
      <c r="F205" s="293" t="s">
        <v>547</v>
      </c>
      <c r="G205" s="294" t="s">
        <v>243</v>
      </c>
      <c r="H205" s="295">
        <v>1.0069999999999999</v>
      </c>
      <c r="I205" s="116">
        <v>0</v>
      </c>
      <c r="J205" s="296">
        <f t="shared" si="40"/>
        <v>0</v>
      </c>
      <c r="K205" s="293" t="s">
        <v>202</v>
      </c>
      <c r="L205" s="213"/>
      <c r="M205" s="297" t="s">
        <v>5</v>
      </c>
      <c r="N205" s="298" t="s">
        <v>48</v>
      </c>
      <c r="O205" s="214"/>
      <c r="P205" s="299">
        <f t="shared" si="41"/>
        <v>0</v>
      </c>
      <c r="Q205" s="299">
        <v>1.0530600000000001</v>
      </c>
      <c r="R205" s="299">
        <f t="shared" si="42"/>
        <v>1.06043142</v>
      </c>
      <c r="S205" s="299">
        <v>0</v>
      </c>
      <c r="T205" s="300">
        <f t="shared" si="43"/>
        <v>0</v>
      </c>
      <c r="AR205" s="202" t="s">
        <v>203</v>
      </c>
      <c r="AT205" s="202" t="s">
        <v>198</v>
      </c>
      <c r="AU205" s="202" t="s">
        <v>85</v>
      </c>
      <c r="AY205" s="202" t="s">
        <v>196</v>
      </c>
      <c r="BE205" s="301">
        <f t="shared" si="44"/>
        <v>0</v>
      </c>
      <c r="BF205" s="301">
        <f t="shared" si="45"/>
        <v>0</v>
      </c>
      <c r="BG205" s="301">
        <f t="shared" si="46"/>
        <v>0</v>
      </c>
      <c r="BH205" s="301">
        <f t="shared" si="47"/>
        <v>0</v>
      </c>
      <c r="BI205" s="301">
        <f t="shared" si="48"/>
        <v>0</v>
      </c>
      <c r="BJ205" s="202" t="s">
        <v>39</v>
      </c>
      <c r="BK205" s="301">
        <f t="shared" si="49"/>
        <v>0</v>
      </c>
      <c r="BL205" s="202" t="s">
        <v>203</v>
      </c>
      <c r="BM205" s="202" t="s">
        <v>548</v>
      </c>
    </row>
    <row r="206" spans="2:65" s="212" customFormat="1" ht="25.5" customHeight="1">
      <c r="B206" s="213"/>
      <c r="C206" s="291" t="s">
        <v>549</v>
      </c>
      <c r="D206" s="291" t="s">
        <v>198</v>
      </c>
      <c r="E206" s="292" t="s">
        <v>550</v>
      </c>
      <c r="F206" s="293" t="s">
        <v>551</v>
      </c>
      <c r="G206" s="294" t="s">
        <v>201</v>
      </c>
      <c r="H206" s="295">
        <v>3.0659999999999998</v>
      </c>
      <c r="I206" s="116">
        <v>0</v>
      </c>
      <c r="J206" s="296">
        <f t="shared" si="40"/>
        <v>0</v>
      </c>
      <c r="K206" s="293" t="s">
        <v>202</v>
      </c>
      <c r="L206" s="213"/>
      <c r="M206" s="297" t="s">
        <v>5</v>
      </c>
      <c r="N206" s="298" t="s">
        <v>48</v>
      </c>
      <c r="O206" s="214"/>
      <c r="P206" s="299">
        <f t="shared" si="41"/>
        <v>0</v>
      </c>
      <c r="Q206" s="299">
        <v>6.3E-2</v>
      </c>
      <c r="R206" s="299">
        <f t="shared" si="42"/>
        <v>0.193158</v>
      </c>
      <c r="S206" s="299">
        <v>0</v>
      </c>
      <c r="T206" s="300">
        <f t="shared" si="43"/>
        <v>0</v>
      </c>
      <c r="AR206" s="202" t="s">
        <v>203</v>
      </c>
      <c r="AT206" s="202" t="s">
        <v>198</v>
      </c>
      <c r="AU206" s="202" t="s">
        <v>85</v>
      </c>
      <c r="AY206" s="202" t="s">
        <v>196</v>
      </c>
      <c r="BE206" s="301">
        <f t="shared" si="44"/>
        <v>0</v>
      </c>
      <c r="BF206" s="301">
        <f t="shared" si="45"/>
        <v>0</v>
      </c>
      <c r="BG206" s="301">
        <f t="shared" si="46"/>
        <v>0</v>
      </c>
      <c r="BH206" s="301">
        <f t="shared" si="47"/>
        <v>0</v>
      </c>
      <c r="BI206" s="301">
        <f t="shared" si="48"/>
        <v>0</v>
      </c>
      <c r="BJ206" s="202" t="s">
        <v>39</v>
      </c>
      <c r="BK206" s="301">
        <f t="shared" si="49"/>
        <v>0</v>
      </c>
      <c r="BL206" s="202" t="s">
        <v>203</v>
      </c>
      <c r="BM206" s="202" t="s">
        <v>552</v>
      </c>
    </row>
    <row r="207" spans="2:65" s="212" customFormat="1" ht="25.5" customHeight="1">
      <c r="B207" s="213"/>
      <c r="C207" s="291" t="s">
        <v>553</v>
      </c>
      <c r="D207" s="291" t="s">
        <v>198</v>
      </c>
      <c r="E207" s="292" t="s">
        <v>554</v>
      </c>
      <c r="F207" s="293" t="s">
        <v>555</v>
      </c>
      <c r="G207" s="294" t="s">
        <v>222</v>
      </c>
      <c r="H207" s="295">
        <v>40.200000000000003</v>
      </c>
      <c r="I207" s="116">
        <v>0</v>
      </c>
      <c r="J207" s="296">
        <f t="shared" si="40"/>
        <v>0</v>
      </c>
      <c r="K207" s="293" t="s">
        <v>351</v>
      </c>
      <c r="L207" s="213"/>
      <c r="M207" s="297" t="s">
        <v>5</v>
      </c>
      <c r="N207" s="298" t="s">
        <v>48</v>
      </c>
      <c r="O207" s="214"/>
      <c r="P207" s="299">
        <f t="shared" si="41"/>
        <v>0</v>
      </c>
      <c r="Q207" s="299">
        <v>2.16</v>
      </c>
      <c r="R207" s="299">
        <f t="shared" si="42"/>
        <v>86.832000000000008</v>
      </c>
      <c r="S207" s="299">
        <v>0</v>
      </c>
      <c r="T207" s="300">
        <f t="shared" si="43"/>
        <v>0</v>
      </c>
      <c r="AR207" s="202" t="s">
        <v>203</v>
      </c>
      <c r="AT207" s="202" t="s">
        <v>198</v>
      </c>
      <c r="AU207" s="202" t="s">
        <v>85</v>
      </c>
      <c r="AY207" s="202" t="s">
        <v>196</v>
      </c>
      <c r="BE207" s="301">
        <f t="shared" si="44"/>
        <v>0</v>
      </c>
      <c r="BF207" s="301">
        <f t="shared" si="45"/>
        <v>0</v>
      </c>
      <c r="BG207" s="301">
        <f t="shared" si="46"/>
        <v>0</v>
      </c>
      <c r="BH207" s="301">
        <f t="shared" si="47"/>
        <v>0</v>
      </c>
      <c r="BI207" s="301">
        <f t="shared" si="48"/>
        <v>0</v>
      </c>
      <c r="BJ207" s="202" t="s">
        <v>39</v>
      </c>
      <c r="BK207" s="301">
        <f t="shared" si="49"/>
        <v>0</v>
      </c>
      <c r="BL207" s="202" t="s">
        <v>203</v>
      </c>
      <c r="BM207" s="202" t="s">
        <v>556</v>
      </c>
    </row>
    <row r="208" spans="2:65" s="212" customFormat="1" ht="25.5" customHeight="1">
      <c r="B208" s="213"/>
      <c r="C208" s="291" t="s">
        <v>557</v>
      </c>
      <c r="D208" s="291" t="s">
        <v>198</v>
      </c>
      <c r="E208" s="292" t="s">
        <v>558</v>
      </c>
      <c r="F208" s="293" t="s">
        <v>559</v>
      </c>
      <c r="G208" s="294" t="s">
        <v>222</v>
      </c>
      <c r="H208" s="295">
        <v>21.972999999999999</v>
      </c>
      <c r="I208" s="116">
        <v>0</v>
      </c>
      <c r="J208" s="296">
        <f t="shared" si="40"/>
        <v>0</v>
      </c>
      <c r="K208" s="293" t="s">
        <v>351</v>
      </c>
      <c r="L208" s="213"/>
      <c r="M208" s="297" t="s">
        <v>5</v>
      </c>
      <c r="N208" s="298" t="s">
        <v>48</v>
      </c>
      <c r="O208" s="214"/>
      <c r="P208" s="299">
        <f t="shared" si="41"/>
        <v>0</v>
      </c>
      <c r="Q208" s="299">
        <v>2.16</v>
      </c>
      <c r="R208" s="299">
        <f t="shared" si="42"/>
        <v>47.461680000000001</v>
      </c>
      <c r="S208" s="299">
        <v>0</v>
      </c>
      <c r="T208" s="300">
        <f t="shared" si="43"/>
        <v>0</v>
      </c>
      <c r="AR208" s="202" t="s">
        <v>203</v>
      </c>
      <c r="AT208" s="202" t="s">
        <v>198</v>
      </c>
      <c r="AU208" s="202" t="s">
        <v>85</v>
      </c>
      <c r="AY208" s="202" t="s">
        <v>196</v>
      </c>
      <c r="BE208" s="301">
        <f t="shared" si="44"/>
        <v>0</v>
      </c>
      <c r="BF208" s="301">
        <f t="shared" si="45"/>
        <v>0</v>
      </c>
      <c r="BG208" s="301">
        <f t="shared" si="46"/>
        <v>0</v>
      </c>
      <c r="BH208" s="301">
        <f t="shared" si="47"/>
        <v>0</v>
      </c>
      <c r="BI208" s="301">
        <f t="shared" si="48"/>
        <v>0</v>
      </c>
      <c r="BJ208" s="202" t="s">
        <v>39</v>
      </c>
      <c r="BK208" s="301">
        <f t="shared" si="49"/>
        <v>0</v>
      </c>
      <c r="BL208" s="202" t="s">
        <v>203</v>
      </c>
      <c r="BM208" s="202" t="s">
        <v>560</v>
      </c>
    </row>
    <row r="209" spans="2:65" s="212" customFormat="1" ht="25.5" customHeight="1">
      <c r="B209" s="213"/>
      <c r="C209" s="291" t="s">
        <v>561</v>
      </c>
      <c r="D209" s="291" t="s">
        <v>198</v>
      </c>
      <c r="E209" s="292" t="s">
        <v>562</v>
      </c>
      <c r="F209" s="293" t="s">
        <v>563</v>
      </c>
      <c r="G209" s="294" t="s">
        <v>288</v>
      </c>
      <c r="H209" s="295">
        <v>12</v>
      </c>
      <c r="I209" s="116">
        <v>0</v>
      </c>
      <c r="J209" s="296">
        <f t="shared" si="40"/>
        <v>0</v>
      </c>
      <c r="K209" s="293" t="s">
        <v>202</v>
      </c>
      <c r="L209" s="213"/>
      <c r="M209" s="297" t="s">
        <v>5</v>
      </c>
      <c r="N209" s="298" t="s">
        <v>48</v>
      </c>
      <c r="O209" s="214"/>
      <c r="P209" s="299">
        <f t="shared" si="41"/>
        <v>0</v>
      </c>
      <c r="Q209" s="299">
        <v>4.684E-2</v>
      </c>
      <c r="R209" s="299">
        <f t="shared" si="42"/>
        <v>0.56208000000000002</v>
      </c>
      <c r="S209" s="299">
        <v>0</v>
      </c>
      <c r="T209" s="300">
        <f t="shared" si="43"/>
        <v>0</v>
      </c>
      <c r="AR209" s="202" t="s">
        <v>203</v>
      </c>
      <c r="AT209" s="202" t="s">
        <v>198</v>
      </c>
      <c r="AU209" s="202" t="s">
        <v>85</v>
      </c>
      <c r="AY209" s="202" t="s">
        <v>196</v>
      </c>
      <c r="BE209" s="301">
        <f t="shared" si="44"/>
        <v>0</v>
      </c>
      <c r="BF209" s="301">
        <f t="shared" si="45"/>
        <v>0</v>
      </c>
      <c r="BG209" s="301">
        <f t="shared" si="46"/>
        <v>0</v>
      </c>
      <c r="BH209" s="301">
        <f t="shared" si="47"/>
        <v>0</v>
      </c>
      <c r="BI209" s="301">
        <f t="shared" si="48"/>
        <v>0</v>
      </c>
      <c r="BJ209" s="202" t="s">
        <v>39</v>
      </c>
      <c r="BK209" s="301">
        <f t="shared" si="49"/>
        <v>0</v>
      </c>
      <c r="BL209" s="202" t="s">
        <v>203</v>
      </c>
      <c r="BM209" s="202" t="s">
        <v>564</v>
      </c>
    </row>
    <row r="210" spans="2:65" s="212" customFormat="1" ht="16.5" customHeight="1">
      <c r="B210" s="213"/>
      <c r="C210" s="302" t="s">
        <v>565</v>
      </c>
      <c r="D210" s="302" t="s">
        <v>291</v>
      </c>
      <c r="E210" s="303" t="s">
        <v>566</v>
      </c>
      <c r="F210" s="304" t="s">
        <v>567</v>
      </c>
      <c r="G210" s="305" t="s">
        <v>288</v>
      </c>
      <c r="H210" s="306">
        <v>4</v>
      </c>
      <c r="I210" s="117">
        <v>0</v>
      </c>
      <c r="J210" s="307">
        <f t="shared" si="40"/>
        <v>0</v>
      </c>
      <c r="K210" s="304" t="s">
        <v>202</v>
      </c>
      <c r="L210" s="308"/>
      <c r="M210" s="309" t="s">
        <v>5</v>
      </c>
      <c r="N210" s="310" t="s">
        <v>48</v>
      </c>
      <c r="O210" s="214"/>
      <c r="P210" s="299">
        <f t="shared" si="41"/>
        <v>0</v>
      </c>
      <c r="Q210" s="299">
        <v>1.1900000000000001E-2</v>
      </c>
      <c r="R210" s="299">
        <f t="shared" si="42"/>
        <v>4.7600000000000003E-2</v>
      </c>
      <c r="S210" s="299">
        <v>0</v>
      </c>
      <c r="T210" s="300">
        <f t="shared" si="43"/>
        <v>0</v>
      </c>
      <c r="AR210" s="202" t="s">
        <v>228</v>
      </c>
      <c r="AT210" s="202" t="s">
        <v>291</v>
      </c>
      <c r="AU210" s="202" t="s">
        <v>85</v>
      </c>
      <c r="AY210" s="202" t="s">
        <v>196</v>
      </c>
      <c r="BE210" s="301">
        <f t="shared" si="44"/>
        <v>0</v>
      </c>
      <c r="BF210" s="301">
        <f t="shared" si="45"/>
        <v>0</v>
      </c>
      <c r="BG210" s="301">
        <f t="shared" si="46"/>
        <v>0</v>
      </c>
      <c r="BH210" s="301">
        <f t="shared" si="47"/>
        <v>0</v>
      </c>
      <c r="BI210" s="301">
        <f t="shared" si="48"/>
        <v>0</v>
      </c>
      <c r="BJ210" s="202" t="s">
        <v>39</v>
      </c>
      <c r="BK210" s="301">
        <f t="shared" si="49"/>
        <v>0</v>
      </c>
      <c r="BL210" s="202" t="s">
        <v>203</v>
      </c>
      <c r="BM210" s="202" t="s">
        <v>568</v>
      </c>
    </row>
    <row r="211" spans="2:65" s="212" customFormat="1" ht="16.5" customHeight="1">
      <c r="B211" s="213"/>
      <c r="C211" s="302" t="s">
        <v>569</v>
      </c>
      <c r="D211" s="302" t="s">
        <v>291</v>
      </c>
      <c r="E211" s="303" t="s">
        <v>570</v>
      </c>
      <c r="F211" s="304" t="s">
        <v>571</v>
      </c>
      <c r="G211" s="305" t="s">
        <v>288</v>
      </c>
      <c r="H211" s="306">
        <v>1</v>
      </c>
      <c r="I211" s="117">
        <v>0</v>
      </c>
      <c r="J211" s="307">
        <f t="shared" si="40"/>
        <v>0</v>
      </c>
      <c r="K211" s="304" t="s">
        <v>202</v>
      </c>
      <c r="L211" s="308"/>
      <c r="M211" s="309" t="s">
        <v>5</v>
      </c>
      <c r="N211" s="310" t="s">
        <v>48</v>
      </c>
      <c r="O211" s="214"/>
      <c r="P211" s="299">
        <f t="shared" si="41"/>
        <v>0</v>
      </c>
      <c r="Q211" s="299">
        <v>1.21E-2</v>
      </c>
      <c r="R211" s="299">
        <f t="shared" si="42"/>
        <v>1.21E-2</v>
      </c>
      <c r="S211" s="299">
        <v>0</v>
      </c>
      <c r="T211" s="300">
        <f t="shared" si="43"/>
        <v>0</v>
      </c>
      <c r="AR211" s="202" t="s">
        <v>228</v>
      </c>
      <c r="AT211" s="202" t="s">
        <v>291</v>
      </c>
      <c r="AU211" s="202" t="s">
        <v>85</v>
      </c>
      <c r="AY211" s="202" t="s">
        <v>196</v>
      </c>
      <c r="BE211" s="301">
        <f t="shared" si="44"/>
        <v>0</v>
      </c>
      <c r="BF211" s="301">
        <f t="shared" si="45"/>
        <v>0</v>
      </c>
      <c r="BG211" s="301">
        <f t="shared" si="46"/>
        <v>0</v>
      </c>
      <c r="BH211" s="301">
        <f t="shared" si="47"/>
        <v>0</v>
      </c>
      <c r="BI211" s="301">
        <f t="shared" si="48"/>
        <v>0</v>
      </c>
      <c r="BJ211" s="202" t="s">
        <v>39</v>
      </c>
      <c r="BK211" s="301">
        <f t="shared" si="49"/>
        <v>0</v>
      </c>
      <c r="BL211" s="202" t="s">
        <v>203</v>
      </c>
      <c r="BM211" s="202" t="s">
        <v>572</v>
      </c>
    </row>
    <row r="212" spans="2:65" s="212" customFormat="1" ht="16.5" customHeight="1">
      <c r="B212" s="213"/>
      <c r="C212" s="302" t="s">
        <v>573</v>
      </c>
      <c r="D212" s="302" t="s">
        <v>291</v>
      </c>
      <c r="E212" s="303" t="s">
        <v>574</v>
      </c>
      <c r="F212" s="304" t="s">
        <v>575</v>
      </c>
      <c r="G212" s="305" t="s">
        <v>288</v>
      </c>
      <c r="H212" s="306">
        <v>1</v>
      </c>
      <c r="I212" s="117">
        <v>0</v>
      </c>
      <c r="J212" s="307">
        <f t="shared" si="40"/>
        <v>0</v>
      </c>
      <c r="K212" s="304" t="s">
        <v>202</v>
      </c>
      <c r="L212" s="308"/>
      <c r="M212" s="309" t="s">
        <v>5</v>
      </c>
      <c r="N212" s="310" t="s">
        <v>48</v>
      </c>
      <c r="O212" s="214"/>
      <c r="P212" s="299">
        <f t="shared" si="41"/>
        <v>0</v>
      </c>
      <c r="Q212" s="299">
        <v>1.23E-2</v>
      </c>
      <c r="R212" s="299">
        <f t="shared" si="42"/>
        <v>1.23E-2</v>
      </c>
      <c r="S212" s="299">
        <v>0</v>
      </c>
      <c r="T212" s="300">
        <f t="shared" si="43"/>
        <v>0</v>
      </c>
      <c r="AR212" s="202" t="s">
        <v>228</v>
      </c>
      <c r="AT212" s="202" t="s">
        <v>291</v>
      </c>
      <c r="AU212" s="202" t="s">
        <v>85</v>
      </c>
      <c r="AY212" s="202" t="s">
        <v>196</v>
      </c>
      <c r="BE212" s="301">
        <f t="shared" si="44"/>
        <v>0</v>
      </c>
      <c r="BF212" s="301">
        <f t="shared" si="45"/>
        <v>0</v>
      </c>
      <c r="BG212" s="301">
        <f t="shared" si="46"/>
        <v>0</v>
      </c>
      <c r="BH212" s="301">
        <f t="shared" si="47"/>
        <v>0</v>
      </c>
      <c r="BI212" s="301">
        <f t="shared" si="48"/>
        <v>0</v>
      </c>
      <c r="BJ212" s="202" t="s">
        <v>39</v>
      </c>
      <c r="BK212" s="301">
        <f t="shared" si="49"/>
        <v>0</v>
      </c>
      <c r="BL212" s="202" t="s">
        <v>203</v>
      </c>
      <c r="BM212" s="202" t="s">
        <v>576</v>
      </c>
    </row>
    <row r="213" spans="2:65" s="212" customFormat="1" ht="16.5" customHeight="1">
      <c r="B213" s="213"/>
      <c r="C213" s="302" t="s">
        <v>577</v>
      </c>
      <c r="D213" s="302" t="s">
        <v>291</v>
      </c>
      <c r="E213" s="303" t="s">
        <v>578</v>
      </c>
      <c r="F213" s="304" t="s">
        <v>579</v>
      </c>
      <c r="G213" s="305" t="s">
        <v>288</v>
      </c>
      <c r="H213" s="306">
        <v>1</v>
      </c>
      <c r="I213" s="117">
        <v>0</v>
      </c>
      <c r="J213" s="307">
        <f t="shared" si="40"/>
        <v>0</v>
      </c>
      <c r="K213" s="304" t="s">
        <v>202</v>
      </c>
      <c r="L213" s="308"/>
      <c r="M213" s="309" t="s">
        <v>5</v>
      </c>
      <c r="N213" s="310" t="s">
        <v>48</v>
      </c>
      <c r="O213" s="214"/>
      <c r="P213" s="299">
        <f t="shared" si="41"/>
        <v>0</v>
      </c>
      <c r="Q213" s="299">
        <v>1.29E-2</v>
      </c>
      <c r="R213" s="299">
        <f t="shared" si="42"/>
        <v>1.29E-2</v>
      </c>
      <c r="S213" s="299">
        <v>0</v>
      </c>
      <c r="T213" s="300">
        <f t="shared" si="43"/>
        <v>0</v>
      </c>
      <c r="AR213" s="202" t="s">
        <v>228</v>
      </c>
      <c r="AT213" s="202" t="s">
        <v>291</v>
      </c>
      <c r="AU213" s="202" t="s">
        <v>85</v>
      </c>
      <c r="AY213" s="202" t="s">
        <v>196</v>
      </c>
      <c r="BE213" s="301">
        <f t="shared" si="44"/>
        <v>0</v>
      </c>
      <c r="BF213" s="301">
        <f t="shared" si="45"/>
        <v>0</v>
      </c>
      <c r="BG213" s="301">
        <f t="shared" si="46"/>
        <v>0</v>
      </c>
      <c r="BH213" s="301">
        <f t="shared" si="47"/>
        <v>0</v>
      </c>
      <c r="BI213" s="301">
        <f t="shared" si="48"/>
        <v>0</v>
      </c>
      <c r="BJ213" s="202" t="s">
        <v>39</v>
      </c>
      <c r="BK213" s="301">
        <f t="shared" si="49"/>
        <v>0</v>
      </c>
      <c r="BL213" s="202" t="s">
        <v>203</v>
      </c>
      <c r="BM213" s="202" t="s">
        <v>580</v>
      </c>
    </row>
    <row r="214" spans="2:65" s="212" customFormat="1" ht="16.5" customHeight="1">
      <c r="B214" s="213"/>
      <c r="C214" s="302" t="s">
        <v>581</v>
      </c>
      <c r="D214" s="302" t="s">
        <v>291</v>
      </c>
      <c r="E214" s="303" t="s">
        <v>582</v>
      </c>
      <c r="F214" s="304" t="s">
        <v>583</v>
      </c>
      <c r="G214" s="305" t="s">
        <v>288</v>
      </c>
      <c r="H214" s="306">
        <v>1</v>
      </c>
      <c r="I214" s="117">
        <v>0</v>
      </c>
      <c r="J214" s="307">
        <f t="shared" si="40"/>
        <v>0</v>
      </c>
      <c r="K214" s="304" t="s">
        <v>202</v>
      </c>
      <c r="L214" s="308"/>
      <c r="M214" s="309" t="s">
        <v>5</v>
      </c>
      <c r="N214" s="310" t="s">
        <v>48</v>
      </c>
      <c r="O214" s="214"/>
      <c r="P214" s="299">
        <f t="shared" si="41"/>
        <v>0</v>
      </c>
      <c r="Q214" s="299">
        <v>1.32E-2</v>
      </c>
      <c r="R214" s="299">
        <f t="shared" si="42"/>
        <v>1.32E-2</v>
      </c>
      <c r="S214" s="299">
        <v>0</v>
      </c>
      <c r="T214" s="300">
        <f t="shared" si="43"/>
        <v>0</v>
      </c>
      <c r="AR214" s="202" t="s">
        <v>228</v>
      </c>
      <c r="AT214" s="202" t="s">
        <v>291</v>
      </c>
      <c r="AU214" s="202" t="s">
        <v>85</v>
      </c>
      <c r="AY214" s="202" t="s">
        <v>196</v>
      </c>
      <c r="BE214" s="301">
        <f t="shared" si="44"/>
        <v>0</v>
      </c>
      <c r="BF214" s="301">
        <f t="shared" si="45"/>
        <v>0</v>
      </c>
      <c r="BG214" s="301">
        <f t="shared" si="46"/>
        <v>0</v>
      </c>
      <c r="BH214" s="301">
        <f t="shared" si="47"/>
        <v>0</v>
      </c>
      <c r="BI214" s="301">
        <f t="shared" si="48"/>
        <v>0</v>
      </c>
      <c r="BJ214" s="202" t="s">
        <v>39</v>
      </c>
      <c r="BK214" s="301">
        <f t="shared" si="49"/>
        <v>0</v>
      </c>
      <c r="BL214" s="202" t="s">
        <v>203</v>
      </c>
      <c r="BM214" s="202" t="s">
        <v>584</v>
      </c>
    </row>
    <row r="215" spans="2:65" s="212" customFormat="1" ht="16.5" customHeight="1">
      <c r="B215" s="213"/>
      <c r="C215" s="302" t="s">
        <v>585</v>
      </c>
      <c r="D215" s="302" t="s">
        <v>291</v>
      </c>
      <c r="E215" s="303" t="s">
        <v>586</v>
      </c>
      <c r="F215" s="304" t="s">
        <v>587</v>
      </c>
      <c r="G215" s="305" t="s">
        <v>288</v>
      </c>
      <c r="H215" s="306">
        <v>1</v>
      </c>
      <c r="I215" s="117">
        <v>0</v>
      </c>
      <c r="J215" s="307">
        <f t="shared" si="40"/>
        <v>0</v>
      </c>
      <c r="K215" s="304" t="s">
        <v>202</v>
      </c>
      <c r="L215" s="308"/>
      <c r="M215" s="309" t="s">
        <v>5</v>
      </c>
      <c r="N215" s="310" t="s">
        <v>48</v>
      </c>
      <c r="O215" s="214"/>
      <c r="P215" s="299">
        <f t="shared" si="41"/>
        <v>0</v>
      </c>
      <c r="Q215" s="299">
        <v>1.37E-2</v>
      </c>
      <c r="R215" s="299">
        <f t="shared" si="42"/>
        <v>1.37E-2</v>
      </c>
      <c r="S215" s="299">
        <v>0</v>
      </c>
      <c r="T215" s="300">
        <f t="shared" si="43"/>
        <v>0</v>
      </c>
      <c r="AR215" s="202" t="s">
        <v>228</v>
      </c>
      <c r="AT215" s="202" t="s">
        <v>291</v>
      </c>
      <c r="AU215" s="202" t="s">
        <v>85</v>
      </c>
      <c r="AY215" s="202" t="s">
        <v>196</v>
      </c>
      <c r="BE215" s="301">
        <f t="shared" si="44"/>
        <v>0</v>
      </c>
      <c r="BF215" s="301">
        <f t="shared" si="45"/>
        <v>0</v>
      </c>
      <c r="BG215" s="301">
        <f t="shared" si="46"/>
        <v>0</v>
      </c>
      <c r="BH215" s="301">
        <f t="shared" si="47"/>
        <v>0</v>
      </c>
      <c r="BI215" s="301">
        <f t="shared" si="48"/>
        <v>0</v>
      </c>
      <c r="BJ215" s="202" t="s">
        <v>39</v>
      </c>
      <c r="BK215" s="301">
        <f t="shared" si="49"/>
        <v>0</v>
      </c>
      <c r="BL215" s="202" t="s">
        <v>203</v>
      </c>
      <c r="BM215" s="202" t="s">
        <v>588</v>
      </c>
    </row>
    <row r="216" spans="2:65" s="212" customFormat="1" ht="16.5" customHeight="1">
      <c r="B216" s="213"/>
      <c r="C216" s="302" t="s">
        <v>589</v>
      </c>
      <c r="D216" s="302" t="s">
        <v>291</v>
      </c>
      <c r="E216" s="303" t="s">
        <v>590</v>
      </c>
      <c r="F216" s="304" t="s">
        <v>591</v>
      </c>
      <c r="G216" s="305" t="s">
        <v>288</v>
      </c>
      <c r="H216" s="306">
        <v>3</v>
      </c>
      <c r="I216" s="117">
        <v>0</v>
      </c>
      <c r="J216" s="307">
        <f t="shared" si="40"/>
        <v>0</v>
      </c>
      <c r="K216" s="304" t="s">
        <v>202</v>
      </c>
      <c r="L216" s="308"/>
      <c r="M216" s="309" t="s">
        <v>5</v>
      </c>
      <c r="N216" s="310" t="s">
        <v>48</v>
      </c>
      <c r="O216" s="214"/>
      <c r="P216" s="299">
        <f t="shared" si="41"/>
        <v>0</v>
      </c>
      <c r="Q216" s="299">
        <v>1.38E-2</v>
      </c>
      <c r="R216" s="299">
        <f t="shared" si="42"/>
        <v>4.1399999999999999E-2</v>
      </c>
      <c r="S216" s="299">
        <v>0</v>
      </c>
      <c r="T216" s="300">
        <f t="shared" si="43"/>
        <v>0</v>
      </c>
      <c r="AR216" s="202" t="s">
        <v>228</v>
      </c>
      <c r="AT216" s="202" t="s">
        <v>291</v>
      </c>
      <c r="AU216" s="202" t="s">
        <v>85</v>
      </c>
      <c r="AY216" s="202" t="s">
        <v>196</v>
      </c>
      <c r="BE216" s="301">
        <f t="shared" si="44"/>
        <v>0</v>
      </c>
      <c r="BF216" s="301">
        <f t="shared" si="45"/>
        <v>0</v>
      </c>
      <c r="BG216" s="301">
        <f t="shared" si="46"/>
        <v>0</v>
      </c>
      <c r="BH216" s="301">
        <f t="shared" si="47"/>
        <v>0</v>
      </c>
      <c r="BI216" s="301">
        <f t="shared" si="48"/>
        <v>0</v>
      </c>
      <c r="BJ216" s="202" t="s">
        <v>39</v>
      </c>
      <c r="BK216" s="301">
        <f t="shared" si="49"/>
        <v>0</v>
      </c>
      <c r="BL216" s="202" t="s">
        <v>203</v>
      </c>
      <c r="BM216" s="202" t="s">
        <v>592</v>
      </c>
    </row>
    <row r="217" spans="2:65" s="279" customFormat="1" ht="29.85" customHeight="1">
      <c r="B217" s="278"/>
      <c r="D217" s="280" t="s">
        <v>76</v>
      </c>
      <c r="E217" s="289" t="s">
        <v>232</v>
      </c>
      <c r="F217" s="289" t="s">
        <v>593</v>
      </c>
      <c r="I217" s="115"/>
      <c r="J217" s="290">
        <f>BK217</f>
        <v>0</v>
      </c>
      <c r="L217" s="278"/>
      <c r="M217" s="283"/>
      <c r="N217" s="284"/>
      <c r="O217" s="284"/>
      <c r="P217" s="285">
        <f>SUM(P218:P244)</f>
        <v>0</v>
      </c>
      <c r="Q217" s="284"/>
      <c r="R217" s="285">
        <f>SUM(R218:R244)</f>
        <v>8.0384100000000014E-2</v>
      </c>
      <c r="S217" s="284"/>
      <c r="T217" s="286">
        <f>SUM(T218:T244)</f>
        <v>214.181523</v>
      </c>
      <c r="AR217" s="280" t="s">
        <v>39</v>
      </c>
      <c r="AT217" s="287" t="s">
        <v>76</v>
      </c>
      <c r="AU217" s="287" t="s">
        <v>39</v>
      </c>
      <c r="AY217" s="280" t="s">
        <v>196</v>
      </c>
      <c r="BK217" s="288">
        <f>SUM(BK218:BK244)</f>
        <v>0</v>
      </c>
    </row>
    <row r="218" spans="2:65" s="212" customFormat="1" ht="25.5" customHeight="1">
      <c r="B218" s="213"/>
      <c r="C218" s="291" t="s">
        <v>594</v>
      </c>
      <c r="D218" s="291" t="s">
        <v>198</v>
      </c>
      <c r="E218" s="292" t="s">
        <v>595</v>
      </c>
      <c r="F218" s="293" t="s">
        <v>596</v>
      </c>
      <c r="G218" s="294" t="s">
        <v>400</v>
      </c>
      <c r="H218" s="295">
        <v>7.65</v>
      </c>
      <c r="I218" s="116">
        <v>0</v>
      </c>
      <c r="J218" s="296">
        <f t="shared" ref="J218:J244" si="50">ROUND(I218*H218,2)</f>
        <v>0</v>
      </c>
      <c r="K218" s="293" t="s">
        <v>202</v>
      </c>
      <c r="L218" s="213"/>
      <c r="M218" s="297" t="s">
        <v>5</v>
      </c>
      <c r="N218" s="298" t="s">
        <v>48</v>
      </c>
      <c r="O218" s="214"/>
      <c r="P218" s="299">
        <f t="shared" ref="P218:P244" si="51">O218*H218</f>
        <v>0</v>
      </c>
      <c r="Q218" s="299">
        <v>0</v>
      </c>
      <c r="R218" s="299">
        <f t="shared" ref="R218:R244" si="52">Q218*H218</f>
        <v>0</v>
      </c>
      <c r="S218" s="299">
        <v>0</v>
      </c>
      <c r="T218" s="300">
        <f t="shared" ref="T218:T244" si="53">S218*H218</f>
        <v>0</v>
      </c>
      <c r="AR218" s="202" t="s">
        <v>203</v>
      </c>
      <c r="AT218" s="202" t="s">
        <v>198</v>
      </c>
      <c r="AU218" s="202" t="s">
        <v>85</v>
      </c>
      <c r="AY218" s="202" t="s">
        <v>196</v>
      </c>
      <c r="BE218" s="301">
        <f t="shared" ref="BE218:BE244" si="54">IF(N218="základní",J218,0)</f>
        <v>0</v>
      </c>
      <c r="BF218" s="301">
        <f t="shared" ref="BF218:BF244" si="55">IF(N218="snížená",J218,0)</f>
        <v>0</v>
      </c>
      <c r="BG218" s="301">
        <f t="shared" ref="BG218:BG244" si="56">IF(N218="zákl. přenesená",J218,0)</f>
        <v>0</v>
      </c>
      <c r="BH218" s="301">
        <f t="shared" ref="BH218:BH244" si="57">IF(N218="sníž. přenesená",J218,0)</f>
        <v>0</v>
      </c>
      <c r="BI218" s="301">
        <f t="shared" ref="BI218:BI244" si="58">IF(N218="nulová",J218,0)</f>
        <v>0</v>
      </c>
      <c r="BJ218" s="202" t="s">
        <v>39</v>
      </c>
      <c r="BK218" s="301">
        <f t="shared" ref="BK218:BK244" si="59">ROUND(I218*H218,2)</f>
        <v>0</v>
      </c>
      <c r="BL218" s="202" t="s">
        <v>203</v>
      </c>
      <c r="BM218" s="202" t="s">
        <v>597</v>
      </c>
    </row>
    <row r="219" spans="2:65" s="212" customFormat="1" ht="25.5" customHeight="1">
      <c r="B219" s="213"/>
      <c r="C219" s="291" t="s">
        <v>598</v>
      </c>
      <c r="D219" s="291" t="s">
        <v>198</v>
      </c>
      <c r="E219" s="292" t="s">
        <v>599</v>
      </c>
      <c r="F219" s="293" t="s">
        <v>600</v>
      </c>
      <c r="G219" s="294" t="s">
        <v>400</v>
      </c>
      <c r="H219" s="295">
        <v>15.77</v>
      </c>
      <c r="I219" s="116">
        <v>0</v>
      </c>
      <c r="J219" s="296">
        <f t="shared" si="50"/>
        <v>0</v>
      </c>
      <c r="K219" s="293" t="s">
        <v>202</v>
      </c>
      <c r="L219" s="213"/>
      <c r="M219" s="297" t="s">
        <v>5</v>
      </c>
      <c r="N219" s="298" t="s">
        <v>48</v>
      </c>
      <c r="O219" s="214"/>
      <c r="P219" s="299">
        <f t="shared" si="51"/>
        <v>0</v>
      </c>
      <c r="Q219" s="299">
        <v>8.0000000000000007E-5</v>
      </c>
      <c r="R219" s="299">
        <f t="shared" si="52"/>
        <v>1.2616000000000001E-3</v>
      </c>
      <c r="S219" s="299">
        <v>0</v>
      </c>
      <c r="T219" s="300">
        <f t="shared" si="53"/>
        <v>0</v>
      </c>
      <c r="AR219" s="202" t="s">
        <v>203</v>
      </c>
      <c r="AT219" s="202" t="s">
        <v>198</v>
      </c>
      <c r="AU219" s="202" t="s">
        <v>85</v>
      </c>
      <c r="AY219" s="202" t="s">
        <v>196</v>
      </c>
      <c r="BE219" s="301">
        <f t="shared" si="54"/>
        <v>0</v>
      </c>
      <c r="BF219" s="301">
        <f t="shared" si="55"/>
        <v>0</v>
      </c>
      <c r="BG219" s="301">
        <f t="shared" si="56"/>
        <v>0</v>
      </c>
      <c r="BH219" s="301">
        <f t="shared" si="57"/>
        <v>0</v>
      </c>
      <c r="BI219" s="301">
        <f t="shared" si="58"/>
        <v>0</v>
      </c>
      <c r="BJ219" s="202" t="s">
        <v>39</v>
      </c>
      <c r="BK219" s="301">
        <f t="shared" si="59"/>
        <v>0</v>
      </c>
      <c r="BL219" s="202" t="s">
        <v>203</v>
      </c>
      <c r="BM219" s="202" t="s">
        <v>601</v>
      </c>
    </row>
    <row r="220" spans="2:65" s="212" customFormat="1" ht="38.25" customHeight="1">
      <c r="B220" s="213"/>
      <c r="C220" s="291" t="s">
        <v>602</v>
      </c>
      <c r="D220" s="291" t="s">
        <v>198</v>
      </c>
      <c r="E220" s="292" t="s">
        <v>603</v>
      </c>
      <c r="F220" s="293" t="s">
        <v>604</v>
      </c>
      <c r="G220" s="294" t="s">
        <v>201</v>
      </c>
      <c r="H220" s="295">
        <v>135</v>
      </c>
      <c r="I220" s="116">
        <v>0</v>
      </c>
      <c r="J220" s="296">
        <f t="shared" si="50"/>
        <v>0</v>
      </c>
      <c r="K220" s="293" t="s">
        <v>202</v>
      </c>
      <c r="L220" s="213"/>
      <c r="M220" s="297" t="s">
        <v>5</v>
      </c>
      <c r="N220" s="298" t="s">
        <v>48</v>
      </c>
      <c r="O220" s="214"/>
      <c r="P220" s="299">
        <f t="shared" si="51"/>
        <v>0</v>
      </c>
      <c r="Q220" s="299">
        <v>0</v>
      </c>
      <c r="R220" s="299">
        <f t="shared" si="52"/>
        <v>0</v>
      </c>
      <c r="S220" s="299">
        <v>0</v>
      </c>
      <c r="T220" s="300">
        <f t="shared" si="53"/>
        <v>0</v>
      </c>
      <c r="AR220" s="202" t="s">
        <v>203</v>
      </c>
      <c r="AT220" s="202" t="s">
        <v>198</v>
      </c>
      <c r="AU220" s="202" t="s">
        <v>85</v>
      </c>
      <c r="AY220" s="202" t="s">
        <v>196</v>
      </c>
      <c r="BE220" s="301">
        <f t="shared" si="54"/>
        <v>0</v>
      </c>
      <c r="BF220" s="301">
        <f t="shared" si="55"/>
        <v>0</v>
      </c>
      <c r="BG220" s="301">
        <f t="shared" si="56"/>
        <v>0</v>
      </c>
      <c r="BH220" s="301">
        <f t="shared" si="57"/>
        <v>0</v>
      </c>
      <c r="BI220" s="301">
        <f t="shared" si="58"/>
        <v>0</v>
      </c>
      <c r="BJ220" s="202" t="s">
        <v>39</v>
      </c>
      <c r="BK220" s="301">
        <f t="shared" si="59"/>
        <v>0</v>
      </c>
      <c r="BL220" s="202" t="s">
        <v>203</v>
      </c>
      <c r="BM220" s="202" t="s">
        <v>605</v>
      </c>
    </row>
    <row r="221" spans="2:65" s="212" customFormat="1" ht="38.25" customHeight="1">
      <c r="B221" s="213"/>
      <c r="C221" s="291" t="s">
        <v>606</v>
      </c>
      <c r="D221" s="291" t="s">
        <v>198</v>
      </c>
      <c r="E221" s="292" t="s">
        <v>607</v>
      </c>
      <c r="F221" s="293" t="s">
        <v>608</v>
      </c>
      <c r="G221" s="294" t="s">
        <v>201</v>
      </c>
      <c r="H221" s="295">
        <v>8100</v>
      </c>
      <c r="I221" s="116">
        <v>0</v>
      </c>
      <c r="J221" s="296">
        <f t="shared" si="50"/>
        <v>0</v>
      </c>
      <c r="K221" s="293" t="s">
        <v>202</v>
      </c>
      <c r="L221" s="213"/>
      <c r="M221" s="297" t="s">
        <v>5</v>
      </c>
      <c r="N221" s="298" t="s">
        <v>48</v>
      </c>
      <c r="O221" s="214"/>
      <c r="P221" s="299">
        <f t="shared" si="51"/>
        <v>0</v>
      </c>
      <c r="Q221" s="299">
        <v>0</v>
      </c>
      <c r="R221" s="299">
        <f t="shared" si="52"/>
        <v>0</v>
      </c>
      <c r="S221" s="299">
        <v>0</v>
      </c>
      <c r="T221" s="300">
        <f t="shared" si="53"/>
        <v>0</v>
      </c>
      <c r="AR221" s="202" t="s">
        <v>203</v>
      </c>
      <c r="AT221" s="202" t="s">
        <v>198</v>
      </c>
      <c r="AU221" s="202" t="s">
        <v>85</v>
      </c>
      <c r="AY221" s="202" t="s">
        <v>196</v>
      </c>
      <c r="BE221" s="301">
        <f t="shared" si="54"/>
        <v>0</v>
      </c>
      <c r="BF221" s="301">
        <f t="shared" si="55"/>
        <v>0</v>
      </c>
      <c r="BG221" s="301">
        <f t="shared" si="56"/>
        <v>0</v>
      </c>
      <c r="BH221" s="301">
        <f t="shared" si="57"/>
        <v>0</v>
      </c>
      <c r="BI221" s="301">
        <f t="shared" si="58"/>
        <v>0</v>
      </c>
      <c r="BJ221" s="202" t="s">
        <v>39</v>
      </c>
      <c r="BK221" s="301">
        <f t="shared" si="59"/>
        <v>0</v>
      </c>
      <c r="BL221" s="202" t="s">
        <v>203</v>
      </c>
      <c r="BM221" s="202" t="s">
        <v>609</v>
      </c>
    </row>
    <row r="222" spans="2:65" s="212" customFormat="1" ht="38.25" customHeight="1">
      <c r="B222" s="213"/>
      <c r="C222" s="291" t="s">
        <v>610</v>
      </c>
      <c r="D222" s="291" t="s">
        <v>198</v>
      </c>
      <c r="E222" s="292" t="s">
        <v>611</v>
      </c>
      <c r="F222" s="293" t="s">
        <v>612</v>
      </c>
      <c r="G222" s="294" t="s">
        <v>201</v>
      </c>
      <c r="H222" s="295">
        <v>135</v>
      </c>
      <c r="I222" s="116">
        <v>0</v>
      </c>
      <c r="J222" s="296">
        <f t="shared" si="50"/>
        <v>0</v>
      </c>
      <c r="K222" s="293" t="s">
        <v>202</v>
      </c>
      <c r="L222" s="213"/>
      <c r="M222" s="297" t="s">
        <v>5</v>
      </c>
      <c r="N222" s="298" t="s">
        <v>48</v>
      </c>
      <c r="O222" s="214"/>
      <c r="P222" s="299">
        <f t="shared" si="51"/>
        <v>0</v>
      </c>
      <c r="Q222" s="299">
        <v>0</v>
      </c>
      <c r="R222" s="299">
        <f t="shared" si="52"/>
        <v>0</v>
      </c>
      <c r="S222" s="299">
        <v>0</v>
      </c>
      <c r="T222" s="300">
        <f t="shared" si="53"/>
        <v>0</v>
      </c>
      <c r="AR222" s="202" t="s">
        <v>203</v>
      </c>
      <c r="AT222" s="202" t="s">
        <v>198</v>
      </c>
      <c r="AU222" s="202" t="s">
        <v>85</v>
      </c>
      <c r="AY222" s="202" t="s">
        <v>196</v>
      </c>
      <c r="BE222" s="301">
        <f t="shared" si="54"/>
        <v>0</v>
      </c>
      <c r="BF222" s="301">
        <f t="shared" si="55"/>
        <v>0</v>
      </c>
      <c r="BG222" s="301">
        <f t="shared" si="56"/>
        <v>0</v>
      </c>
      <c r="BH222" s="301">
        <f t="shared" si="57"/>
        <v>0</v>
      </c>
      <c r="BI222" s="301">
        <f t="shared" si="58"/>
        <v>0</v>
      </c>
      <c r="BJ222" s="202" t="s">
        <v>39</v>
      </c>
      <c r="BK222" s="301">
        <f t="shared" si="59"/>
        <v>0</v>
      </c>
      <c r="BL222" s="202" t="s">
        <v>203</v>
      </c>
      <c r="BM222" s="202" t="s">
        <v>613</v>
      </c>
    </row>
    <row r="223" spans="2:65" s="212" customFormat="1" ht="25.5" customHeight="1">
      <c r="B223" s="213"/>
      <c r="C223" s="291" t="s">
        <v>614</v>
      </c>
      <c r="D223" s="291" t="s">
        <v>198</v>
      </c>
      <c r="E223" s="292" t="s">
        <v>615</v>
      </c>
      <c r="F223" s="293" t="s">
        <v>616</v>
      </c>
      <c r="G223" s="294" t="s">
        <v>201</v>
      </c>
      <c r="H223" s="295">
        <v>135</v>
      </c>
      <c r="I223" s="116">
        <v>0</v>
      </c>
      <c r="J223" s="296">
        <f t="shared" si="50"/>
        <v>0</v>
      </c>
      <c r="K223" s="293" t="s">
        <v>202</v>
      </c>
      <c r="L223" s="213"/>
      <c r="M223" s="297" t="s">
        <v>5</v>
      </c>
      <c r="N223" s="298" t="s">
        <v>48</v>
      </c>
      <c r="O223" s="214"/>
      <c r="P223" s="299">
        <f t="shared" si="51"/>
        <v>0</v>
      </c>
      <c r="Q223" s="299">
        <v>0</v>
      </c>
      <c r="R223" s="299">
        <f t="shared" si="52"/>
        <v>0</v>
      </c>
      <c r="S223" s="299">
        <v>0</v>
      </c>
      <c r="T223" s="300">
        <f t="shared" si="53"/>
        <v>0</v>
      </c>
      <c r="AR223" s="202" t="s">
        <v>203</v>
      </c>
      <c r="AT223" s="202" t="s">
        <v>198</v>
      </c>
      <c r="AU223" s="202" t="s">
        <v>85</v>
      </c>
      <c r="AY223" s="202" t="s">
        <v>196</v>
      </c>
      <c r="BE223" s="301">
        <f t="shared" si="54"/>
        <v>0</v>
      </c>
      <c r="BF223" s="301">
        <f t="shared" si="55"/>
        <v>0</v>
      </c>
      <c r="BG223" s="301">
        <f t="shared" si="56"/>
        <v>0</v>
      </c>
      <c r="BH223" s="301">
        <f t="shared" si="57"/>
        <v>0</v>
      </c>
      <c r="BI223" s="301">
        <f t="shared" si="58"/>
        <v>0</v>
      </c>
      <c r="BJ223" s="202" t="s">
        <v>39</v>
      </c>
      <c r="BK223" s="301">
        <f t="shared" si="59"/>
        <v>0</v>
      </c>
      <c r="BL223" s="202" t="s">
        <v>203</v>
      </c>
      <c r="BM223" s="202" t="s">
        <v>617</v>
      </c>
    </row>
    <row r="224" spans="2:65" s="212" customFormat="1" ht="25.5" customHeight="1">
      <c r="B224" s="213"/>
      <c r="C224" s="291" t="s">
        <v>618</v>
      </c>
      <c r="D224" s="291" t="s">
        <v>198</v>
      </c>
      <c r="E224" s="292" t="s">
        <v>619</v>
      </c>
      <c r="F224" s="293" t="s">
        <v>620</v>
      </c>
      <c r="G224" s="294" t="s">
        <v>201</v>
      </c>
      <c r="H224" s="295">
        <v>8100</v>
      </c>
      <c r="I224" s="116">
        <v>0</v>
      </c>
      <c r="J224" s="296">
        <f t="shared" si="50"/>
        <v>0</v>
      </c>
      <c r="K224" s="293" t="s">
        <v>202</v>
      </c>
      <c r="L224" s="213"/>
      <c r="M224" s="297" t="s">
        <v>5</v>
      </c>
      <c r="N224" s="298" t="s">
        <v>48</v>
      </c>
      <c r="O224" s="214"/>
      <c r="P224" s="299">
        <f t="shared" si="51"/>
        <v>0</v>
      </c>
      <c r="Q224" s="299">
        <v>0</v>
      </c>
      <c r="R224" s="299">
        <f t="shared" si="52"/>
        <v>0</v>
      </c>
      <c r="S224" s="299">
        <v>0</v>
      </c>
      <c r="T224" s="300">
        <f t="shared" si="53"/>
        <v>0</v>
      </c>
      <c r="AR224" s="202" t="s">
        <v>203</v>
      </c>
      <c r="AT224" s="202" t="s">
        <v>198</v>
      </c>
      <c r="AU224" s="202" t="s">
        <v>85</v>
      </c>
      <c r="AY224" s="202" t="s">
        <v>196</v>
      </c>
      <c r="BE224" s="301">
        <f t="shared" si="54"/>
        <v>0</v>
      </c>
      <c r="BF224" s="301">
        <f t="shared" si="55"/>
        <v>0</v>
      </c>
      <c r="BG224" s="301">
        <f t="shared" si="56"/>
        <v>0</v>
      </c>
      <c r="BH224" s="301">
        <f t="shared" si="57"/>
        <v>0</v>
      </c>
      <c r="BI224" s="301">
        <f t="shared" si="58"/>
        <v>0</v>
      </c>
      <c r="BJ224" s="202" t="s">
        <v>39</v>
      </c>
      <c r="BK224" s="301">
        <f t="shared" si="59"/>
        <v>0</v>
      </c>
      <c r="BL224" s="202" t="s">
        <v>203</v>
      </c>
      <c r="BM224" s="202" t="s">
        <v>621</v>
      </c>
    </row>
    <row r="225" spans="2:65" s="212" customFormat="1" ht="25.5" customHeight="1">
      <c r="B225" s="213"/>
      <c r="C225" s="291" t="s">
        <v>622</v>
      </c>
      <c r="D225" s="291" t="s">
        <v>198</v>
      </c>
      <c r="E225" s="292" t="s">
        <v>623</v>
      </c>
      <c r="F225" s="293" t="s">
        <v>624</v>
      </c>
      <c r="G225" s="294" t="s">
        <v>201</v>
      </c>
      <c r="H225" s="295">
        <v>135</v>
      </c>
      <c r="I225" s="116">
        <v>0</v>
      </c>
      <c r="J225" s="296">
        <f t="shared" si="50"/>
        <v>0</v>
      </c>
      <c r="K225" s="293" t="s">
        <v>202</v>
      </c>
      <c r="L225" s="213"/>
      <c r="M225" s="297" t="s">
        <v>5</v>
      </c>
      <c r="N225" s="298" t="s">
        <v>48</v>
      </c>
      <c r="O225" s="214"/>
      <c r="P225" s="299">
        <f t="shared" si="51"/>
        <v>0</v>
      </c>
      <c r="Q225" s="299">
        <v>0</v>
      </c>
      <c r="R225" s="299">
        <f t="shared" si="52"/>
        <v>0</v>
      </c>
      <c r="S225" s="299">
        <v>0</v>
      </c>
      <c r="T225" s="300">
        <f t="shared" si="53"/>
        <v>0</v>
      </c>
      <c r="AR225" s="202" t="s">
        <v>203</v>
      </c>
      <c r="AT225" s="202" t="s">
        <v>198</v>
      </c>
      <c r="AU225" s="202" t="s">
        <v>85</v>
      </c>
      <c r="AY225" s="202" t="s">
        <v>196</v>
      </c>
      <c r="BE225" s="301">
        <f t="shared" si="54"/>
        <v>0</v>
      </c>
      <c r="BF225" s="301">
        <f t="shared" si="55"/>
        <v>0</v>
      </c>
      <c r="BG225" s="301">
        <f t="shared" si="56"/>
        <v>0</v>
      </c>
      <c r="BH225" s="301">
        <f t="shared" si="57"/>
        <v>0</v>
      </c>
      <c r="BI225" s="301">
        <f t="shared" si="58"/>
        <v>0</v>
      </c>
      <c r="BJ225" s="202" t="s">
        <v>39</v>
      </c>
      <c r="BK225" s="301">
        <f t="shared" si="59"/>
        <v>0</v>
      </c>
      <c r="BL225" s="202" t="s">
        <v>203</v>
      </c>
      <c r="BM225" s="202" t="s">
        <v>625</v>
      </c>
    </row>
    <row r="226" spans="2:65" s="212" customFormat="1" ht="25.5" customHeight="1">
      <c r="B226" s="213"/>
      <c r="C226" s="291" t="s">
        <v>626</v>
      </c>
      <c r="D226" s="291" t="s">
        <v>198</v>
      </c>
      <c r="E226" s="292" t="s">
        <v>627</v>
      </c>
      <c r="F226" s="293" t="s">
        <v>628</v>
      </c>
      <c r="G226" s="294" t="s">
        <v>629</v>
      </c>
      <c r="H226" s="295">
        <v>2</v>
      </c>
      <c r="I226" s="116">
        <v>0</v>
      </c>
      <c r="J226" s="296">
        <f t="shared" si="50"/>
        <v>0</v>
      </c>
      <c r="K226" s="293" t="s">
        <v>202</v>
      </c>
      <c r="L226" s="213"/>
      <c r="M226" s="297" t="s">
        <v>5</v>
      </c>
      <c r="N226" s="298" t="s">
        <v>48</v>
      </c>
      <c r="O226" s="214"/>
      <c r="P226" s="299">
        <f t="shared" si="51"/>
        <v>0</v>
      </c>
      <c r="Q226" s="299">
        <v>0</v>
      </c>
      <c r="R226" s="299">
        <f t="shared" si="52"/>
        <v>0</v>
      </c>
      <c r="S226" s="299">
        <v>0</v>
      </c>
      <c r="T226" s="300">
        <f t="shared" si="53"/>
        <v>0</v>
      </c>
      <c r="AR226" s="202" t="s">
        <v>203</v>
      </c>
      <c r="AT226" s="202" t="s">
        <v>198</v>
      </c>
      <c r="AU226" s="202" t="s">
        <v>85</v>
      </c>
      <c r="AY226" s="202" t="s">
        <v>196</v>
      </c>
      <c r="BE226" s="301">
        <f t="shared" si="54"/>
        <v>0</v>
      </c>
      <c r="BF226" s="301">
        <f t="shared" si="55"/>
        <v>0</v>
      </c>
      <c r="BG226" s="301">
        <f t="shared" si="56"/>
        <v>0</v>
      </c>
      <c r="BH226" s="301">
        <f t="shared" si="57"/>
        <v>0</v>
      </c>
      <c r="BI226" s="301">
        <f t="shared" si="58"/>
        <v>0</v>
      </c>
      <c r="BJ226" s="202" t="s">
        <v>39</v>
      </c>
      <c r="BK226" s="301">
        <f t="shared" si="59"/>
        <v>0</v>
      </c>
      <c r="BL226" s="202" t="s">
        <v>203</v>
      </c>
      <c r="BM226" s="202" t="s">
        <v>630</v>
      </c>
    </row>
    <row r="227" spans="2:65" s="212" customFormat="1" ht="25.5" customHeight="1">
      <c r="B227" s="213"/>
      <c r="C227" s="291" t="s">
        <v>631</v>
      </c>
      <c r="D227" s="291" t="s">
        <v>198</v>
      </c>
      <c r="E227" s="292" t="s">
        <v>632</v>
      </c>
      <c r="F227" s="293" t="s">
        <v>633</v>
      </c>
      <c r="G227" s="294" t="s">
        <v>201</v>
      </c>
      <c r="H227" s="295">
        <v>316.49</v>
      </c>
      <c r="I227" s="116">
        <v>0</v>
      </c>
      <c r="J227" s="296">
        <f t="shared" si="50"/>
        <v>0</v>
      </c>
      <c r="K227" s="293" t="s">
        <v>202</v>
      </c>
      <c r="L227" s="213"/>
      <c r="M227" s="297" t="s">
        <v>5</v>
      </c>
      <c r="N227" s="298" t="s">
        <v>48</v>
      </c>
      <c r="O227" s="214"/>
      <c r="P227" s="299">
        <f t="shared" si="51"/>
        <v>0</v>
      </c>
      <c r="Q227" s="299">
        <v>2.1000000000000001E-4</v>
      </c>
      <c r="R227" s="299">
        <f t="shared" si="52"/>
        <v>6.6462900000000005E-2</v>
      </c>
      <c r="S227" s="299">
        <v>0</v>
      </c>
      <c r="T227" s="300">
        <f t="shared" si="53"/>
        <v>0</v>
      </c>
      <c r="AR227" s="202" t="s">
        <v>203</v>
      </c>
      <c r="AT227" s="202" t="s">
        <v>198</v>
      </c>
      <c r="AU227" s="202" t="s">
        <v>85</v>
      </c>
      <c r="AY227" s="202" t="s">
        <v>196</v>
      </c>
      <c r="BE227" s="301">
        <f t="shared" si="54"/>
        <v>0</v>
      </c>
      <c r="BF227" s="301">
        <f t="shared" si="55"/>
        <v>0</v>
      </c>
      <c r="BG227" s="301">
        <f t="shared" si="56"/>
        <v>0</v>
      </c>
      <c r="BH227" s="301">
        <f t="shared" si="57"/>
        <v>0</v>
      </c>
      <c r="BI227" s="301">
        <f t="shared" si="58"/>
        <v>0</v>
      </c>
      <c r="BJ227" s="202" t="s">
        <v>39</v>
      </c>
      <c r="BK227" s="301">
        <f t="shared" si="59"/>
        <v>0</v>
      </c>
      <c r="BL227" s="202" t="s">
        <v>203</v>
      </c>
      <c r="BM227" s="202" t="s">
        <v>634</v>
      </c>
    </row>
    <row r="228" spans="2:65" s="212" customFormat="1" ht="63.75" customHeight="1">
      <c r="B228" s="213"/>
      <c r="C228" s="291" t="s">
        <v>635</v>
      </c>
      <c r="D228" s="291" t="s">
        <v>198</v>
      </c>
      <c r="E228" s="292" t="s">
        <v>636</v>
      </c>
      <c r="F228" s="293" t="s">
        <v>637</v>
      </c>
      <c r="G228" s="294" t="s">
        <v>201</v>
      </c>
      <c r="H228" s="295">
        <v>316.49</v>
      </c>
      <c r="I228" s="116">
        <v>0</v>
      </c>
      <c r="J228" s="296">
        <f t="shared" si="50"/>
        <v>0</v>
      </c>
      <c r="K228" s="293" t="s">
        <v>202</v>
      </c>
      <c r="L228" s="213"/>
      <c r="M228" s="297" t="s">
        <v>5</v>
      </c>
      <c r="N228" s="298" t="s">
        <v>48</v>
      </c>
      <c r="O228" s="214"/>
      <c r="P228" s="299">
        <f t="shared" si="51"/>
        <v>0</v>
      </c>
      <c r="Q228" s="299">
        <v>4.0000000000000003E-5</v>
      </c>
      <c r="R228" s="299">
        <f t="shared" si="52"/>
        <v>1.2659600000000002E-2</v>
      </c>
      <c r="S228" s="299">
        <v>0</v>
      </c>
      <c r="T228" s="300">
        <f t="shared" si="53"/>
        <v>0</v>
      </c>
      <c r="AR228" s="202" t="s">
        <v>203</v>
      </c>
      <c r="AT228" s="202" t="s">
        <v>198</v>
      </c>
      <c r="AU228" s="202" t="s">
        <v>85</v>
      </c>
      <c r="AY228" s="202" t="s">
        <v>196</v>
      </c>
      <c r="BE228" s="301">
        <f t="shared" si="54"/>
        <v>0</v>
      </c>
      <c r="BF228" s="301">
        <f t="shared" si="55"/>
        <v>0</v>
      </c>
      <c r="BG228" s="301">
        <f t="shared" si="56"/>
        <v>0</v>
      </c>
      <c r="BH228" s="301">
        <f t="shared" si="57"/>
        <v>0</v>
      </c>
      <c r="BI228" s="301">
        <f t="shared" si="58"/>
        <v>0</v>
      </c>
      <c r="BJ228" s="202" t="s">
        <v>39</v>
      </c>
      <c r="BK228" s="301">
        <f t="shared" si="59"/>
        <v>0</v>
      </c>
      <c r="BL228" s="202" t="s">
        <v>203</v>
      </c>
      <c r="BM228" s="202" t="s">
        <v>638</v>
      </c>
    </row>
    <row r="229" spans="2:65" s="212" customFormat="1" ht="38.25" customHeight="1">
      <c r="B229" s="213"/>
      <c r="C229" s="291" t="s">
        <v>639</v>
      </c>
      <c r="D229" s="291" t="s">
        <v>198</v>
      </c>
      <c r="E229" s="292" t="s">
        <v>640</v>
      </c>
      <c r="F229" s="293" t="s">
        <v>641</v>
      </c>
      <c r="G229" s="294" t="s">
        <v>222</v>
      </c>
      <c r="H229" s="295">
        <v>6.0839999999999996</v>
      </c>
      <c r="I229" s="116">
        <v>0</v>
      </c>
      <c r="J229" s="296">
        <f t="shared" si="50"/>
        <v>0</v>
      </c>
      <c r="K229" s="293" t="s">
        <v>202</v>
      </c>
      <c r="L229" s="213"/>
      <c r="M229" s="297" t="s">
        <v>5</v>
      </c>
      <c r="N229" s="298" t="s">
        <v>48</v>
      </c>
      <c r="O229" s="214"/>
      <c r="P229" s="299">
        <f t="shared" si="51"/>
        <v>0</v>
      </c>
      <c r="Q229" s="299">
        <v>0</v>
      </c>
      <c r="R229" s="299">
        <f t="shared" si="52"/>
        <v>0</v>
      </c>
      <c r="S229" s="299">
        <v>1.8</v>
      </c>
      <c r="T229" s="300">
        <f t="shared" si="53"/>
        <v>10.9512</v>
      </c>
      <c r="AR229" s="202" t="s">
        <v>203</v>
      </c>
      <c r="AT229" s="202" t="s">
        <v>198</v>
      </c>
      <c r="AU229" s="202" t="s">
        <v>85</v>
      </c>
      <c r="AY229" s="202" t="s">
        <v>196</v>
      </c>
      <c r="BE229" s="301">
        <f t="shared" si="54"/>
        <v>0</v>
      </c>
      <c r="BF229" s="301">
        <f t="shared" si="55"/>
        <v>0</v>
      </c>
      <c r="BG229" s="301">
        <f t="shared" si="56"/>
        <v>0</v>
      </c>
      <c r="BH229" s="301">
        <f t="shared" si="57"/>
        <v>0</v>
      </c>
      <c r="BI229" s="301">
        <f t="shared" si="58"/>
        <v>0</v>
      </c>
      <c r="BJ229" s="202" t="s">
        <v>39</v>
      </c>
      <c r="BK229" s="301">
        <f t="shared" si="59"/>
        <v>0</v>
      </c>
      <c r="BL229" s="202" t="s">
        <v>203</v>
      </c>
      <c r="BM229" s="202" t="s">
        <v>642</v>
      </c>
    </row>
    <row r="230" spans="2:65" s="212" customFormat="1" ht="25.5" customHeight="1">
      <c r="B230" s="213"/>
      <c r="C230" s="291" t="s">
        <v>643</v>
      </c>
      <c r="D230" s="291" t="s">
        <v>198</v>
      </c>
      <c r="E230" s="292" t="s">
        <v>644</v>
      </c>
      <c r="F230" s="293" t="s">
        <v>645</v>
      </c>
      <c r="G230" s="294" t="s">
        <v>201</v>
      </c>
      <c r="H230" s="295">
        <v>65.974000000000004</v>
      </c>
      <c r="I230" s="116">
        <v>0</v>
      </c>
      <c r="J230" s="296">
        <f t="shared" si="50"/>
        <v>0</v>
      </c>
      <c r="K230" s="293" t="s">
        <v>202</v>
      </c>
      <c r="L230" s="213"/>
      <c r="M230" s="297" t="s">
        <v>5</v>
      </c>
      <c r="N230" s="298" t="s">
        <v>48</v>
      </c>
      <c r="O230" s="214"/>
      <c r="P230" s="299">
        <f t="shared" si="51"/>
        <v>0</v>
      </c>
      <c r="Q230" s="299">
        <v>0</v>
      </c>
      <c r="R230" s="299">
        <f t="shared" si="52"/>
        <v>0</v>
      </c>
      <c r="S230" s="299">
        <v>0.16500000000000001</v>
      </c>
      <c r="T230" s="300">
        <f t="shared" si="53"/>
        <v>10.885710000000001</v>
      </c>
      <c r="AR230" s="202" t="s">
        <v>203</v>
      </c>
      <c r="AT230" s="202" t="s">
        <v>198</v>
      </c>
      <c r="AU230" s="202" t="s">
        <v>85</v>
      </c>
      <c r="AY230" s="202" t="s">
        <v>196</v>
      </c>
      <c r="BE230" s="301">
        <f t="shared" si="54"/>
        <v>0</v>
      </c>
      <c r="BF230" s="301">
        <f t="shared" si="55"/>
        <v>0</v>
      </c>
      <c r="BG230" s="301">
        <f t="shared" si="56"/>
        <v>0</v>
      </c>
      <c r="BH230" s="301">
        <f t="shared" si="57"/>
        <v>0</v>
      </c>
      <c r="BI230" s="301">
        <f t="shared" si="58"/>
        <v>0</v>
      </c>
      <c r="BJ230" s="202" t="s">
        <v>39</v>
      </c>
      <c r="BK230" s="301">
        <f t="shared" si="59"/>
        <v>0</v>
      </c>
      <c r="BL230" s="202" t="s">
        <v>203</v>
      </c>
      <c r="BM230" s="202" t="s">
        <v>646</v>
      </c>
    </row>
    <row r="231" spans="2:65" s="212" customFormat="1" ht="25.5" customHeight="1">
      <c r="B231" s="213"/>
      <c r="C231" s="291" t="s">
        <v>647</v>
      </c>
      <c r="D231" s="291" t="s">
        <v>198</v>
      </c>
      <c r="E231" s="292" t="s">
        <v>648</v>
      </c>
      <c r="F231" s="293" t="s">
        <v>649</v>
      </c>
      <c r="G231" s="294" t="s">
        <v>243</v>
      </c>
      <c r="H231" s="295">
        <v>1.4430000000000001</v>
      </c>
      <c r="I231" s="116">
        <v>0</v>
      </c>
      <c r="J231" s="296">
        <f t="shared" si="50"/>
        <v>0</v>
      </c>
      <c r="K231" s="293" t="s">
        <v>202</v>
      </c>
      <c r="L231" s="213"/>
      <c r="M231" s="297" t="s">
        <v>5</v>
      </c>
      <c r="N231" s="298" t="s">
        <v>48</v>
      </c>
      <c r="O231" s="214"/>
      <c r="P231" s="299">
        <f t="shared" si="51"/>
        <v>0</v>
      </c>
      <c r="Q231" s="299">
        <v>0</v>
      </c>
      <c r="R231" s="299">
        <f t="shared" si="52"/>
        <v>0</v>
      </c>
      <c r="S231" s="299">
        <v>1.2529999999999999</v>
      </c>
      <c r="T231" s="300">
        <f t="shared" si="53"/>
        <v>1.808079</v>
      </c>
      <c r="AR231" s="202" t="s">
        <v>203</v>
      </c>
      <c r="AT231" s="202" t="s">
        <v>198</v>
      </c>
      <c r="AU231" s="202" t="s">
        <v>85</v>
      </c>
      <c r="AY231" s="202" t="s">
        <v>196</v>
      </c>
      <c r="BE231" s="301">
        <f t="shared" si="54"/>
        <v>0</v>
      </c>
      <c r="BF231" s="301">
        <f t="shared" si="55"/>
        <v>0</v>
      </c>
      <c r="BG231" s="301">
        <f t="shared" si="56"/>
        <v>0</v>
      </c>
      <c r="BH231" s="301">
        <f t="shared" si="57"/>
        <v>0</v>
      </c>
      <c r="BI231" s="301">
        <f t="shared" si="58"/>
        <v>0</v>
      </c>
      <c r="BJ231" s="202" t="s">
        <v>39</v>
      </c>
      <c r="BK231" s="301">
        <f t="shared" si="59"/>
        <v>0</v>
      </c>
      <c r="BL231" s="202" t="s">
        <v>203</v>
      </c>
      <c r="BM231" s="202" t="s">
        <v>650</v>
      </c>
    </row>
    <row r="232" spans="2:65" s="212" customFormat="1" ht="16.5" customHeight="1">
      <c r="B232" s="213"/>
      <c r="C232" s="291" t="s">
        <v>651</v>
      </c>
      <c r="D232" s="291" t="s">
        <v>198</v>
      </c>
      <c r="E232" s="292" t="s">
        <v>652</v>
      </c>
      <c r="F232" s="293" t="s">
        <v>653</v>
      </c>
      <c r="G232" s="294" t="s">
        <v>222</v>
      </c>
      <c r="H232" s="295">
        <v>7.8470000000000004</v>
      </c>
      <c r="I232" s="116">
        <v>0</v>
      </c>
      <c r="J232" s="296">
        <f t="shared" si="50"/>
        <v>0</v>
      </c>
      <c r="K232" s="293" t="s">
        <v>202</v>
      </c>
      <c r="L232" s="213"/>
      <c r="M232" s="297" t="s">
        <v>5</v>
      </c>
      <c r="N232" s="298" t="s">
        <v>48</v>
      </c>
      <c r="O232" s="214"/>
      <c r="P232" s="299">
        <f t="shared" si="51"/>
        <v>0</v>
      </c>
      <c r="Q232" s="299">
        <v>0</v>
      </c>
      <c r="R232" s="299">
        <f t="shared" si="52"/>
        <v>0</v>
      </c>
      <c r="S232" s="299">
        <v>1.6</v>
      </c>
      <c r="T232" s="300">
        <f t="shared" si="53"/>
        <v>12.555200000000001</v>
      </c>
      <c r="AR232" s="202" t="s">
        <v>203</v>
      </c>
      <c r="AT232" s="202" t="s">
        <v>198</v>
      </c>
      <c r="AU232" s="202" t="s">
        <v>85</v>
      </c>
      <c r="AY232" s="202" t="s">
        <v>196</v>
      </c>
      <c r="BE232" s="301">
        <f t="shared" si="54"/>
        <v>0</v>
      </c>
      <c r="BF232" s="301">
        <f t="shared" si="55"/>
        <v>0</v>
      </c>
      <c r="BG232" s="301">
        <f t="shared" si="56"/>
        <v>0</v>
      </c>
      <c r="BH232" s="301">
        <f t="shared" si="57"/>
        <v>0</v>
      </c>
      <c r="BI232" s="301">
        <f t="shared" si="58"/>
        <v>0</v>
      </c>
      <c r="BJ232" s="202" t="s">
        <v>39</v>
      </c>
      <c r="BK232" s="301">
        <f t="shared" si="59"/>
        <v>0</v>
      </c>
      <c r="BL232" s="202" t="s">
        <v>203</v>
      </c>
      <c r="BM232" s="202" t="s">
        <v>654</v>
      </c>
    </row>
    <row r="233" spans="2:65" s="212" customFormat="1" ht="25.5" customHeight="1">
      <c r="B233" s="213"/>
      <c r="C233" s="291" t="s">
        <v>655</v>
      </c>
      <c r="D233" s="291" t="s">
        <v>198</v>
      </c>
      <c r="E233" s="292" t="s">
        <v>656</v>
      </c>
      <c r="F233" s="293" t="s">
        <v>657</v>
      </c>
      <c r="G233" s="294" t="s">
        <v>222</v>
      </c>
      <c r="H233" s="295">
        <v>14.526999999999999</v>
      </c>
      <c r="I233" s="116">
        <v>0</v>
      </c>
      <c r="J233" s="296">
        <f t="shared" si="50"/>
        <v>0</v>
      </c>
      <c r="K233" s="293" t="s">
        <v>202</v>
      </c>
      <c r="L233" s="213"/>
      <c r="M233" s="297" t="s">
        <v>5</v>
      </c>
      <c r="N233" s="298" t="s">
        <v>48</v>
      </c>
      <c r="O233" s="214"/>
      <c r="P233" s="299">
        <f t="shared" si="51"/>
        <v>0</v>
      </c>
      <c r="Q233" s="299">
        <v>0</v>
      </c>
      <c r="R233" s="299">
        <f t="shared" si="52"/>
        <v>0</v>
      </c>
      <c r="S233" s="299">
        <v>2.2000000000000002</v>
      </c>
      <c r="T233" s="300">
        <f t="shared" si="53"/>
        <v>31.959400000000002</v>
      </c>
      <c r="AR233" s="202" t="s">
        <v>203</v>
      </c>
      <c r="AT233" s="202" t="s">
        <v>198</v>
      </c>
      <c r="AU233" s="202" t="s">
        <v>85</v>
      </c>
      <c r="AY233" s="202" t="s">
        <v>196</v>
      </c>
      <c r="BE233" s="301">
        <f t="shared" si="54"/>
        <v>0</v>
      </c>
      <c r="BF233" s="301">
        <f t="shared" si="55"/>
        <v>0</v>
      </c>
      <c r="BG233" s="301">
        <f t="shared" si="56"/>
        <v>0</v>
      </c>
      <c r="BH233" s="301">
        <f t="shared" si="57"/>
        <v>0</v>
      </c>
      <c r="BI233" s="301">
        <f t="shared" si="58"/>
        <v>0</v>
      </c>
      <c r="BJ233" s="202" t="s">
        <v>39</v>
      </c>
      <c r="BK233" s="301">
        <f t="shared" si="59"/>
        <v>0</v>
      </c>
      <c r="BL233" s="202" t="s">
        <v>203</v>
      </c>
      <c r="BM233" s="202" t="s">
        <v>658</v>
      </c>
    </row>
    <row r="234" spans="2:65" s="212" customFormat="1" ht="25.5" customHeight="1">
      <c r="B234" s="213"/>
      <c r="C234" s="291" t="s">
        <v>659</v>
      </c>
      <c r="D234" s="291" t="s">
        <v>198</v>
      </c>
      <c r="E234" s="292" t="s">
        <v>660</v>
      </c>
      <c r="F234" s="293" t="s">
        <v>661</v>
      </c>
      <c r="G234" s="294" t="s">
        <v>222</v>
      </c>
      <c r="H234" s="295">
        <v>29.055</v>
      </c>
      <c r="I234" s="116">
        <v>0</v>
      </c>
      <c r="J234" s="296">
        <f t="shared" si="50"/>
        <v>0</v>
      </c>
      <c r="K234" s="293" t="s">
        <v>202</v>
      </c>
      <c r="L234" s="213"/>
      <c r="M234" s="297" t="s">
        <v>5</v>
      </c>
      <c r="N234" s="298" t="s">
        <v>48</v>
      </c>
      <c r="O234" s="214"/>
      <c r="P234" s="299">
        <f t="shared" si="51"/>
        <v>0</v>
      </c>
      <c r="Q234" s="299">
        <v>0</v>
      </c>
      <c r="R234" s="299">
        <f t="shared" si="52"/>
        <v>0</v>
      </c>
      <c r="S234" s="299">
        <v>2.2000000000000002</v>
      </c>
      <c r="T234" s="300">
        <f t="shared" si="53"/>
        <v>63.921000000000006</v>
      </c>
      <c r="AR234" s="202" t="s">
        <v>203</v>
      </c>
      <c r="AT234" s="202" t="s">
        <v>198</v>
      </c>
      <c r="AU234" s="202" t="s">
        <v>85</v>
      </c>
      <c r="AY234" s="202" t="s">
        <v>196</v>
      </c>
      <c r="BE234" s="301">
        <f t="shared" si="54"/>
        <v>0</v>
      </c>
      <c r="BF234" s="301">
        <f t="shared" si="55"/>
        <v>0</v>
      </c>
      <c r="BG234" s="301">
        <f t="shared" si="56"/>
        <v>0</v>
      </c>
      <c r="BH234" s="301">
        <f t="shared" si="57"/>
        <v>0</v>
      </c>
      <c r="BI234" s="301">
        <f t="shared" si="58"/>
        <v>0</v>
      </c>
      <c r="BJ234" s="202" t="s">
        <v>39</v>
      </c>
      <c r="BK234" s="301">
        <f t="shared" si="59"/>
        <v>0</v>
      </c>
      <c r="BL234" s="202" t="s">
        <v>203</v>
      </c>
      <c r="BM234" s="202" t="s">
        <v>662</v>
      </c>
    </row>
    <row r="235" spans="2:65" s="212" customFormat="1" ht="25.5" customHeight="1">
      <c r="B235" s="213"/>
      <c r="C235" s="291" t="s">
        <v>663</v>
      </c>
      <c r="D235" s="291" t="s">
        <v>198</v>
      </c>
      <c r="E235" s="292" t="s">
        <v>664</v>
      </c>
      <c r="F235" s="293" t="s">
        <v>665</v>
      </c>
      <c r="G235" s="294" t="s">
        <v>222</v>
      </c>
      <c r="H235" s="295">
        <v>29.055</v>
      </c>
      <c r="I235" s="116">
        <v>0</v>
      </c>
      <c r="J235" s="296">
        <f t="shared" si="50"/>
        <v>0</v>
      </c>
      <c r="K235" s="293" t="s">
        <v>202</v>
      </c>
      <c r="L235" s="213"/>
      <c r="M235" s="297" t="s">
        <v>5</v>
      </c>
      <c r="N235" s="298" t="s">
        <v>48</v>
      </c>
      <c r="O235" s="214"/>
      <c r="P235" s="299">
        <f t="shared" si="51"/>
        <v>0</v>
      </c>
      <c r="Q235" s="299">
        <v>0</v>
      </c>
      <c r="R235" s="299">
        <f t="shared" si="52"/>
        <v>0</v>
      </c>
      <c r="S235" s="299">
        <v>2.9000000000000001E-2</v>
      </c>
      <c r="T235" s="300">
        <f t="shared" si="53"/>
        <v>0.84259499999999998</v>
      </c>
      <c r="AR235" s="202" t="s">
        <v>203</v>
      </c>
      <c r="AT235" s="202" t="s">
        <v>198</v>
      </c>
      <c r="AU235" s="202" t="s">
        <v>85</v>
      </c>
      <c r="AY235" s="202" t="s">
        <v>196</v>
      </c>
      <c r="BE235" s="301">
        <f t="shared" si="54"/>
        <v>0</v>
      </c>
      <c r="BF235" s="301">
        <f t="shared" si="55"/>
        <v>0</v>
      </c>
      <c r="BG235" s="301">
        <f t="shared" si="56"/>
        <v>0</v>
      </c>
      <c r="BH235" s="301">
        <f t="shared" si="57"/>
        <v>0</v>
      </c>
      <c r="BI235" s="301">
        <f t="shared" si="58"/>
        <v>0</v>
      </c>
      <c r="BJ235" s="202" t="s">
        <v>39</v>
      </c>
      <c r="BK235" s="301">
        <f t="shared" si="59"/>
        <v>0</v>
      </c>
      <c r="BL235" s="202" t="s">
        <v>203</v>
      </c>
      <c r="BM235" s="202" t="s">
        <v>666</v>
      </c>
    </row>
    <row r="236" spans="2:65" s="212" customFormat="1" ht="25.5" customHeight="1">
      <c r="B236" s="213"/>
      <c r="C236" s="291" t="s">
        <v>667</v>
      </c>
      <c r="D236" s="291" t="s">
        <v>198</v>
      </c>
      <c r="E236" s="292" t="s">
        <v>668</v>
      </c>
      <c r="F236" s="293" t="s">
        <v>669</v>
      </c>
      <c r="G236" s="294" t="s">
        <v>222</v>
      </c>
      <c r="H236" s="295">
        <v>21.791</v>
      </c>
      <c r="I236" s="116">
        <v>0</v>
      </c>
      <c r="J236" s="296">
        <f t="shared" si="50"/>
        <v>0</v>
      </c>
      <c r="K236" s="293" t="s">
        <v>202</v>
      </c>
      <c r="L236" s="213"/>
      <c r="M236" s="297" t="s">
        <v>5</v>
      </c>
      <c r="N236" s="298" t="s">
        <v>48</v>
      </c>
      <c r="O236" s="214"/>
      <c r="P236" s="299">
        <f t="shared" si="51"/>
        <v>0</v>
      </c>
      <c r="Q236" s="299">
        <v>0</v>
      </c>
      <c r="R236" s="299">
        <f t="shared" si="52"/>
        <v>0</v>
      </c>
      <c r="S236" s="299">
        <v>1.4</v>
      </c>
      <c r="T236" s="300">
        <f t="shared" si="53"/>
        <v>30.507399999999997</v>
      </c>
      <c r="AR236" s="202" t="s">
        <v>203</v>
      </c>
      <c r="AT236" s="202" t="s">
        <v>198</v>
      </c>
      <c r="AU236" s="202" t="s">
        <v>85</v>
      </c>
      <c r="AY236" s="202" t="s">
        <v>196</v>
      </c>
      <c r="BE236" s="301">
        <f t="shared" si="54"/>
        <v>0</v>
      </c>
      <c r="BF236" s="301">
        <f t="shared" si="55"/>
        <v>0</v>
      </c>
      <c r="BG236" s="301">
        <f t="shared" si="56"/>
        <v>0</v>
      </c>
      <c r="BH236" s="301">
        <f t="shared" si="57"/>
        <v>0</v>
      </c>
      <c r="BI236" s="301">
        <f t="shared" si="58"/>
        <v>0</v>
      </c>
      <c r="BJ236" s="202" t="s">
        <v>39</v>
      </c>
      <c r="BK236" s="301">
        <f t="shared" si="59"/>
        <v>0</v>
      </c>
      <c r="BL236" s="202" t="s">
        <v>203</v>
      </c>
      <c r="BM236" s="202" t="s">
        <v>670</v>
      </c>
    </row>
    <row r="237" spans="2:65" s="212" customFormat="1" ht="25.5" customHeight="1">
      <c r="B237" s="213"/>
      <c r="C237" s="291" t="s">
        <v>671</v>
      </c>
      <c r="D237" s="291" t="s">
        <v>198</v>
      </c>
      <c r="E237" s="292" t="s">
        <v>672</v>
      </c>
      <c r="F237" s="293" t="s">
        <v>673</v>
      </c>
      <c r="G237" s="294" t="s">
        <v>222</v>
      </c>
      <c r="H237" s="295">
        <v>16.492999999999999</v>
      </c>
      <c r="I237" s="116">
        <v>0</v>
      </c>
      <c r="J237" s="296">
        <f t="shared" si="50"/>
        <v>0</v>
      </c>
      <c r="K237" s="293" t="s">
        <v>202</v>
      </c>
      <c r="L237" s="213"/>
      <c r="M237" s="297" t="s">
        <v>5</v>
      </c>
      <c r="N237" s="298" t="s">
        <v>48</v>
      </c>
      <c r="O237" s="214"/>
      <c r="P237" s="299">
        <f t="shared" si="51"/>
        <v>0</v>
      </c>
      <c r="Q237" s="299">
        <v>0</v>
      </c>
      <c r="R237" s="299">
        <f t="shared" si="52"/>
        <v>0</v>
      </c>
      <c r="S237" s="299">
        <v>1.4</v>
      </c>
      <c r="T237" s="300">
        <f t="shared" si="53"/>
        <v>23.090199999999996</v>
      </c>
      <c r="AR237" s="202" t="s">
        <v>203</v>
      </c>
      <c r="AT237" s="202" t="s">
        <v>198</v>
      </c>
      <c r="AU237" s="202" t="s">
        <v>85</v>
      </c>
      <c r="AY237" s="202" t="s">
        <v>196</v>
      </c>
      <c r="BE237" s="301">
        <f t="shared" si="54"/>
        <v>0</v>
      </c>
      <c r="BF237" s="301">
        <f t="shared" si="55"/>
        <v>0</v>
      </c>
      <c r="BG237" s="301">
        <f t="shared" si="56"/>
        <v>0</v>
      </c>
      <c r="BH237" s="301">
        <f t="shared" si="57"/>
        <v>0</v>
      </c>
      <c r="BI237" s="301">
        <f t="shared" si="58"/>
        <v>0</v>
      </c>
      <c r="BJ237" s="202" t="s">
        <v>39</v>
      </c>
      <c r="BK237" s="301">
        <f t="shared" si="59"/>
        <v>0</v>
      </c>
      <c r="BL237" s="202" t="s">
        <v>203</v>
      </c>
      <c r="BM237" s="202" t="s">
        <v>674</v>
      </c>
    </row>
    <row r="238" spans="2:65" s="212" customFormat="1" ht="38.25" customHeight="1">
      <c r="B238" s="213"/>
      <c r="C238" s="291" t="s">
        <v>675</v>
      </c>
      <c r="D238" s="291" t="s">
        <v>198</v>
      </c>
      <c r="E238" s="292" t="s">
        <v>676</v>
      </c>
      <c r="F238" s="293" t="s">
        <v>677</v>
      </c>
      <c r="G238" s="294" t="s">
        <v>201</v>
      </c>
      <c r="H238" s="295">
        <v>14.055</v>
      </c>
      <c r="I238" s="116">
        <v>0</v>
      </c>
      <c r="J238" s="296">
        <f t="shared" si="50"/>
        <v>0</v>
      </c>
      <c r="K238" s="293" t="s">
        <v>202</v>
      </c>
      <c r="L238" s="213"/>
      <c r="M238" s="297" t="s">
        <v>5</v>
      </c>
      <c r="N238" s="298" t="s">
        <v>48</v>
      </c>
      <c r="O238" s="214"/>
      <c r="P238" s="299">
        <f t="shared" si="51"/>
        <v>0</v>
      </c>
      <c r="Q238" s="299">
        <v>0</v>
      </c>
      <c r="R238" s="299">
        <f t="shared" si="52"/>
        <v>0</v>
      </c>
      <c r="S238" s="299">
        <v>5.5E-2</v>
      </c>
      <c r="T238" s="300">
        <f t="shared" si="53"/>
        <v>0.77302499999999996</v>
      </c>
      <c r="AR238" s="202" t="s">
        <v>203</v>
      </c>
      <c r="AT238" s="202" t="s">
        <v>198</v>
      </c>
      <c r="AU238" s="202" t="s">
        <v>85</v>
      </c>
      <c r="AY238" s="202" t="s">
        <v>196</v>
      </c>
      <c r="BE238" s="301">
        <f t="shared" si="54"/>
        <v>0</v>
      </c>
      <c r="BF238" s="301">
        <f t="shared" si="55"/>
        <v>0</v>
      </c>
      <c r="BG238" s="301">
        <f t="shared" si="56"/>
        <v>0</v>
      </c>
      <c r="BH238" s="301">
        <f t="shared" si="57"/>
        <v>0</v>
      </c>
      <c r="BI238" s="301">
        <f t="shared" si="58"/>
        <v>0</v>
      </c>
      <c r="BJ238" s="202" t="s">
        <v>39</v>
      </c>
      <c r="BK238" s="301">
        <f t="shared" si="59"/>
        <v>0</v>
      </c>
      <c r="BL238" s="202" t="s">
        <v>203</v>
      </c>
      <c r="BM238" s="202" t="s">
        <v>678</v>
      </c>
    </row>
    <row r="239" spans="2:65" s="212" customFormat="1" ht="25.5" customHeight="1">
      <c r="B239" s="213"/>
      <c r="C239" s="291" t="s">
        <v>679</v>
      </c>
      <c r="D239" s="291" t="s">
        <v>198</v>
      </c>
      <c r="E239" s="292" t="s">
        <v>680</v>
      </c>
      <c r="F239" s="293" t="s">
        <v>681</v>
      </c>
      <c r="G239" s="294" t="s">
        <v>201</v>
      </c>
      <c r="H239" s="295">
        <v>2.25</v>
      </c>
      <c r="I239" s="116">
        <v>0</v>
      </c>
      <c r="J239" s="296">
        <f t="shared" si="50"/>
        <v>0</v>
      </c>
      <c r="K239" s="293" t="s">
        <v>202</v>
      </c>
      <c r="L239" s="213"/>
      <c r="M239" s="297" t="s">
        <v>5</v>
      </c>
      <c r="N239" s="298" t="s">
        <v>48</v>
      </c>
      <c r="O239" s="214"/>
      <c r="P239" s="299">
        <f t="shared" si="51"/>
        <v>0</v>
      </c>
      <c r="Q239" s="299">
        <v>0</v>
      </c>
      <c r="R239" s="299">
        <f t="shared" si="52"/>
        <v>0</v>
      </c>
      <c r="S239" s="299">
        <v>3.4000000000000002E-2</v>
      </c>
      <c r="T239" s="300">
        <f t="shared" si="53"/>
        <v>7.6500000000000012E-2</v>
      </c>
      <c r="AR239" s="202" t="s">
        <v>203</v>
      </c>
      <c r="AT239" s="202" t="s">
        <v>198</v>
      </c>
      <c r="AU239" s="202" t="s">
        <v>85</v>
      </c>
      <c r="AY239" s="202" t="s">
        <v>196</v>
      </c>
      <c r="BE239" s="301">
        <f t="shared" si="54"/>
        <v>0</v>
      </c>
      <c r="BF239" s="301">
        <f t="shared" si="55"/>
        <v>0</v>
      </c>
      <c r="BG239" s="301">
        <f t="shared" si="56"/>
        <v>0</v>
      </c>
      <c r="BH239" s="301">
        <f t="shared" si="57"/>
        <v>0</v>
      </c>
      <c r="BI239" s="301">
        <f t="shared" si="58"/>
        <v>0</v>
      </c>
      <c r="BJ239" s="202" t="s">
        <v>39</v>
      </c>
      <c r="BK239" s="301">
        <f t="shared" si="59"/>
        <v>0</v>
      </c>
      <c r="BL239" s="202" t="s">
        <v>203</v>
      </c>
      <c r="BM239" s="202" t="s">
        <v>682</v>
      </c>
    </row>
    <row r="240" spans="2:65" s="212" customFormat="1" ht="25.5" customHeight="1">
      <c r="B240" s="213"/>
      <c r="C240" s="291" t="s">
        <v>683</v>
      </c>
      <c r="D240" s="291" t="s">
        <v>198</v>
      </c>
      <c r="E240" s="292" t="s">
        <v>684</v>
      </c>
      <c r="F240" s="293" t="s">
        <v>685</v>
      </c>
      <c r="G240" s="294" t="s">
        <v>201</v>
      </c>
      <c r="H240" s="295">
        <v>3</v>
      </c>
      <c r="I240" s="116">
        <v>0</v>
      </c>
      <c r="J240" s="296">
        <f t="shared" si="50"/>
        <v>0</v>
      </c>
      <c r="K240" s="293" t="s">
        <v>202</v>
      </c>
      <c r="L240" s="213"/>
      <c r="M240" s="297" t="s">
        <v>5</v>
      </c>
      <c r="N240" s="298" t="s">
        <v>48</v>
      </c>
      <c r="O240" s="214"/>
      <c r="P240" s="299">
        <f t="shared" si="51"/>
        <v>0</v>
      </c>
      <c r="Q240" s="299">
        <v>0</v>
      </c>
      <c r="R240" s="299">
        <f t="shared" si="52"/>
        <v>0</v>
      </c>
      <c r="S240" s="299">
        <v>7.5999999999999998E-2</v>
      </c>
      <c r="T240" s="300">
        <f t="shared" si="53"/>
        <v>0.22799999999999998</v>
      </c>
      <c r="AR240" s="202" t="s">
        <v>203</v>
      </c>
      <c r="AT240" s="202" t="s">
        <v>198</v>
      </c>
      <c r="AU240" s="202" t="s">
        <v>85</v>
      </c>
      <c r="AY240" s="202" t="s">
        <v>196</v>
      </c>
      <c r="BE240" s="301">
        <f t="shared" si="54"/>
        <v>0</v>
      </c>
      <c r="BF240" s="301">
        <f t="shared" si="55"/>
        <v>0</v>
      </c>
      <c r="BG240" s="301">
        <f t="shared" si="56"/>
        <v>0</v>
      </c>
      <c r="BH240" s="301">
        <f t="shared" si="57"/>
        <v>0</v>
      </c>
      <c r="BI240" s="301">
        <f t="shared" si="58"/>
        <v>0</v>
      </c>
      <c r="BJ240" s="202" t="s">
        <v>39</v>
      </c>
      <c r="BK240" s="301">
        <f t="shared" si="59"/>
        <v>0</v>
      </c>
      <c r="BL240" s="202" t="s">
        <v>203</v>
      </c>
      <c r="BM240" s="202" t="s">
        <v>686</v>
      </c>
    </row>
    <row r="241" spans="2:65" s="212" customFormat="1" ht="38.25" customHeight="1">
      <c r="B241" s="213"/>
      <c r="C241" s="291" t="s">
        <v>687</v>
      </c>
      <c r="D241" s="291" t="s">
        <v>198</v>
      </c>
      <c r="E241" s="292" t="s">
        <v>688</v>
      </c>
      <c r="F241" s="293" t="s">
        <v>689</v>
      </c>
      <c r="G241" s="294" t="s">
        <v>222</v>
      </c>
      <c r="H241" s="295">
        <v>7.3120000000000003</v>
      </c>
      <c r="I241" s="116">
        <v>0</v>
      </c>
      <c r="J241" s="296">
        <f t="shared" si="50"/>
        <v>0</v>
      </c>
      <c r="K241" s="293" t="s">
        <v>202</v>
      </c>
      <c r="L241" s="213"/>
      <c r="M241" s="297" t="s">
        <v>5</v>
      </c>
      <c r="N241" s="298" t="s">
        <v>48</v>
      </c>
      <c r="O241" s="214"/>
      <c r="P241" s="299">
        <f t="shared" si="51"/>
        <v>0</v>
      </c>
      <c r="Q241" s="299">
        <v>0</v>
      </c>
      <c r="R241" s="299">
        <f t="shared" si="52"/>
        <v>0</v>
      </c>
      <c r="S241" s="299">
        <v>1.8</v>
      </c>
      <c r="T241" s="300">
        <f t="shared" si="53"/>
        <v>13.1616</v>
      </c>
      <c r="AR241" s="202" t="s">
        <v>203</v>
      </c>
      <c r="AT241" s="202" t="s">
        <v>198</v>
      </c>
      <c r="AU241" s="202" t="s">
        <v>85</v>
      </c>
      <c r="AY241" s="202" t="s">
        <v>196</v>
      </c>
      <c r="BE241" s="301">
        <f t="shared" si="54"/>
        <v>0</v>
      </c>
      <c r="BF241" s="301">
        <f t="shared" si="55"/>
        <v>0</v>
      </c>
      <c r="BG241" s="301">
        <f t="shared" si="56"/>
        <v>0</v>
      </c>
      <c r="BH241" s="301">
        <f t="shared" si="57"/>
        <v>0</v>
      </c>
      <c r="BI241" s="301">
        <f t="shared" si="58"/>
        <v>0</v>
      </c>
      <c r="BJ241" s="202" t="s">
        <v>39</v>
      </c>
      <c r="BK241" s="301">
        <f t="shared" si="59"/>
        <v>0</v>
      </c>
      <c r="BL241" s="202" t="s">
        <v>203</v>
      </c>
      <c r="BM241" s="202" t="s">
        <v>690</v>
      </c>
    </row>
    <row r="242" spans="2:65" s="212" customFormat="1" ht="38.25" customHeight="1">
      <c r="B242" s="213"/>
      <c r="C242" s="291" t="s">
        <v>691</v>
      </c>
      <c r="D242" s="291" t="s">
        <v>198</v>
      </c>
      <c r="E242" s="292" t="s">
        <v>692</v>
      </c>
      <c r="F242" s="293" t="s">
        <v>693</v>
      </c>
      <c r="G242" s="294" t="s">
        <v>400</v>
      </c>
      <c r="H242" s="295">
        <v>97.5</v>
      </c>
      <c r="I242" s="116">
        <v>0</v>
      </c>
      <c r="J242" s="296">
        <f t="shared" si="50"/>
        <v>0</v>
      </c>
      <c r="K242" s="293" t="s">
        <v>202</v>
      </c>
      <c r="L242" s="213"/>
      <c r="M242" s="297" t="s">
        <v>5</v>
      </c>
      <c r="N242" s="298" t="s">
        <v>48</v>
      </c>
      <c r="O242" s="214"/>
      <c r="P242" s="299">
        <f t="shared" si="51"/>
        <v>0</v>
      </c>
      <c r="Q242" s="299">
        <v>0</v>
      </c>
      <c r="R242" s="299">
        <f t="shared" si="52"/>
        <v>0</v>
      </c>
      <c r="S242" s="299">
        <v>6.5000000000000002E-2</v>
      </c>
      <c r="T242" s="300">
        <f t="shared" si="53"/>
        <v>6.3375000000000004</v>
      </c>
      <c r="AR242" s="202" t="s">
        <v>203</v>
      </c>
      <c r="AT242" s="202" t="s">
        <v>198</v>
      </c>
      <c r="AU242" s="202" t="s">
        <v>85</v>
      </c>
      <c r="AY242" s="202" t="s">
        <v>196</v>
      </c>
      <c r="BE242" s="301">
        <f t="shared" si="54"/>
        <v>0</v>
      </c>
      <c r="BF242" s="301">
        <f t="shared" si="55"/>
        <v>0</v>
      </c>
      <c r="BG242" s="301">
        <f t="shared" si="56"/>
        <v>0</v>
      </c>
      <c r="BH242" s="301">
        <f t="shared" si="57"/>
        <v>0</v>
      </c>
      <c r="BI242" s="301">
        <f t="shared" si="58"/>
        <v>0</v>
      </c>
      <c r="BJ242" s="202" t="s">
        <v>39</v>
      </c>
      <c r="BK242" s="301">
        <f t="shared" si="59"/>
        <v>0</v>
      </c>
      <c r="BL242" s="202" t="s">
        <v>203</v>
      </c>
      <c r="BM242" s="202" t="s">
        <v>694</v>
      </c>
    </row>
    <row r="243" spans="2:65" s="212" customFormat="1" ht="25.5" customHeight="1">
      <c r="B243" s="213"/>
      <c r="C243" s="291" t="s">
        <v>695</v>
      </c>
      <c r="D243" s="291" t="s">
        <v>198</v>
      </c>
      <c r="E243" s="292" t="s">
        <v>696</v>
      </c>
      <c r="F243" s="293" t="s">
        <v>697</v>
      </c>
      <c r="G243" s="294" t="s">
        <v>201</v>
      </c>
      <c r="H243" s="295">
        <v>263.02100000000002</v>
      </c>
      <c r="I243" s="116">
        <v>0</v>
      </c>
      <c r="J243" s="296">
        <f t="shared" si="50"/>
        <v>0</v>
      </c>
      <c r="K243" s="293" t="s">
        <v>202</v>
      </c>
      <c r="L243" s="213"/>
      <c r="M243" s="297" t="s">
        <v>5</v>
      </c>
      <c r="N243" s="298" t="s">
        <v>48</v>
      </c>
      <c r="O243" s="214"/>
      <c r="P243" s="299">
        <f t="shared" si="51"/>
        <v>0</v>
      </c>
      <c r="Q243" s="299">
        <v>0</v>
      </c>
      <c r="R243" s="299">
        <f t="shared" si="52"/>
        <v>0</v>
      </c>
      <c r="S243" s="299">
        <v>0.01</v>
      </c>
      <c r="T243" s="300">
        <f t="shared" si="53"/>
        <v>2.6302100000000004</v>
      </c>
      <c r="AR243" s="202" t="s">
        <v>203</v>
      </c>
      <c r="AT243" s="202" t="s">
        <v>198</v>
      </c>
      <c r="AU243" s="202" t="s">
        <v>85</v>
      </c>
      <c r="AY243" s="202" t="s">
        <v>196</v>
      </c>
      <c r="BE243" s="301">
        <f t="shared" si="54"/>
        <v>0</v>
      </c>
      <c r="BF243" s="301">
        <f t="shared" si="55"/>
        <v>0</v>
      </c>
      <c r="BG243" s="301">
        <f t="shared" si="56"/>
        <v>0</v>
      </c>
      <c r="BH243" s="301">
        <f t="shared" si="57"/>
        <v>0</v>
      </c>
      <c r="BI243" s="301">
        <f t="shared" si="58"/>
        <v>0</v>
      </c>
      <c r="BJ243" s="202" t="s">
        <v>39</v>
      </c>
      <c r="BK243" s="301">
        <f t="shared" si="59"/>
        <v>0</v>
      </c>
      <c r="BL243" s="202" t="s">
        <v>203</v>
      </c>
      <c r="BM243" s="202" t="s">
        <v>698</v>
      </c>
    </row>
    <row r="244" spans="2:65" s="212" customFormat="1" ht="25.5" customHeight="1">
      <c r="B244" s="213"/>
      <c r="C244" s="291" t="s">
        <v>699</v>
      </c>
      <c r="D244" s="291" t="s">
        <v>198</v>
      </c>
      <c r="E244" s="292" t="s">
        <v>700</v>
      </c>
      <c r="F244" s="293" t="s">
        <v>701</v>
      </c>
      <c r="G244" s="294" t="s">
        <v>201</v>
      </c>
      <c r="H244" s="295">
        <v>96.823999999999998</v>
      </c>
      <c r="I244" s="116">
        <v>0</v>
      </c>
      <c r="J244" s="296">
        <f t="shared" si="50"/>
        <v>0</v>
      </c>
      <c r="K244" s="293" t="s">
        <v>202</v>
      </c>
      <c r="L244" s="213"/>
      <c r="M244" s="297" t="s">
        <v>5</v>
      </c>
      <c r="N244" s="298" t="s">
        <v>48</v>
      </c>
      <c r="O244" s="214"/>
      <c r="P244" s="299">
        <f t="shared" si="51"/>
        <v>0</v>
      </c>
      <c r="Q244" s="299">
        <v>0</v>
      </c>
      <c r="R244" s="299">
        <f t="shared" si="52"/>
        <v>0</v>
      </c>
      <c r="S244" s="299">
        <v>4.5999999999999999E-2</v>
      </c>
      <c r="T244" s="300">
        <f t="shared" si="53"/>
        <v>4.4539039999999996</v>
      </c>
      <c r="AR244" s="202" t="s">
        <v>203</v>
      </c>
      <c r="AT244" s="202" t="s">
        <v>198</v>
      </c>
      <c r="AU244" s="202" t="s">
        <v>85</v>
      </c>
      <c r="AY244" s="202" t="s">
        <v>196</v>
      </c>
      <c r="BE244" s="301">
        <f t="shared" si="54"/>
        <v>0</v>
      </c>
      <c r="BF244" s="301">
        <f t="shared" si="55"/>
        <v>0</v>
      </c>
      <c r="BG244" s="301">
        <f t="shared" si="56"/>
        <v>0</v>
      </c>
      <c r="BH244" s="301">
        <f t="shared" si="57"/>
        <v>0</v>
      </c>
      <c r="BI244" s="301">
        <f t="shared" si="58"/>
        <v>0</v>
      </c>
      <c r="BJ244" s="202" t="s">
        <v>39</v>
      </c>
      <c r="BK244" s="301">
        <f t="shared" si="59"/>
        <v>0</v>
      </c>
      <c r="BL244" s="202" t="s">
        <v>203</v>
      </c>
      <c r="BM244" s="202" t="s">
        <v>702</v>
      </c>
    </row>
    <row r="245" spans="2:65" s="279" customFormat="1" ht="29.85" customHeight="1">
      <c r="B245" s="278"/>
      <c r="D245" s="280" t="s">
        <v>76</v>
      </c>
      <c r="E245" s="289" t="s">
        <v>703</v>
      </c>
      <c r="F245" s="289" t="s">
        <v>704</v>
      </c>
      <c r="I245" s="115"/>
      <c r="J245" s="290">
        <f>BK245</f>
        <v>0</v>
      </c>
      <c r="L245" s="278"/>
      <c r="M245" s="283"/>
      <c r="N245" s="284"/>
      <c r="O245" s="284"/>
      <c r="P245" s="285">
        <f>SUM(P246:P256)</f>
        <v>0</v>
      </c>
      <c r="Q245" s="284"/>
      <c r="R245" s="285">
        <f>SUM(R246:R256)</f>
        <v>0</v>
      </c>
      <c r="S245" s="284"/>
      <c r="T245" s="286">
        <f>SUM(T246:T256)</f>
        <v>0</v>
      </c>
      <c r="AR245" s="280" t="s">
        <v>39</v>
      </c>
      <c r="AT245" s="287" t="s">
        <v>76</v>
      </c>
      <c r="AU245" s="287" t="s">
        <v>39</v>
      </c>
      <c r="AY245" s="280" t="s">
        <v>196</v>
      </c>
      <c r="BK245" s="288">
        <f>SUM(BK246:BK256)</f>
        <v>0</v>
      </c>
    </row>
    <row r="246" spans="2:65" s="212" customFormat="1" ht="25.5" customHeight="1">
      <c r="B246" s="213"/>
      <c r="C246" s="291" t="s">
        <v>705</v>
      </c>
      <c r="D246" s="291" t="s">
        <v>198</v>
      </c>
      <c r="E246" s="292" t="s">
        <v>706</v>
      </c>
      <c r="F246" s="293" t="s">
        <v>707</v>
      </c>
      <c r="G246" s="294" t="s">
        <v>243</v>
      </c>
      <c r="H246" s="295">
        <v>275.19900000000001</v>
      </c>
      <c r="I246" s="116">
        <v>0</v>
      </c>
      <c r="J246" s="296">
        <f>ROUND(I246*H246,2)</f>
        <v>0</v>
      </c>
      <c r="K246" s="293" t="s">
        <v>202</v>
      </c>
      <c r="L246" s="213"/>
      <c r="M246" s="297" t="s">
        <v>5</v>
      </c>
      <c r="N246" s="298" t="s">
        <v>48</v>
      </c>
      <c r="O246" s="214"/>
      <c r="P246" s="299">
        <f>O246*H246</f>
        <v>0</v>
      </c>
      <c r="Q246" s="299">
        <v>0</v>
      </c>
      <c r="R246" s="299">
        <f>Q246*H246</f>
        <v>0</v>
      </c>
      <c r="S246" s="299">
        <v>0</v>
      </c>
      <c r="T246" s="300">
        <f>S246*H246</f>
        <v>0</v>
      </c>
      <c r="AR246" s="202" t="s">
        <v>203</v>
      </c>
      <c r="AT246" s="202" t="s">
        <v>198</v>
      </c>
      <c r="AU246" s="202" t="s">
        <v>85</v>
      </c>
      <c r="AY246" s="202" t="s">
        <v>196</v>
      </c>
      <c r="BE246" s="301">
        <f>IF(N246="základní",J246,0)</f>
        <v>0</v>
      </c>
      <c r="BF246" s="301">
        <f>IF(N246="snížená",J246,0)</f>
        <v>0</v>
      </c>
      <c r="BG246" s="301">
        <f>IF(N246="zákl. přenesená",J246,0)</f>
        <v>0</v>
      </c>
      <c r="BH246" s="301">
        <f>IF(N246="sníž. přenesená",J246,0)</f>
        <v>0</v>
      </c>
      <c r="BI246" s="301">
        <f>IF(N246="nulová",J246,0)</f>
        <v>0</v>
      </c>
      <c r="BJ246" s="202" t="s">
        <v>39</v>
      </c>
      <c r="BK246" s="301">
        <f>ROUND(I246*H246,2)</f>
        <v>0</v>
      </c>
      <c r="BL246" s="202" t="s">
        <v>203</v>
      </c>
      <c r="BM246" s="202" t="s">
        <v>708</v>
      </c>
    </row>
    <row r="247" spans="2:65" s="212" customFormat="1" ht="25.5" customHeight="1">
      <c r="B247" s="213"/>
      <c r="C247" s="291" t="s">
        <v>709</v>
      </c>
      <c r="D247" s="291" t="s">
        <v>198</v>
      </c>
      <c r="E247" s="292" t="s">
        <v>710</v>
      </c>
      <c r="F247" s="293" t="s">
        <v>711</v>
      </c>
      <c r="G247" s="294" t="s">
        <v>243</v>
      </c>
      <c r="H247" s="295">
        <v>275.19900000000001</v>
      </c>
      <c r="I247" s="116">
        <v>0</v>
      </c>
      <c r="J247" s="296">
        <f>ROUND(I247*H247,2)</f>
        <v>0</v>
      </c>
      <c r="K247" s="293" t="s">
        <v>202</v>
      </c>
      <c r="L247" s="213"/>
      <c r="M247" s="297" t="s">
        <v>5</v>
      </c>
      <c r="N247" s="298" t="s">
        <v>48</v>
      </c>
      <c r="O247" s="214"/>
      <c r="P247" s="299">
        <f>O247*H247</f>
        <v>0</v>
      </c>
      <c r="Q247" s="299">
        <v>0</v>
      </c>
      <c r="R247" s="299">
        <f>Q247*H247</f>
        <v>0</v>
      </c>
      <c r="S247" s="299">
        <v>0</v>
      </c>
      <c r="T247" s="300">
        <f>S247*H247</f>
        <v>0</v>
      </c>
      <c r="AR247" s="202" t="s">
        <v>203</v>
      </c>
      <c r="AT247" s="202" t="s">
        <v>198</v>
      </c>
      <c r="AU247" s="202" t="s">
        <v>85</v>
      </c>
      <c r="AY247" s="202" t="s">
        <v>196</v>
      </c>
      <c r="BE247" s="301">
        <f>IF(N247="základní",J247,0)</f>
        <v>0</v>
      </c>
      <c r="BF247" s="301">
        <f>IF(N247="snížená",J247,0)</f>
        <v>0</v>
      </c>
      <c r="BG247" s="301">
        <f>IF(N247="zákl. přenesená",J247,0)</f>
        <v>0</v>
      </c>
      <c r="BH247" s="301">
        <f>IF(N247="sníž. přenesená",J247,0)</f>
        <v>0</v>
      </c>
      <c r="BI247" s="301">
        <f>IF(N247="nulová",J247,0)</f>
        <v>0</v>
      </c>
      <c r="BJ247" s="202" t="s">
        <v>39</v>
      </c>
      <c r="BK247" s="301">
        <f>ROUND(I247*H247,2)</f>
        <v>0</v>
      </c>
      <c r="BL247" s="202" t="s">
        <v>203</v>
      </c>
      <c r="BM247" s="202" t="s">
        <v>712</v>
      </c>
    </row>
    <row r="248" spans="2:65" s="212" customFormat="1" ht="25.5" customHeight="1">
      <c r="B248" s="213"/>
      <c r="C248" s="291" t="s">
        <v>713</v>
      </c>
      <c r="D248" s="291" t="s">
        <v>198</v>
      </c>
      <c r="E248" s="292" t="s">
        <v>714</v>
      </c>
      <c r="F248" s="293" t="s">
        <v>715</v>
      </c>
      <c r="G248" s="294" t="s">
        <v>243</v>
      </c>
      <c r="H248" s="295">
        <v>2476.7910000000002</v>
      </c>
      <c r="I248" s="116">
        <v>0</v>
      </c>
      <c r="J248" s="296">
        <f>ROUND(I248*H248,2)</f>
        <v>0</v>
      </c>
      <c r="K248" s="293" t="s">
        <v>202</v>
      </c>
      <c r="L248" s="213"/>
      <c r="M248" s="297" t="s">
        <v>5</v>
      </c>
      <c r="N248" s="298" t="s">
        <v>48</v>
      </c>
      <c r="O248" s="214"/>
      <c r="P248" s="299">
        <f>O248*H248</f>
        <v>0</v>
      </c>
      <c r="Q248" s="299">
        <v>0</v>
      </c>
      <c r="R248" s="299">
        <f>Q248*H248</f>
        <v>0</v>
      </c>
      <c r="S248" s="299">
        <v>0</v>
      </c>
      <c r="T248" s="300">
        <f>S248*H248</f>
        <v>0</v>
      </c>
      <c r="AR248" s="202" t="s">
        <v>203</v>
      </c>
      <c r="AT248" s="202" t="s">
        <v>198</v>
      </c>
      <c r="AU248" s="202" t="s">
        <v>85</v>
      </c>
      <c r="AY248" s="202" t="s">
        <v>196</v>
      </c>
      <c r="BE248" s="301">
        <f>IF(N248="základní",J248,0)</f>
        <v>0</v>
      </c>
      <c r="BF248" s="301">
        <f>IF(N248="snížená",J248,0)</f>
        <v>0</v>
      </c>
      <c r="BG248" s="301">
        <f>IF(N248="zákl. přenesená",J248,0)</f>
        <v>0</v>
      </c>
      <c r="BH248" s="301">
        <f>IF(N248="sníž. přenesená",J248,0)</f>
        <v>0</v>
      </c>
      <c r="BI248" s="301">
        <f>IF(N248="nulová",J248,0)</f>
        <v>0</v>
      </c>
      <c r="BJ248" s="202" t="s">
        <v>39</v>
      </c>
      <c r="BK248" s="301">
        <f>ROUND(I248*H248,2)</f>
        <v>0</v>
      </c>
      <c r="BL248" s="202" t="s">
        <v>203</v>
      </c>
      <c r="BM248" s="202" t="s">
        <v>716</v>
      </c>
    </row>
    <row r="249" spans="2:65" s="312" customFormat="1">
      <c r="B249" s="311"/>
      <c r="D249" s="313" t="s">
        <v>464</v>
      </c>
      <c r="F249" s="314" t="s">
        <v>717</v>
      </c>
      <c r="H249" s="315">
        <v>2476.7910000000002</v>
      </c>
      <c r="I249" s="118"/>
      <c r="L249" s="311"/>
      <c r="M249" s="316"/>
      <c r="N249" s="317"/>
      <c r="O249" s="317"/>
      <c r="P249" s="317"/>
      <c r="Q249" s="317"/>
      <c r="R249" s="317"/>
      <c r="S249" s="317"/>
      <c r="T249" s="318"/>
      <c r="AT249" s="319" t="s">
        <v>464</v>
      </c>
      <c r="AU249" s="319" t="s">
        <v>85</v>
      </c>
      <c r="AV249" s="312" t="s">
        <v>85</v>
      </c>
      <c r="AW249" s="312" t="s">
        <v>6</v>
      </c>
      <c r="AX249" s="312" t="s">
        <v>39</v>
      </c>
      <c r="AY249" s="319" t="s">
        <v>196</v>
      </c>
    </row>
    <row r="250" spans="2:65" s="212" customFormat="1" ht="16.5" customHeight="1">
      <c r="B250" s="213"/>
      <c r="C250" s="291" t="s">
        <v>718</v>
      </c>
      <c r="D250" s="291" t="s">
        <v>198</v>
      </c>
      <c r="E250" s="292" t="s">
        <v>719</v>
      </c>
      <c r="F250" s="293" t="s">
        <v>720</v>
      </c>
      <c r="G250" s="294" t="s">
        <v>243</v>
      </c>
      <c r="H250" s="295">
        <v>44.514000000000003</v>
      </c>
      <c r="I250" s="116">
        <v>0</v>
      </c>
      <c r="J250" s="296">
        <f t="shared" ref="J250:J256" si="60">ROUND(I250*H250,2)</f>
        <v>0</v>
      </c>
      <c r="K250" s="293" t="s">
        <v>202</v>
      </c>
      <c r="L250" s="213"/>
      <c r="M250" s="297" t="s">
        <v>5</v>
      </c>
      <c r="N250" s="298" t="s">
        <v>48</v>
      </c>
      <c r="O250" s="214"/>
      <c r="P250" s="299">
        <f t="shared" ref="P250:P256" si="61">O250*H250</f>
        <v>0</v>
      </c>
      <c r="Q250" s="299">
        <v>0</v>
      </c>
      <c r="R250" s="299">
        <f t="shared" ref="R250:R256" si="62">Q250*H250</f>
        <v>0</v>
      </c>
      <c r="S250" s="299">
        <v>0</v>
      </c>
      <c r="T250" s="300">
        <f t="shared" ref="T250:T256" si="63">S250*H250</f>
        <v>0</v>
      </c>
      <c r="AR250" s="202" t="s">
        <v>203</v>
      </c>
      <c r="AT250" s="202" t="s">
        <v>198</v>
      </c>
      <c r="AU250" s="202" t="s">
        <v>85</v>
      </c>
      <c r="AY250" s="202" t="s">
        <v>196</v>
      </c>
      <c r="BE250" s="301">
        <f t="shared" ref="BE250:BE256" si="64">IF(N250="základní",J250,0)</f>
        <v>0</v>
      </c>
      <c r="BF250" s="301">
        <f t="shared" ref="BF250:BF256" si="65">IF(N250="snížená",J250,0)</f>
        <v>0</v>
      </c>
      <c r="BG250" s="301">
        <f t="shared" ref="BG250:BG256" si="66">IF(N250="zákl. přenesená",J250,0)</f>
        <v>0</v>
      </c>
      <c r="BH250" s="301">
        <f t="shared" ref="BH250:BH256" si="67">IF(N250="sníž. přenesená",J250,0)</f>
        <v>0</v>
      </c>
      <c r="BI250" s="301">
        <f t="shared" ref="BI250:BI256" si="68">IF(N250="nulová",J250,0)</f>
        <v>0</v>
      </c>
      <c r="BJ250" s="202" t="s">
        <v>39</v>
      </c>
      <c r="BK250" s="301">
        <f t="shared" ref="BK250:BK256" si="69">ROUND(I250*H250,2)</f>
        <v>0</v>
      </c>
      <c r="BL250" s="202" t="s">
        <v>203</v>
      </c>
      <c r="BM250" s="202" t="s">
        <v>721</v>
      </c>
    </row>
    <row r="251" spans="2:65" s="212" customFormat="1" ht="25.5" customHeight="1">
      <c r="B251" s="213"/>
      <c r="C251" s="291" t="s">
        <v>722</v>
      </c>
      <c r="D251" s="291" t="s">
        <v>198</v>
      </c>
      <c r="E251" s="292" t="s">
        <v>723</v>
      </c>
      <c r="F251" s="293" t="s">
        <v>724</v>
      </c>
      <c r="G251" s="294" t="s">
        <v>243</v>
      </c>
      <c r="H251" s="295">
        <v>75.063999999999993</v>
      </c>
      <c r="I251" s="116">
        <v>0</v>
      </c>
      <c r="J251" s="296">
        <f t="shared" si="60"/>
        <v>0</v>
      </c>
      <c r="K251" s="293" t="s">
        <v>202</v>
      </c>
      <c r="L251" s="213"/>
      <c r="M251" s="297" t="s">
        <v>5</v>
      </c>
      <c r="N251" s="298" t="s">
        <v>48</v>
      </c>
      <c r="O251" s="214"/>
      <c r="P251" s="299">
        <f t="shared" si="61"/>
        <v>0</v>
      </c>
      <c r="Q251" s="299">
        <v>0</v>
      </c>
      <c r="R251" s="299">
        <f t="shared" si="62"/>
        <v>0</v>
      </c>
      <c r="S251" s="299">
        <v>0</v>
      </c>
      <c r="T251" s="300">
        <f t="shared" si="63"/>
        <v>0</v>
      </c>
      <c r="AR251" s="202" t="s">
        <v>203</v>
      </c>
      <c r="AT251" s="202" t="s">
        <v>198</v>
      </c>
      <c r="AU251" s="202" t="s">
        <v>85</v>
      </c>
      <c r="AY251" s="202" t="s">
        <v>196</v>
      </c>
      <c r="BE251" s="301">
        <f t="shared" si="64"/>
        <v>0</v>
      </c>
      <c r="BF251" s="301">
        <f t="shared" si="65"/>
        <v>0</v>
      </c>
      <c r="BG251" s="301">
        <f t="shared" si="66"/>
        <v>0</v>
      </c>
      <c r="BH251" s="301">
        <f t="shared" si="67"/>
        <v>0</v>
      </c>
      <c r="BI251" s="301">
        <f t="shared" si="68"/>
        <v>0</v>
      </c>
      <c r="BJ251" s="202" t="s">
        <v>39</v>
      </c>
      <c r="BK251" s="301">
        <f t="shared" si="69"/>
        <v>0</v>
      </c>
      <c r="BL251" s="202" t="s">
        <v>203</v>
      </c>
      <c r="BM251" s="202" t="s">
        <v>725</v>
      </c>
    </row>
    <row r="252" spans="2:65" s="212" customFormat="1" ht="25.5" customHeight="1">
      <c r="B252" s="213"/>
      <c r="C252" s="291" t="s">
        <v>726</v>
      </c>
      <c r="D252" s="291" t="s">
        <v>198</v>
      </c>
      <c r="E252" s="292" t="s">
        <v>727</v>
      </c>
      <c r="F252" s="293" t="s">
        <v>728</v>
      </c>
      <c r="G252" s="294" t="s">
        <v>243</v>
      </c>
      <c r="H252" s="295">
        <v>49.194000000000003</v>
      </c>
      <c r="I252" s="116">
        <v>0</v>
      </c>
      <c r="J252" s="296">
        <f t="shared" si="60"/>
        <v>0</v>
      </c>
      <c r="K252" s="293" t="s">
        <v>351</v>
      </c>
      <c r="L252" s="213"/>
      <c r="M252" s="297" t="s">
        <v>5</v>
      </c>
      <c r="N252" s="298" t="s">
        <v>48</v>
      </c>
      <c r="O252" s="214"/>
      <c r="P252" s="299">
        <f t="shared" si="61"/>
        <v>0</v>
      </c>
      <c r="Q252" s="299">
        <v>0</v>
      </c>
      <c r="R252" s="299">
        <f t="shared" si="62"/>
        <v>0</v>
      </c>
      <c r="S252" s="299">
        <v>0</v>
      </c>
      <c r="T252" s="300">
        <f t="shared" si="63"/>
        <v>0</v>
      </c>
      <c r="AR252" s="202" t="s">
        <v>203</v>
      </c>
      <c r="AT252" s="202" t="s">
        <v>198</v>
      </c>
      <c r="AU252" s="202" t="s">
        <v>85</v>
      </c>
      <c r="AY252" s="202" t="s">
        <v>196</v>
      </c>
      <c r="BE252" s="301">
        <f t="shared" si="64"/>
        <v>0</v>
      </c>
      <c r="BF252" s="301">
        <f t="shared" si="65"/>
        <v>0</v>
      </c>
      <c r="BG252" s="301">
        <f t="shared" si="66"/>
        <v>0</v>
      </c>
      <c r="BH252" s="301">
        <f t="shared" si="67"/>
        <v>0</v>
      </c>
      <c r="BI252" s="301">
        <f t="shared" si="68"/>
        <v>0</v>
      </c>
      <c r="BJ252" s="202" t="s">
        <v>39</v>
      </c>
      <c r="BK252" s="301">
        <f t="shared" si="69"/>
        <v>0</v>
      </c>
      <c r="BL252" s="202" t="s">
        <v>203</v>
      </c>
      <c r="BM252" s="202" t="s">
        <v>729</v>
      </c>
    </row>
    <row r="253" spans="2:65" s="212" customFormat="1" ht="25.5" customHeight="1">
      <c r="B253" s="213"/>
      <c r="C253" s="291" t="s">
        <v>730</v>
      </c>
      <c r="D253" s="291" t="s">
        <v>198</v>
      </c>
      <c r="E253" s="292" t="s">
        <v>731</v>
      </c>
      <c r="F253" s="293" t="s">
        <v>732</v>
      </c>
      <c r="G253" s="294" t="s">
        <v>243</v>
      </c>
      <c r="H253" s="295">
        <v>23.233000000000001</v>
      </c>
      <c r="I253" s="116">
        <v>0</v>
      </c>
      <c r="J253" s="296">
        <f t="shared" si="60"/>
        <v>0</v>
      </c>
      <c r="K253" s="293" t="s">
        <v>202</v>
      </c>
      <c r="L253" s="213"/>
      <c r="M253" s="297" t="s">
        <v>5</v>
      </c>
      <c r="N253" s="298" t="s">
        <v>48</v>
      </c>
      <c r="O253" s="214"/>
      <c r="P253" s="299">
        <f t="shared" si="61"/>
        <v>0</v>
      </c>
      <c r="Q253" s="299">
        <v>0</v>
      </c>
      <c r="R253" s="299">
        <f t="shared" si="62"/>
        <v>0</v>
      </c>
      <c r="S253" s="299">
        <v>0</v>
      </c>
      <c r="T253" s="300">
        <f t="shared" si="63"/>
        <v>0</v>
      </c>
      <c r="AR253" s="202" t="s">
        <v>203</v>
      </c>
      <c r="AT253" s="202" t="s">
        <v>198</v>
      </c>
      <c r="AU253" s="202" t="s">
        <v>85</v>
      </c>
      <c r="AY253" s="202" t="s">
        <v>196</v>
      </c>
      <c r="BE253" s="301">
        <f t="shared" si="64"/>
        <v>0</v>
      </c>
      <c r="BF253" s="301">
        <f t="shared" si="65"/>
        <v>0</v>
      </c>
      <c r="BG253" s="301">
        <f t="shared" si="66"/>
        <v>0</v>
      </c>
      <c r="BH253" s="301">
        <f t="shared" si="67"/>
        <v>0</v>
      </c>
      <c r="BI253" s="301">
        <f t="shared" si="68"/>
        <v>0</v>
      </c>
      <c r="BJ253" s="202" t="s">
        <v>39</v>
      </c>
      <c r="BK253" s="301">
        <f t="shared" si="69"/>
        <v>0</v>
      </c>
      <c r="BL253" s="202" t="s">
        <v>203</v>
      </c>
      <c r="BM253" s="202" t="s">
        <v>733</v>
      </c>
    </row>
    <row r="254" spans="2:65" s="212" customFormat="1" ht="16.5" customHeight="1">
      <c r="B254" s="213"/>
      <c r="C254" s="291" t="s">
        <v>734</v>
      </c>
      <c r="D254" s="291" t="s">
        <v>198</v>
      </c>
      <c r="E254" s="292" t="s">
        <v>735</v>
      </c>
      <c r="F254" s="293" t="s">
        <v>736</v>
      </c>
      <c r="G254" s="294" t="s">
        <v>243</v>
      </c>
      <c r="H254" s="295">
        <v>0.35299999999999998</v>
      </c>
      <c r="I254" s="116">
        <v>0</v>
      </c>
      <c r="J254" s="296">
        <f t="shared" si="60"/>
        <v>0</v>
      </c>
      <c r="K254" s="293" t="s">
        <v>202</v>
      </c>
      <c r="L254" s="213"/>
      <c r="M254" s="297" t="s">
        <v>5</v>
      </c>
      <c r="N254" s="298" t="s">
        <v>48</v>
      </c>
      <c r="O254" s="214"/>
      <c r="P254" s="299">
        <f t="shared" si="61"/>
        <v>0</v>
      </c>
      <c r="Q254" s="299">
        <v>0</v>
      </c>
      <c r="R254" s="299">
        <f t="shared" si="62"/>
        <v>0</v>
      </c>
      <c r="S254" s="299">
        <v>0</v>
      </c>
      <c r="T254" s="300">
        <f t="shared" si="63"/>
        <v>0</v>
      </c>
      <c r="AR254" s="202" t="s">
        <v>203</v>
      </c>
      <c r="AT254" s="202" t="s">
        <v>198</v>
      </c>
      <c r="AU254" s="202" t="s">
        <v>85</v>
      </c>
      <c r="AY254" s="202" t="s">
        <v>196</v>
      </c>
      <c r="BE254" s="301">
        <f t="shared" si="64"/>
        <v>0</v>
      </c>
      <c r="BF254" s="301">
        <f t="shared" si="65"/>
        <v>0</v>
      </c>
      <c r="BG254" s="301">
        <f t="shared" si="66"/>
        <v>0</v>
      </c>
      <c r="BH254" s="301">
        <f t="shared" si="67"/>
        <v>0</v>
      </c>
      <c r="BI254" s="301">
        <f t="shared" si="68"/>
        <v>0</v>
      </c>
      <c r="BJ254" s="202" t="s">
        <v>39</v>
      </c>
      <c r="BK254" s="301">
        <f t="shared" si="69"/>
        <v>0</v>
      </c>
      <c r="BL254" s="202" t="s">
        <v>203</v>
      </c>
      <c r="BM254" s="202" t="s">
        <v>737</v>
      </c>
    </row>
    <row r="255" spans="2:65" s="212" customFormat="1" ht="25.5" customHeight="1">
      <c r="B255" s="213"/>
      <c r="C255" s="291" t="s">
        <v>738</v>
      </c>
      <c r="D255" s="291" t="s">
        <v>198</v>
      </c>
      <c r="E255" s="292" t="s">
        <v>739</v>
      </c>
      <c r="F255" s="293" t="s">
        <v>740</v>
      </c>
      <c r="G255" s="294" t="s">
        <v>243</v>
      </c>
      <c r="H255" s="295">
        <v>2.4660000000000002</v>
      </c>
      <c r="I255" s="116">
        <v>0</v>
      </c>
      <c r="J255" s="296">
        <f t="shared" si="60"/>
        <v>0</v>
      </c>
      <c r="K255" s="293" t="s">
        <v>202</v>
      </c>
      <c r="L255" s="213"/>
      <c r="M255" s="297" t="s">
        <v>5</v>
      </c>
      <c r="N255" s="298" t="s">
        <v>48</v>
      </c>
      <c r="O255" s="214"/>
      <c r="P255" s="299">
        <f t="shared" si="61"/>
        <v>0</v>
      </c>
      <c r="Q255" s="299">
        <v>0</v>
      </c>
      <c r="R255" s="299">
        <f t="shared" si="62"/>
        <v>0</v>
      </c>
      <c r="S255" s="299">
        <v>0</v>
      </c>
      <c r="T255" s="300">
        <f t="shared" si="63"/>
        <v>0</v>
      </c>
      <c r="AR255" s="202" t="s">
        <v>203</v>
      </c>
      <c r="AT255" s="202" t="s">
        <v>198</v>
      </c>
      <c r="AU255" s="202" t="s">
        <v>85</v>
      </c>
      <c r="AY255" s="202" t="s">
        <v>196</v>
      </c>
      <c r="BE255" s="301">
        <f t="shared" si="64"/>
        <v>0</v>
      </c>
      <c r="BF255" s="301">
        <f t="shared" si="65"/>
        <v>0</v>
      </c>
      <c r="BG255" s="301">
        <f t="shared" si="66"/>
        <v>0</v>
      </c>
      <c r="BH255" s="301">
        <f t="shared" si="67"/>
        <v>0</v>
      </c>
      <c r="BI255" s="301">
        <f t="shared" si="68"/>
        <v>0</v>
      </c>
      <c r="BJ255" s="202" t="s">
        <v>39</v>
      </c>
      <c r="BK255" s="301">
        <f t="shared" si="69"/>
        <v>0</v>
      </c>
      <c r="BL255" s="202" t="s">
        <v>203</v>
      </c>
      <c r="BM255" s="202" t="s">
        <v>741</v>
      </c>
    </row>
    <row r="256" spans="2:65" s="212" customFormat="1" ht="16.5" customHeight="1">
      <c r="B256" s="213"/>
      <c r="C256" s="291" t="s">
        <v>742</v>
      </c>
      <c r="D256" s="291" t="s">
        <v>198</v>
      </c>
      <c r="E256" s="292" t="s">
        <v>743</v>
      </c>
      <c r="F256" s="293" t="s">
        <v>744</v>
      </c>
      <c r="G256" s="294" t="s">
        <v>243</v>
      </c>
      <c r="H256" s="295">
        <v>51.975999999999999</v>
      </c>
      <c r="I256" s="116">
        <v>0</v>
      </c>
      <c r="J256" s="296">
        <f t="shared" si="60"/>
        <v>0</v>
      </c>
      <c r="K256" s="293" t="s">
        <v>202</v>
      </c>
      <c r="L256" s="213"/>
      <c r="M256" s="297" t="s">
        <v>5</v>
      </c>
      <c r="N256" s="298" t="s">
        <v>48</v>
      </c>
      <c r="O256" s="214"/>
      <c r="P256" s="299">
        <f t="shared" si="61"/>
        <v>0</v>
      </c>
      <c r="Q256" s="299">
        <v>0</v>
      </c>
      <c r="R256" s="299">
        <f t="shared" si="62"/>
        <v>0</v>
      </c>
      <c r="S256" s="299">
        <v>0</v>
      </c>
      <c r="T256" s="300">
        <f t="shared" si="63"/>
        <v>0</v>
      </c>
      <c r="AR256" s="202" t="s">
        <v>203</v>
      </c>
      <c r="AT256" s="202" t="s">
        <v>198</v>
      </c>
      <c r="AU256" s="202" t="s">
        <v>85</v>
      </c>
      <c r="AY256" s="202" t="s">
        <v>196</v>
      </c>
      <c r="BE256" s="301">
        <f t="shared" si="64"/>
        <v>0</v>
      </c>
      <c r="BF256" s="301">
        <f t="shared" si="65"/>
        <v>0</v>
      </c>
      <c r="BG256" s="301">
        <f t="shared" si="66"/>
        <v>0</v>
      </c>
      <c r="BH256" s="301">
        <f t="shared" si="67"/>
        <v>0</v>
      </c>
      <c r="BI256" s="301">
        <f t="shared" si="68"/>
        <v>0</v>
      </c>
      <c r="BJ256" s="202" t="s">
        <v>39</v>
      </c>
      <c r="BK256" s="301">
        <f t="shared" si="69"/>
        <v>0</v>
      </c>
      <c r="BL256" s="202" t="s">
        <v>203</v>
      </c>
      <c r="BM256" s="202" t="s">
        <v>745</v>
      </c>
    </row>
    <row r="257" spans="2:65" s="279" customFormat="1" ht="29.85" customHeight="1">
      <c r="B257" s="278"/>
      <c r="D257" s="280" t="s">
        <v>76</v>
      </c>
      <c r="E257" s="289" t="s">
        <v>746</v>
      </c>
      <c r="F257" s="289" t="s">
        <v>747</v>
      </c>
      <c r="I257" s="115"/>
      <c r="J257" s="290">
        <f>BK257</f>
        <v>0</v>
      </c>
      <c r="L257" s="278"/>
      <c r="M257" s="283"/>
      <c r="N257" s="284"/>
      <c r="O257" s="284"/>
      <c r="P257" s="285">
        <f>P258</f>
        <v>0</v>
      </c>
      <c r="Q257" s="284"/>
      <c r="R257" s="285">
        <f>R258</f>
        <v>0</v>
      </c>
      <c r="S257" s="284"/>
      <c r="T257" s="286">
        <f>T258</f>
        <v>0</v>
      </c>
      <c r="AR257" s="280" t="s">
        <v>39</v>
      </c>
      <c r="AT257" s="287" t="s">
        <v>76</v>
      </c>
      <c r="AU257" s="287" t="s">
        <v>39</v>
      </c>
      <c r="AY257" s="280" t="s">
        <v>196</v>
      </c>
      <c r="BK257" s="288">
        <f>BK258</f>
        <v>0</v>
      </c>
    </row>
    <row r="258" spans="2:65" s="212" customFormat="1" ht="38.25" customHeight="1">
      <c r="B258" s="213"/>
      <c r="C258" s="291" t="s">
        <v>748</v>
      </c>
      <c r="D258" s="291" t="s">
        <v>198</v>
      </c>
      <c r="E258" s="292" t="s">
        <v>749</v>
      </c>
      <c r="F258" s="293" t="s">
        <v>750</v>
      </c>
      <c r="G258" s="294" t="s">
        <v>243</v>
      </c>
      <c r="H258" s="295">
        <v>455.6</v>
      </c>
      <c r="I258" s="116">
        <v>0</v>
      </c>
      <c r="J258" s="296">
        <f>ROUND(I258*H258,2)</f>
        <v>0</v>
      </c>
      <c r="K258" s="293" t="s">
        <v>202</v>
      </c>
      <c r="L258" s="213"/>
      <c r="M258" s="297" t="s">
        <v>5</v>
      </c>
      <c r="N258" s="298" t="s">
        <v>48</v>
      </c>
      <c r="O258" s="214"/>
      <c r="P258" s="299">
        <f>O258*H258</f>
        <v>0</v>
      </c>
      <c r="Q258" s="299">
        <v>0</v>
      </c>
      <c r="R258" s="299">
        <f>Q258*H258</f>
        <v>0</v>
      </c>
      <c r="S258" s="299">
        <v>0</v>
      </c>
      <c r="T258" s="300">
        <f>S258*H258</f>
        <v>0</v>
      </c>
      <c r="AR258" s="202" t="s">
        <v>203</v>
      </c>
      <c r="AT258" s="202" t="s">
        <v>198</v>
      </c>
      <c r="AU258" s="202" t="s">
        <v>85</v>
      </c>
      <c r="AY258" s="202" t="s">
        <v>196</v>
      </c>
      <c r="BE258" s="301">
        <f>IF(N258="základní",J258,0)</f>
        <v>0</v>
      </c>
      <c r="BF258" s="301">
        <f>IF(N258="snížená",J258,0)</f>
        <v>0</v>
      </c>
      <c r="BG258" s="301">
        <f>IF(N258="zákl. přenesená",J258,0)</f>
        <v>0</v>
      </c>
      <c r="BH258" s="301">
        <f>IF(N258="sníž. přenesená",J258,0)</f>
        <v>0</v>
      </c>
      <c r="BI258" s="301">
        <f>IF(N258="nulová",J258,0)</f>
        <v>0</v>
      </c>
      <c r="BJ258" s="202" t="s">
        <v>39</v>
      </c>
      <c r="BK258" s="301">
        <f>ROUND(I258*H258,2)</f>
        <v>0</v>
      </c>
      <c r="BL258" s="202" t="s">
        <v>203</v>
      </c>
      <c r="BM258" s="202" t="s">
        <v>751</v>
      </c>
    </row>
    <row r="259" spans="2:65" s="279" customFormat="1" ht="37.35" customHeight="1">
      <c r="B259" s="278"/>
      <c r="D259" s="280" t="s">
        <v>76</v>
      </c>
      <c r="E259" s="281" t="s">
        <v>752</v>
      </c>
      <c r="F259" s="281" t="s">
        <v>753</v>
      </c>
      <c r="I259" s="115"/>
      <c r="J259" s="282">
        <f>BK259</f>
        <v>0</v>
      </c>
      <c r="L259" s="278"/>
      <c r="M259" s="283"/>
      <c r="N259" s="284"/>
      <c r="O259" s="284"/>
      <c r="P259" s="285">
        <f>P260+P271+P280+P288+P301+P317+P322+P335+P342+P350+P355+P359+P362+P375+P377</f>
        <v>0</v>
      </c>
      <c r="Q259" s="284"/>
      <c r="R259" s="285">
        <f>R260+R271+R280+R288+R301+R317+R322+R335+R342+R350+R355+R359+R362+R375+R377</f>
        <v>16.073467099999995</v>
      </c>
      <c r="S259" s="284"/>
      <c r="T259" s="286">
        <f>T260+T271+T280+T288+T301+T317+T322+T335+T342+T350+T355+T359+T362+T375+T377</f>
        <v>6.9261557100000006</v>
      </c>
      <c r="AR259" s="280" t="s">
        <v>85</v>
      </c>
      <c r="AT259" s="287" t="s">
        <v>76</v>
      </c>
      <c r="AU259" s="287" t="s">
        <v>77</v>
      </c>
      <c r="AY259" s="280" t="s">
        <v>196</v>
      </c>
      <c r="BK259" s="288">
        <f>BK260+BK271+BK280+BK288+BK301+BK317+BK322+BK335+BK342+BK350+BK355+BK359+BK362+BK375+BK377</f>
        <v>0</v>
      </c>
    </row>
    <row r="260" spans="2:65" s="279" customFormat="1" ht="19.899999999999999" customHeight="1">
      <c r="B260" s="278"/>
      <c r="D260" s="280" t="s">
        <v>76</v>
      </c>
      <c r="E260" s="289" t="s">
        <v>754</v>
      </c>
      <c r="F260" s="289" t="s">
        <v>755</v>
      </c>
      <c r="I260" s="115"/>
      <c r="J260" s="290">
        <f>BK260</f>
        <v>0</v>
      </c>
      <c r="L260" s="278"/>
      <c r="M260" s="283"/>
      <c r="N260" s="284"/>
      <c r="O260" s="284"/>
      <c r="P260" s="285">
        <f>SUM(P261:P270)</f>
        <v>0</v>
      </c>
      <c r="Q260" s="284"/>
      <c r="R260" s="285">
        <f>SUM(R261:R270)</f>
        <v>1.0779599599999998</v>
      </c>
      <c r="S260" s="284"/>
      <c r="T260" s="286">
        <f>SUM(T261:T270)</f>
        <v>0</v>
      </c>
      <c r="AR260" s="280" t="s">
        <v>85</v>
      </c>
      <c r="AT260" s="287" t="s">
        <v>76</v>
      </c>
      <c r="AU260" s="287" t="s">
        <v>39</v>
      </c>
      <c r="AY260" s="280" t="s">
        <v>196</v>
      </c>
      <c r="BK260" s="288">
        <f>SUM(BK261:BK270)</f>
        <v>0</v>
      </c>
    </row>
    <row r="261" spans="2:65" s="212" customFormat="1" ht="25.5" customHeight="1">
      <c r="B261" s="213"/>
      <c r="C261" s="291" t="s">
        <v>756</v>
      </c>
      <c r="D261" s="291" t="s">
        <v>198</v>
      </c>
      <c r="E261" s="292" t="s">
        <v>757</v>
      </c>
      <c r="F261" s="293" t="s">
        <v>758</v>
      </c>
      <c r="G261" s="294" t="s">
        <v>201</v>
      </c>
      <c r="H261" s="295">
        <v>101.90300000000001</v>
      </c>
      <c r="I261" s="116">
        <v>0</v>
      </c>
      <c r="J261" s="296">
        <f>ROUND(I261*H261,2)</f>
        <v>0</v>
      </c>
      <c r="K261" s="293" t="s">
        <v>202</v>
      </c>
      <c r="L261" s="213"/>
      <c r="M261" s="297" t="s">
        <v>5</v>
      </c>
      <c r="N261" s="298" t="s">
        <v>48</v>
      </c>
      <c r="O261" s="214"/>
      <c r="P261" s="299">
        <f>O261*H261</f>
        <v>0</v>
      </c>
      <c r="Q261" s="299">
        <v>0</v>
      </c>
      <c r="R261" s="299">
        <f>Q261*H261</f>
        <v>0</v>
      </c>
      <c r="S261" s="299">
        <v>0</v>
      </c>
      <c r="T261" s="300">
        <f>S261*H261</f>
        <v>0</v>
      </c>
      <c r="AR261" s="202" t="s">
        <v>261</v>
      </c>
      <c r="AT261" s="202" t="s">
        <v>198</v>
      </c>
      <c r="AU261" s="202" t="s">
        <v>85</v>
      </c>
      <c r="AY261" s="202" t="s">
        <v>196</v>
      </c>
      <c r="BE261" s="301">
        <f>IF(N261="základní",J261,0)</f>
        <v>0</v>
      </c>
      <c r="BF261" s="301">
        <f>IF(N261="snížená",J261,0)</f>
        <v>0</v>
      </c>
      <c r="BG261" s="301">
        <f>IF(N261="zákl. přenesená",J261,0)</f>
        <v>0</v>
      </c>
      <c r="BH261" s="301">
        <f>IF(N261="sníž. přenesená",J261,0)</f>
        <v>0</v>
      </c>
      <c r="BI261" s="301">
        <f>IF(N261="nulová",J261,0)</f>
        <v>0</v>
      </c>
      <c r="BJ261" s="202" t="s">
        <v>39</v>
      </c>
      <c r="BK261" s="301">
        <f>ROUND(I261*H261,2)</f>
        <v>0</v>
      </c>
      <c r="BL261" s="202" t="s">
        <v>261</v>
      </c>
      <c r="BM261" s="202" t="s">
        <v>759</v>
      </c>
    </row>
    <row r="262" spans="2:65" s="212" customFormat="1" ht="16.5" customHeight="1">
      <c r="B262" s="213"/>
      <c r="C262" s="302" t="s">
        <v>760</v>
      </c>
      <c r="D262" s="302" t="s">
        <v>291</v>
      </c>
      <c r="E262" s="303" t="s">
        <v>761</v>
      </c>
      <c r="F262" s="304" t="s">
        <v>762</v>
      </c>
      <c r="G262" s="305" t="s">
        <v>243</v>
      </c>
      <c r="H262" s="306">
        <v>3.1E-2</v>
      </c>
      <c r="I262" s="117">
        <v>0</v>
      </c>
      <c r="J262" s="307">
        <f>ROUND(I262*H262,2)</f>
        <v>0</v>
      </c>
      <c r="K262" s="304" t="s">
        <v>202</v>
      </c>
      <c r="L262" s="308"/>
      <c r="M262" s="309" t="s">
        <v>5</v>
      </c>
      <c r="N262" s="310" t="s">
        <v>48</v>
      </c>
      <c r="O262" s="214"/>
      <c r="P262" s="299">
        <f>O262*H262</f>
        <v>0</v>
      </c>
      <c r="Q262" s="299">
        <v>1</v>
      </c>
      <c r="R262" s="299">
        <f>Q262*H262</f>
        <v>3.1E-2</v>
      </c>
      <c r="S262" s="299">
        <v>0</v>
      </c>
      <c r="T262" s="300">
        <f>S262*H262</f>
        <v>0</v>
      </c>
      <c r="AR262" s="202" t="s">
        <v>327</v>
      </c>
      <c r="AT262" s="202" t="s">
        <v>291</v>
      </c>
      <c r="AU262" s="202" t="s">
        <v>85</v>
      </c>
      <c r="AY262" s="202" t="s">
        <v>196</v>
      </c>
      <c r="BE262" s="301">
        <f>IF(N262="základní",J262,0)</f>
        <v>0</v>
      </c>
      <c r="BF262" s="301">
        <f>IF(N262="snížená",J262,0)</f>
        <v>0</v>
      </c>
      <c r="BG262" s="301">
        <f>IF(N262="zákl. přenesená",J262,0)</f>
        <v>0</v>
      </c>
      <c r="BH262" s="301">
        <f>IF(N262="sníž. přenesená",J262,0)</f>
        <v>0</v>
      </c>
      <c r="BI262" s="301">
        <f>IF(N262="nulová",J262,0)</f>
        <v>0</v>
      </c>
      <c r="BJ262" s="202" t="s">
        <v>39</v>
      </c>
      <c r="BK262" s="301">
        <f>ROUND(I262*H262,2)</f>
        <v>0</v>
      </c>
      <c r="BL262" s="202" t="s">
        <v>261</v>
      </c>
      <c r="BM262" s="202" t="s">
        <v>763</v>
      </c>
    </row>
    <row r="263" spans="2:65" s="312" customFormat="1">
      <c r="B263" s="311"/>
      <c r="D263" s="313" t="s">
        <v>464</v>
      </c>
      <c r="F263" s="314" t="s">
        <v>764</v>
      </c>
      <c r="H263" s="315">
        <v>3.1E-2</v>
      </c>
      <c r="I263" s="118"/>
      <c r="L263" s="311"/>
      <c r="M263" s="316"/>
      <c r="N263" s="317"/>
      <c r="O263" s="317"/>
      <c r="P263" s="317"/>
      <c r="Q263" s="317"/>
      <c r="R263" s="317"/>
      <c r="S263" s="317"/>
      <c r="T263" s="318"/>
      <c r="AT263" s="319" t="s">
        <v>464</v>
      </c>
      <c r="AU263" s="319" t="s">
        <v>85</v>
      </c>
      <c r="AV263" s="312" t="s">
        <v>85</v>
      </c>
      <c r="AW263" s="312" t="s">
        <v>6</v>
      </c>
      <c r="AX263" s="312" t="s">
        <v>39</v>
      </c>
      <c r="AY263" s="319" t="s">
        <v>196</v>
      </c>
    </row>
    <row r="264" spans="2:65" s="212" customFormat="1" ht="25.5" customHeight="1">
      <c r="B264" s="213"/>
      <c r="C264" s="291" t="s">
        <v>765</v>
      </c>
      <c r="D264" s="291" t="s">
        <v>198</v>
      </c>
      <c r="E264" s="292" t="s">
        <v>766</v>
      </c>
      <c r="F264" s="293" t="s">
        <v>767</v>
      </c>
      <c r="G264" s="294" t="s">
        <v>201</v>
      </c>
      <c r="H264" s="295">
        <v>203.80600000000001</v>
      </c>
      <c r="I264" s="116">
        <v>0</v>
      </c>
      <c r="J264" s="296">
        <f>ROUND(I264*H264,2)</f>
        <v>0</v>
      </c>
      <c r="K264" s="293" t="s">
        <v>202</v>
      </c>
      <c r="L264" s="213"/>
      <c r="M264" s="297" t="s">
        <v>5</v>
      </c>
      <c r="N264" s="298" t="s">
        <v>48</v>
      </c>
      <c r="O264" s="214"/>
      <c r="P264" s="299">
        <f>O264*H264</f>
        <v>0</v>
      </c>
      <c r="Q264" s="299">
        <v>4.0000000000000002E-4</v>
      </c>
      <c r="R264" s="299">
        <f>Q264*H264</f>
        <v>8.1522400000000009E-2</v>
      </c>
      <c r="S264" s="299">
        <v>0</v>
      </c>
      <c r="T264" s="300">
        <f>S264*H264</f>
        <v>0</v>
      </c>
      <c r="AR264" s="202" t="s">
        <v>261</v>
      </c>
      <c r="AT264" s="202" t="s">
        <v>198</v>
      </c>
      <c r="AU264" s="202" t="s">
        <v>85</v>
      </c>
      <c r="AY264" s="202" t="s">
        <v>196</v>
      </c>
      <c r="BE264" s="301">
        <f>IF(N264="základní",J264,0)</f>
        <v>0</v>
      </c>
      <c r="BF264" s="301">
        <f>IF(N264="snížená",J264,0)</f>
        <v>0</v>
      </c>
      <c r="BG264" s="301">
        <f>IF(N264="zákl. přenesená",J264,0)</f>
        <v>0</v>
      </c>
      <c r="BH264" s="301">
        <f>IF(N264="sníž. přenesená",J264,0)</f>
        <v>0</v>
      </c>
      <c r="BI264" s="301">
        <f>IF(N264="nulová",J264,0)</f>
        <v>0</v>
      </c>
      <c r="BJ264" s="202" t="s">
        <v>39</v>
      </c>
      <c r="BK264" s="301">
        <f>ROUND(I264*H264,2)</f>
        <v>0</v>
      </c>
      <c r="BL264" s="202" t="s">
        <v>261</v>
      </c>
      <c r="BM264" s="202" t="s">
        <v>768</v>
      </c>
    </row>
    <row r="265" spans="2:65" s="212" customFormat="1" ht="16.5" customHeight="1">
      <c r="B265" s="213"/>
      <c r="C265" s="302" t="s">
        <v>769</v>
      </c>
      <c r="D265" s="302" t="s">
        <v>291</v>
      </c>
      <c r="E265" s="303" t="s">
        <v>770</v>
      </c>
      <c r="F265" s="304" t="s">
        <v>771</v>
      </c>
      <c r="G265" s="305" t="s">
        <v>201</v>
      </c>
      <c r="H265" s="306">
        <v>234.37700000000001</v>
      </c>
      <c r="I265" s="117">
        <v>0</v>
      </c>
      <c r="J265" s="307">
        <f>ROUND(I265*H265,2)</f>
        <v>0</v>
      </c>
      <c r="K265" s="304" t="s">
        <v>202</v>
      </c>
      <c r="L265" s="308"/>
      <c r="M265" s="309" t="s">
        <v>5</v>
      </c>
      <c r="N265" s="310" t="s">
        <v>48</v>
      </c>
      <c r="O265" s="214"/>
      <c r="P265" s="299">
        <f>O265*H265</f>
        <v>0</v>
      </c>
      <c r="Q265" s="299">
        <v>3.8800000000000002E-3</v>
      </c>
      <c r="R265" s="299">
        <f>Q265*H265</f>
        <v>0.90938276000000007</v>
      </c>
      <c r="S265" s="299">
        <v>0</v>
      </c>
      <c r="T265" s="300">
        <f>S265*H265</f>
        <v>0</v>
      </c>
      <c r="AR265" s="202" t="s">
        <v>327</v>
      </c>
      <c r="AT265" s="202" t="s">
        <v>291</v>
      </c>
      <c r="AU265" s="202" t="s">
        <v>85</v>
      </c>
      <c r="AY265" s="202" t="s">
        <v>196</v>
      </c>
      <c r="BE265" s="301">
        <f>IF(N265="základní",J265,0)</f>
        <v>0</v>
      </c>
      <c r="BF265" s="301">
        <f>IF(N265="snížená",J265,0)</f>
        <v>0</v>
      </c>
      <c r="BG265" s="301">
        <f>IF(N265="zákl. přenesená",J265,0)</f>
        <v>0</v>
      </c>
      <c r="BH265" s="301">
        <f>IF(N265="sníž. přenesená",J265,0)</f>
        <v>0</v>
      </c>
      <c r="BI265" s="301">
        <f>IF(N265="nulová",J265,0)</f>
        <v>0</v>
      </c>
      <c r="BJ265" s="202" t="s">
        <v>39</v>
      </c>
      <c r="BK265" s="301">
        <f>ROUND(I265*H265,2)</f>
        <v>0</v>
      </c>
      <c r="BL265" s="202" t="s">
        <v>261</v>
      </c>
      <c r="BM265" s="202" t="s">
        <v>772</v>
      </c>
    </row>
    <row r="266" spans="2:65" s="212" customFormat="1" ht="25.5" customHeight="1">
      <c r="B266" s="213"/>
      <c r="C266" s="291" t="s">
        <v>773</v>
      </c>
      <c r="D266" s="291" t="s">
        <v>198</v>
      </c>
      <c r="E266" s="292" t="s">
        <v>774</v>
      </c>
      <c r="F266" s="293" t="s">
        <v>775</v>
      </c>
      <c r="G266" s="294" t="s">
        <v>201</v>
      </c>
      <c r="H266" s="295">
        <v>33.74</v>
      </c>
      <c r="I266" s="116">
        <v>0</v>
      </c>
      <c r="J266" s="296">
        <f>ROUND(I266*H266,2)</f>
        <v>0</v>
      </c>
      <c r="K266" s="293" t="s">
        <v>202</v>
      </c>
      <c r="L266" s="213"/>
      <c r="M266" s="297" t="s">
        <v>5</v>
      </c>
      <c r="N266" s="298" t="s">
        <v>48</v>
      </c>
      <c r="O266" s="214"/>
      <c r="P266" s="299">
        <f>O266*H266</f>
        <v>0</v>
      </c>
      <c r="Q266" s="299">
        <v>7.1000000000000002E-4</v>
      </c>
      <c r="R266" s="299">
        <f>Q266*H266</f>
        <v>2.3955400000000002E-2</v>
      </c>
      <c r="S266" s="299">
        <v>0</v>
      </c>
      <c r="T266" s="300">
        <f>S266*H266</f>
        <v>0</v>
      </c>
      <c r="AR266" s="202" t="s">
        <v>261</v>
      </c>
      <c r="AT266" s="202" t="s">
        <v>198</v>
      </c>
      <c r="AU266" s="202" t="s">
        <v>85</v>
      </c>
      <c r="AY266" s="202" t="s">
        <v>196</v>
      </c>
      <c r="BE266" s="301">
        <f>IF(N266="základní",J266,0)</f>
        <v>0</v>
      </c>
      <c r="BF266" s="301">
        <f>IF(N266="snížená",J266,0)</f>
        <v>0</v>
      </c>
      <c r="BG266" s="301">
        <f>IF(N266="zákl. přenesená",J266,0)</f>
        <v>0</v>
      </c>
      <c r="BH266" s="301">
        <f>IF(N266="sníž. přenesená",J266,0)</f>
        <v>0</v>
      </c>
      <c r="BI266" s="301">
        <f>IF(N266="nulová",J266,0)</f>
        <v>0</v>
      </c>
      <c r="BJ266" s="202" t="s">
        <v>39</v>
      </c>
      <c r="BK266" s="301">
        <f>ROUND(I266*H266,2)</f>
        <v>0</v>
      </c>
      <c r="BL266" s="202" t="s">
        <v>261</v>
      </c>
      <c r="BM266" s="202" t="s">
        <v>776</v>
      </c>
    </row>
    <row r="267" spans="2:65" s="212" customFormat="1" ht="25.5" customHeight="1">
      <c r="B267" s="213"/>
      <c r="C267" s="291" t="s">
        <v>777</v>
      </c>
      <c r="D267" s="291" t="s">
        <v>198</v>
      </c>
      <c r="E267" s="292" t="s">
        <v>778</v>
      </c>
      <c r="F267" s="293" t="s">
        <v>779</v>
      </c>
      <c r="G267" s="294" t="s">
        <v>201</v>
      </c>
      <c r="H267" s="295">
        <v>101.90300000000001</v>
      </c>
      <c r="I267" s="116">
        <v>0</v>
      </c>
      <c r="J267" s="296">
        <f>ROUND(I267*H267,2)</f>
        <v>0</v>
      </c>
      <c r="K267" s="293" t="s">
        <v>202</v>
      </c>
      <c r="L267" s="213"/>
      <c r="M267" s="297" t="s">
        <v>5</v>
      </c>
      <c r="N267" s="298" t="s">
        <v>48</v>
      </c>
      <c r="O267" s="214"/>
      <c r="P267" s="299">
        <f>O267*H267</f>
        <v>0</v>
      </c>
      <c r="Q267" s="299">
        <v>0</v>
      </c>
      <c r="R267" s="299">
        <f>Q267*H267</f>
        <v>0</v>
      </c>
      <c r="S267" s="299">
        <v>0</v>
      </c>
      <c r="T267" s="300">
        <f>S267*H267</f>
        <v>0</v>
      </c>
      <c r="AR267" s="202" t="s">
        <v>261</v>
      </c>
      <c r="AT267" s="202" t="s">
        <v>198</v>
      </c>
      <c r="AU267" s="202" t="s">
        <v>85</v>
      </c>
      <c r="AY267" s="202" t="s">
        <v>196</v>
      </c>
      <c r="BE267" s="301">
        <f>IF(N267="základní",J267,0)</f>
        <v>0</v>
      </c>
      <c r="BF267" s="301">
        <f>IF(N267="snížená",J267,0)</f>
        <v>0</v>
      </c>
      <c r="BG267" s="301">
        <f>IF(N267="zákl. přenesená",J267,0)</f>
        <v>0</v>
      </c>
      <c r="BH267" s="301">
        <f>IF(N267="sníž. přenesená",J267,0)</f>
        <v>0</v>
      </c>
      <c r="BI267" s="301">
        <f>IF(N267="nulová",J267,0)</f>
        <v>0</v>
      </c>
      <c r="BJ267" s="202" t="s">
        <v>39</v>
      </c>
      <c r="BK267" s="301">
        <f>ROUND(I267*H267,2)</f>
        <v>0</v>
      </c>
      <c r="BL267" s="202" t="s">
        <v>261</v>
      </c>
      <c r="BM267" s="202" t="s">
        <v>780</v>
      </c>
    </row>
    <row r="268" spans="2:65" s="212" customFormat="1" ht="16.5" customHeight="1">
      <c r="B268" s="213"/>
      <c r="C268" s="302" t="s">
        <v>781</v>
      </c>
      <c r="D268" s="302" t="s">
        <v>291</v>
      </c>
      <c r="E268" s="303" t="s">
        <v>782</v>
      </c>
      <c r="F268" s="304" t="s">
        <v>783</v>
      </c>
      <c r="G268" s="305" t="s">
        <v>201</v>
      </c>
      <c r="H268" s="306">
        <v>106.998</v>
      </c>
      <c r="I268" s="117">
        <v>0</v>
      </c>
      <c r="J268" s="307">
        <f>ROUND(I268*H268,2)</f>
        <v>0</v>
      </c>
      <c r="K268" s="304" t="s">
        <v>202</v>
      </c>
      <c r="L268" s="308"/>
      <c r="M268" s="309" t="s">
        <v>5</v>
      </c>
      <c r="N268" s="310" t="s">
        <v>48</v>
      </c>
      <c r="O268" s="214"/>
      <c r="P268" s="299">
        <f>O268*H268</f>
        <v>0</v>
      </c>
      <c r="Q268" s="299">
        <v>2.9999999999999997E-4</v>
      </c>
      <c r="R268" s="299">
        <f>Q268*H268</f>
        <v>3.20994E-2</v>
      </c>
      <c r="S268" s="299">
        <v>0</v>
      </c>
      <c r="T268" s="300">
        <f>S268*H268</f>
        <v>0</v>
      </c>
      <c r="AR268" s="202" t="s">
        <v>327</v>
      </c>
      <c r="AT268" s="202" t="s">
        <v>291</v>
      </c>
      <c r="AU268" s="202" t="s">
        <v>85</v>
      </c>
      <c r="AY268" s="202" t="s">
        <v>196</v>
      </c>
      <c r="BE268" s="301">
        <f>IF(N268="základní",J268,0)</f>
        <v>0</v>
      </c>
      <c r="BF268" s="301">
        <f>IF(N268="snížená",J268,0)</f>
        <v>0</v>
      </c>
      <c r="BG268" s="301">
        <f>IF(N268="zákl. přenesená",J268,0)</f>
        <v>0</v>
      </c>
      <c r="BH268" s="301">
        <f>IF(N268="sníž. přenesená",J268,0)</f>
        <v>0</v>
      </c>
      <c r="BI268" s="301">
        <f>IF(N268="nulová",J268,0)</f>
        <v>0</v>
      </c>
      <c r="BJ268" s="202" t="s">
        <v>39</v>
      </c>
      <c r="BK268" s="301">
        <f>ROUND(I268*H268,2)</f>
        <v>0</v>
      </c>
      <c r="BL268" s="202" t="s">
        <v>261</v>
      </c>
      <c r="BM268" s="202" t="s">
        <v>784</v>
      </c>
    </row>
    <row r="269" spans="2:65" s="312" customFormat="1">
      <c r="B269" s="311"/>
      <c r="D269" s="313" t="s">
        <v>464</v>
      </c>
      <c r="F269" s="314" t="s">
        <v>785</v>
      </c>
      <c r="H269" s="315">
        <v>106.998</v>
      </c>
      <c r="I269" s="118"/>
      <c r="L269" s="311"/>
      <c r="M269" s="316"/>
      <c r="N269" s="317"/>
      <c r="O269" s="317"/>
      <c r="P269" s="317"/>
      <c r="Q269" s="317"/>
      <c r="R269" s="317"/>
      <c r="S269" s="317"/>
      <c r="T269" s="318"/>
      <c r="AT269" s="319" t="s">
        <v>464</v>
      </c>
      <c r="AU269" s="319" t="s">
        <v>85</v>
      </c>
      <c r="AV269" s="312" t="s">
        <v>85</v>
      </c>
      <c r="AW269" s="312" t="s">
        <v>6</v>
      </c>
      <c r="AX269" s="312" t="s">
        <v>39</v>
      </c>
      <c r="AY269" s="319" t="s">
        <v>196</v>
      </c>
    </row>
    <row r="270" spans="2:65" s="212" customFormat="1" ht="38.25" customHeight="1">
      <c r="B270" s="213"/>
      <c r="C270" s="291" t="s">
        <v>786</v>
      </c>
      <c r="D270" s="291" t="s">
        <v>198</v>
      </c>
      <c r="E270" s="292" t="s">
        <v>787</v>
      </c>
      <c r="F270" s="293" t="s">
        <v>788</v>
      </c>
      <c r="G270" s="294" t="s">
        <v>243</v>
      </c>
      <c r="H270" s="295">
        <v>1.0780000000000001</v>
      </c>
      <c r="I270" s="116">
        <v>0</v>
      </c>
      <c r="J270" s="296">
        <f>ROUND(I270*H270,2)</f>
        <v>0</v>
      </c>
      <c r="K270" s="293" t="s">
        <v>202</v>
      </c>
      <c r="L270" s="213"/>
      <c r="M270" s="297" t="s">
        <v>5</v>
      </c>
      <c r="N270" s="298" t="s">
        <v>48</v>
      </c>
      <c r="O270" s="214"/>
      <c r="P270" s="299">
        <f>O270*H270</f>
        <v>0</v>
      </c>
      <c r="Q270" s="299">
        <v>0</v>
      </c>
      <c r="R270" s="299">
        <f>Q270*H270</f>
        <v>0</v>
      </c>
      <c r="S270" s="299">
        <v>0</v>
      </c>
      <c r="T270" s="300">
        <f>S270*H270</f>
        <v>0</v>
      </c>
      <c r="AR270" s="202" t="s">
        <v>261</v>
      </c>
      <c r="AT270" s="202" t="s">
        <v>198</v>
      </c>
      <c r="AU270" s="202" t="s">
        <v>85</v>
      </c>
      <c r="AY270" s="202" t="s">
        <v>196</v>
      </c>
      <c r="BE270" s="301">
        <f>IF(N270="základní",J270,0)</f>
        <v>0</v>
      </c>
      <c r="BF270" s="301">
        <f>IF(N270="snížená",J270,0)</f>
        <v>0</v>
      </c>
      <c r="BG270" s="301">
        <f>IF(N270="zákl. přenesená",J270,0)</f>
        <v>0</v>
      </c>
      <c r="BH270" s="301">
        <f>IF(N270="sníž. přenesená",J270,0)</f>
        <v>0</v>
      </c>
      <c r="BI270" s="301">
        <f>IF(N270="nulová",J270,0)</f>
        <v>0</v>
      </c>
      <c r="BJ270" s="202" t="s">
        <v>39</v>
      </c>
      <c r="BK270" s="301">
        <f>ROUND(I270*H270,2)</f>
        <v>0</v>
      </c>
      <c r="BL270" s="202" t="s">
        <v>261</v>
      </c>
      <c r="BM270" s="202" t="s">
        <v>789</v>
      </c>
    </row>
    <row r="271" spans="2:65" s="279" customFormat="1" ht="29.85" customHeight="1">
      <c r="B271" s="278"/>
      <c r="D271" s="280" t="s">
        <v>76</v>
      </c>
      <c r="E271" s="289" t="s">
        <v>790</v>
      </c>
      <c r="F271" s="289" t="s">
        <v>791</v>
      </c>
      <c r="I271" s="115"/>
      <c r="J271" s="290">
        <f>BK271</f>
        <v>0</v>
      </c>
      <c r="L271" s="278"/>
      <c r="M271" s="283"/>
      <c r="N271" s="284"/>
      <c r="O271" s="284"/>
      <c r="P271" s="285">
        <f>SUM(P272:P279)</f>
        <v>0</v>
      </c>
      <c r="Q271" s="284"/>
      <c r="R271" s="285">
        <f>SUM(R272:R279)</f>
        <v>0.23568960999999999</v>
      </c>
      <c r="S271" s="284"/>
      <c r="T271" s="286">
        <f>SUM(T272:T279)</f>
        <v>0</v>
      </c>
      <c r="AR271" s="280" t="s">
        <v>85</v>
      </c>
      <c r="AT271" s="287" t="s">
        <v>76</v>
      </c>
      <c r="AU271" s="287" t="s">
        <v>39</v>
      </c>
      <c r="AY271" s="280" t="s">
        <v>196</v>
      </c>
      <c r="BK271" s="288">
        <f>SUM(BK272:BK279)</f>
        <v>0</v>
      </c>
    </row>
    <row r="272" spans="2:65" s="212" customFormat="1" ht="25.5" customHeight="1">
      <c r="B272" s="213"/>
      <c r="C272" s="291" t="s">
        <v>792</v>
      </c>
      <c r="D272" s="291" t="s">
        <v>198</v>
      </c>
      <c r="E272" s="292" t="s">
        <v>793</v>
      </c>
      <c r="F272" s="293" t="s">
        <v>794</v>
      </c>
      <c r="G272" s="294" t="s">
        <v>201</v>
      </c>
      <c r="H272" s="295">
        <v>78.399000000000001</v>
      </c>
      <c r="I272" s="116">
        <v>0</v>
      </c>
      <c r="J272" s="296">
        <f>ROUND(I272*H272,2)</f>
        <v>0</v>
      </c>
      <c r="K272" s="293" t="s">
        <v>202</v>
      </c>
      <c r="L272" s="213"/>
      <c r="M272" s="297" t="s">
        <v>5</v>
      </c>
      <c r="N272" s="298" t="s">
        <v>48</v>
      </c>
      <c r="O272" s="214"/>
      <c r="P272" s="299">
        <f>O272*H272</f>
        <v>0</v>
      </c>
      <c r="Q272" s="299">
        <v>0</v>
      </c>
      <c r="R272" s="299">
        <f>Q272*H272</f>
        <v>0</v>
      </c>
      <c r="S272" s="299">
        <v>0</v>
      </c>
      <c r="T272" s="300">
        <f>S272*H272</f>
        <v>0</v>
      </c>
      <c r="AR272" s="202" t="s">
        <v>261</v>
      </c>
      <c r="AT272" s="202" t="s">
        <v>198</v>
      </c>
      <c r="AU272" s="202" t="s">
        <v>85</v>
      </c>
      <c r="AY272" s="202" t="s">
        <v>196</v>
      </c>
      <c r="BE272" s="301">
        <f>IF(N272="základní",J272,0)</f>
        <v>0</v>
      </c>
      <c r="BF272" s="301">
        <f>IF(N272="snížená",J272,0)</f>
        <v>0</v>
      </c>
      <c r="BG272" s="301">
        <f>IF(N272="zákl. přenesená",J272,0)</f>
        <v>0</v>
      </c>
      <c r="BH272" s="301">
        <f>IF(N272="sníž. přenesená",J272,0)</f>
        <v>0</v>
      </c>
      <c r="BI272" s="301">
        <f>IF(N272="nulová",J272,0)</f>
        <v>0</v>
      </c>
      <c r="BJ272" s="202" t="s">
        <v>39</v>
      </c>
      <c r="BK272" s="301">
        <f>ROUND(I272*H272,2)</f>
        <v>0</v>
      </c>
      <c r="BL272" s="202" t="s">
        <v>261</v>
      </c>
      <c r="BM272" s="202" t="s">
        <v>795</v>
      </c>
    </row>
    <row r="273" spans="2:65" s="212" customFormat="1" ht="16.5" customHeight="1">
      <c r="B273" s="213"/>
      <c r="C273" s="302" t="s">
        <v>796</v>
      </c>
      <c r="D273" s="302" t="s">
        <v>291</v>
      </c>
      <c r="E273" s="303" t="s">
        <v>761</v>
      </c>
      <c r="F273" s="304" t="s">
        <v>762</v>
      </c>
      <c r="G273" s="305" t="s">
        <v>243</v>
      </c>
      <c r="H273" s="306">
        <v>2.7E-2</v>
      </c>
      <c r="I273" s="117">
        <v>0</v>
      </c>
      <c r="J273" s="307">
        <f>ROUND(I273*H273,2)</f>
        <v>0</v>
      </c>
      <c r="K273" s="304" t="s">
        <v>202</v>
      </c>
      <c r="L273" s="308"/>
      <c r="M273" s="309" t="s">
        <v>5</v>
      </c>
      <c r="N273" s="310" t="s">
        <v>48</v>
      </c>
      <c r="O273" s="214"/>
      <c r="P273" s="299">
        <f>O273*H273</f>
        <v>0</v>
      </c>
      <c r="Q273" s="299">
        <v>1</v>
      </c>
      <c r="R273" s="299">
        <f>Q273*H273</f>
        <v>2.7E-2</v>
      </c>
      <c r="S273" s="299">
        <v>0</v>
      </c>
      <c r="T273" s="300">
        <f>S273*H273</f>
        <v>0</v>
      </c>
      <c r="AR273" s="202" t="s">
        <v>327</v>
      </c>
      <c r="AT273" s="202" t="s">
        <v>291</v>
      </c>
      <c r="AU273" s="202" t="s">
        <v>85</v>
      </c>
      <c r="AY273" s="202" t="s">
        <v>196</v>
      </c>
      <c r="BE273" s="301">
        <f>IF(N273="základní",J273,0)</f>
        <v>0</v>
      </c>
      <c r="BF273" s="301">
        <f>IF(N273="snížená",J273,0)</f>
        <v>0</v>
      </c>
      <c r="BG273" s="301">
        <f>IF(N273="zákl. přenesená",J273,0)</f>
        <v>0</v>
      </c>
      <c r="BH273" s="301">
        <f>IF(N273="sníž. přenesená",J273,0)</f>
        <v>0</v>
      </c>
      <c r="BI273" s="301">
        <f>IF(N273="nulová",J273,0)</f>
        <v>0</v>
      </c>
      <c r="BJ273" s="202" t="s">
        <v>39</v>
      </c>
      <c r="BK273" s="301">
        <f>ROUND(I273*H273,2)</f>
        <v>0</v>
      </c>
      <c r="BL273" s="202" t="s">
        <v>261</v>
      </c>
      <c r="BM273" s="202" t="s">
        <v>797</v>
      </c>
    </row>
    <row r="274" spans="2:65" s="312" customFormat="1">
      <c r="B274" s="311"/>
      <c r="D274" s="313" t="s">
        <v>464</v>
      </c>
      <c r="F274" s="314" t="s">
        <v>798</v>
      </c>
      <c r="H274" s="315">
        <v>2.7E-2</v>
      </c>
      <c r="I274" s="118"/>
      <c r="L274" s="311"/>
      <c r="M274" s="316"/>
      <c r="N274" s="317"/>
      <c r="O274" s="317"/>
      <c r="P274" s="317"/>
      <c r="Q274" s="317"/>
      <c r="R274" s="317"/>
      <c r="S274" s="317"/>
      <c r="T274" s="318"/>
      <c r="AT274" s="319" t="s">
        <v>464</v>
      </c>
      <c r="AU274" s="319" t="s">
        <v>85</v>
      </c>
      <c r="AV274" s="312" t="s">
        <v>85</v>
      </c>
      <c r="AW274" s="312" t="s">
        <v>6</v>
      </c>
      <c r="AX274" s="312" t="s">
        <v>39</v>
      </c>
      <c r="AY274" s="319" t="s">
        <v>196</v>
      </c>
    </row>
    <row r="275" spans="2:65" s="212" customFormat="1" ht="25.5" customHeight="1">
      <c r="B275" s="213"/>
      <c r="C275" s="291" t="s">
        <v>799</v>
      </c>
      <c r="D275" s="291" t="s">
        <v>198</v>
      </c>
      <c r="E275" s="292" t="s">
        <v>800</v>
      </c>
      <c r="F275" s="293" t="s">
        <v>801</v>
      </c>
      <c r="G275" s="294" t="s">
        <v>201</v>
      </c>
      <c r="H275" s="295">
        <v>94.216999999999999</v>
      </c>
      <c r="I275" s="116">
        <v>0</v>
      </c>
      <c r="J275" s="296">
        <f>ROUND(I275*H275,2)</f>
        <v>0</v>
      </c>
      <c r="K275" s="293" t="s">
        <v>351</v>
      </c>
      <c r="L275" s="213"/>
      <c r="M275" s="297" t="s">
        <v>5</v>
      </c>
      <c r="N275" s="298" t="s">
        <v>48</v>
      </c>
      <c r="O275" s="214"/>
      <c r="P275" s="299">
        <f>O275*H275</f>
        <v>0</v>
      </c>
      <c r="Q275" s="299">
        <v>3.0000000000000001E-5</v>
      </c>
      <c r="R275" s="299">
        <f>Q275*H275</f>
        <v>2.82651E-3</v>
      </c>
      <c r="S275" s="299">
        <v>0</v>
      </c>
      <c r="T275" s="300">
        <f>S275*H275</f>
        <v>0</v>
      </c>
      <c r="AR275" s="202" t="s">
        <v>261</v>
      </c>
      <c r="AT275" s="202" t="s">
        <v>198</v>
      </c>
      <c r="AU275" s="202" t="s">
        <v>85</v>
      </c>
      <c r="AY275" s="202" t="s">
        <v>196</v>
      </c>
      <c r="BE275" s="301">
        <f>IF(N275="základní",J275,0)</f>
        <v>0</v>
      </c>
      <c r="BF275" s="301">
        <f>IF(N275="snížená",J275,0)</f>
        <v>0</v>
      </c>
      <c r="BG275" s="301">
        <f>IF(N275="zákl. přenesená",J275,0)</f>
        <v>0</v>
      </c>
      <c r="BH275" s="301">
        <f>IF(N275="sníž. přenesená",J275,0)</f>
        <v>0</v>
      </c>
      <c r="BI275" s="301">
        <f>IF(N275="nulová",J275,0)</f>
        <v>0</v>
      </c>
      <c r="BJ275" s="202" t="s">
        <v>39</v>
      </c>
      <c r="BK275" s="301">
        <f>ROUND(I275*H275,2)</f>
        <v>0</v>
      </c>
      <c r="BL275" s="202" t="s">
        <v>261</v>
      </c>
      <c r="BM275" s="202" t="s">
        <v>802</v>
      </c>
    </row>
    <row r="276" spans="2:65" s="212" customFormat="1" ht="16.5" customHeight="1">
      <c r="B276" s="213"/>
      <c r="C276" s="302" t="s">
        <v>803</v>
      </c>
      <c r="D276" s="302" t="s">
        <v>291</v>
      </c>
      <c r="E276" s="303" t="s">
        <v>804</v>
      </c>
      <c r="F276" s="304" t="s">
        <v>805</v>
      </c>
      <c r="G276" s="305" t="s">
        <v>201</v>
      </c>
      <c r="H276" s="306">
        <v>108.349</v>
      </c>
      <c r="I276" s="117">
        <v>0</v>
      </c>
      <c r="J276" s="307">
        <f>ROUND(I276*H276,2)</f>
        <v>0</v>
      </c>
      <c r="K276" s="304" t="s">
        <v>351</v>
      </c>
      <c r="L276" s="308"/>
      <c r="M276" s="309" t="s">
        <v>5</v>
      </c>
      <c r="N276" s="310" t="s">
        <v>48</v>
      </c>
      <c r="O276" s="214"/>
      <c r="P276" s="299">
        <f>O276*H276</f>
        <v>0</v>
      </c>
      <c r="Q276" s="299">
        <v>1.9E-3</v>
      </c>
      <c r="R276" s="299">
        <f>Q276*H276</f>
        <v>0.20586309999999999</v>
      </c>
      <c r="S276" s="299">
        <v>0</v>
      </c>
      <c r="T276" s="300">
        <f>S276*H276</f>
        <v>0</v>
      </c>
      <c r="AR276" s="202" t="s">
        <v>327</v>
      </c>
      <c r="AT276" s="202" t="s">
        <v>291</v>
      </c>
      <c r="AU276" s="202" t="s">
        <v>85</v>
      </c>
      <c r="AY276" s="202" t="s">
        <v>196</v>
      </c>
      <c r="BE276" s="301">
        <f>IF(N276="základní",J276,0)</f>
        <v>0</v>
      </c>
      <c r="BF276" s="301">
        <f>IF(N276="snížená",J276,0)</f>
        <v>0</v>
      </c>
      <c r="BG276" s="301">
        <f>IF(N276="zákl. přenesená",J276,0)</f>
        <v>0</v>
      </c>
      <c r="BH276" s="301">
        <f>IF(N276="sníž. přenesená",J276,0)</f>
        <v>0</v>
      </c>
      <c r="BI276" s="301">
        <f>IF(N276="nulová",J276,0)</f>
        <v>0</v>
      </c>
      <c r="BJ276" s="202" t="s">
        <v>39</v>
      </c>
      <c r="BK276" s="301">
        <f>ROUND(I276*H276,2)</f>
        <v>0</v>
      </c>
      <c r="BL276" s="202" t="s">
        <v>261</v>
      </c>
      <c r="BM276" s="202" t="s">
        <v>806</v>
      </c>
    </row>
    <row r="277" spans="2:65" s="212" customFormat="1" ht="25.5" customHeight="1">
      <c r="B277" s="213"/>
      <c r="C277" s="291" t="s">
        <v>807</v>
      </c>
      <c r="D277" s="291" t="s">
        <v>198</v>
      </c>
      <c r="E277" s="292" t="s">
        <v>808</v>
      </c>
      <c r="F277" s="293" t="s">
        <v>809</v>
      </c>
      <c r="G277" s="294" t="s">
        <v>288</v>
      </c>
      <c r="H277" s="295">
        <v>331</v>
      </c>
      <c r="I277" s="116">
        <v>0</v>
      </c>
      <c r="J277" s="296">
        <f>ROUND(I277*H277,2)</f>
        <v>0</v>
      </c>
      <c r="K277" s="293" t="s">
        <v>351</v>
      </c>
      <c r="L277" s="213"/>
      <c r="M277" s="297" t="s">
        <v>5</v>
      </c>
      <c r="N277" s="298" t="s">
        <v>48</v>
      </c>
      <c r="O277" s="214"/>
      <c r="P277" s="299">
        <f>O277*H277</f>
        <v>0</v>
      </c>
      <c r="Q277" s="299">
        <v>0</v>
      </c>
      <c r="R277" s="299">
        <f>Q277*H277</f>
        <v>0</v>
      </c>
      <c r="S277" s="299">
        <v>0</v>
      </c>
      <c r="T277" s="300">
        <f>S277*H277</f>
        <v>0</v>
      </c>
      <c r="AR277" s="202" t="s">
        <v>261</v>
      </c>
      <c r="AT277" s="202" t="s">
        <v>198</v>
      </c>
      <c r="AU277" s="202" t="s">
        <v>85</v>
      </c>
      <c r="AY277" s="202" t="s">
        <v>196</v>
      </c>
      <c r="BE277" s="301">
        <f>IF(N277="základní",J277,0)</f>
        <v>0</v>
      </c>
      <c r="BF277" s="301">
        <f>IF(N277="snížená",J277,0)</f>
        <v>0</v>
      </c>
      <c r="BG277" s="301">
        <f>IF(N277="zákl. přenesená",J277,0)</f>
        <v>0</v>
      </c>
      <c r="BH277" s="301">
        <f>IF(N277="sníž. přenesená",J277,0)</f>
        <v>0</v>
      </c>
      <c r="BI277" s="301">
        <f>IF(N277="nulová",J277,0)</f>
        <v>0</v>
      </c>
      <c r="BJ277" s="202" t="s">
        <v>39</v>
      </c>
      <c r="BK277" s="301">
        <f>ROUND(I277*H277,2)</f>
        <v>0</v>
      </c>
      <c r="BL277" s="202" t="s">
        <v>261</v>
      </c>
      <c r="BM277" s="202" t="s">
        <v>810</v>
      </c>
    </row>
    <row r="278" spans="2:65" s="212" customFormat="1" ht="16.5" customHeight="1">
      <c r="B278" s="213"/>
      <c r="C278" s="302" t="s">
        <v>811</v>
      </c>
      <c r="D278" s="302" t="s">
        <v>291</v>
      </c>
      <c r="E278" s="303" t="s">
        <v>812</v>
      </c>
      <c r="F278" s="304" t="s">
        <v>813</v>
      </c>
      <c r="G278" s="305" t="s">
        <v>288</v>
      </c>
      <c r="H278" s="306">
        <v>331</v>
      </c>
      <c r="I278" s="117">
        <v>0</v>
      </c>
      <c r="J278" s="307">
        <f>ROUND(I278*H278,2)</f>
        <v>0</v>
      </c>
      <c r="K278" s="304" t="s">
        <v>351</v>
      </c>
      <c r="L278" s="308"/>
      <c r="M278" s="309" t="s">
        <v>5</v>
      </c>
      <c r="N278" s="310" t="s">
        <v>48</v>
      </c>
      <c r="O278" s="214"/>
      <c r="P278" s="299">
        <f>O278*H278</f>
        <v>0</v>
      </c>
      <c r="Q278" s="299">
        <v>0</v>
      </c>
      <c r="R278" s="299">
        <f>Q278*H278</f>
        <v>0</v>
      </c>
      <c r="S278" s="299">
        <v>0</v>
      </c>
      <c r="T278" s="300">
        <f>S278*H278</f>
        <v>0</v>
      </c>
      <c r="AR278" s="202" t="s">
        <v>327</v>
      </c>
      <c r="AT278" s="202" t="s">
        <v>291</v>
      </c>
      <c r="AU278" s="202" t="s">
        <v>85</v>
      </c>
      <c r="AY278" s="202" t="s">
        <v>196</v>
      </c>
      <c r="BE278" s="301">
        <f>IF(N278="základní",J278,0)</f>
        <v>0</v>
      </c>
      <c r="BF278" s="301">
        <f>IF(N278="snížená",J278,0)</f>
        <v>0</v>
      </c>
      <c r="BG278" s="301">
        <f>IF(N278="zákl. přenesená",J278,0)</f>
        <v>0</v>
      </c>
      <c r="BH278" s="301">
        <f>IF(N278="sníž. přenesená",J278,0)</f>
        <v>0</v>
      </c>
      <c r="BI278" s="301">
        <f>IF(N278="nulová",J278,0)</f>
        <v>0</v>
      </c>
      <c r="BJ278" s="202" t="s">
        <v>39</v>
      </c>
      <c r="BK278" s="301">
        <f>ROUND(I278*H278,2)</f>
        <v>0</v>
      </c>
      <c r="BL278" s="202" t="s">
        <v>261</v>
      </c>
      <c r="BM278" s="202" t="s">
        <v>814</v>
      </c>
    </row>
    <row r="279" spans="2:65" s="212" customFormat="1" ht="38.25" customHeight="1">
      <c r="B279" s="213"/>
      <c r="C279" s="291" t="s">
        <v>815</v>
      </c>
      <c r="D279" s="291" t="s">
        <v>198</v>
      </c>
      <c r="E279" s="292" t="s">
        <v>816</v>
      </c>
      <c r="F279" s="293" t="s">
        <v>817</v>
      </c>
      <c r="G279" s="294" t="s">
        <v>243</v>
      </c>
      <c r="H279" s="295">
        <v>0.23599999999999999</v>
      </c>
      <c r="I279" s="116">
        <v>0</v>
      </c>
      <c r="J279" s="296">
        <f>ROUND(I279*H279,2)</f>
        <v>0</v>
      </c>
      <c r="K279" s="293" t="s">
        <v>202</v>
      </c>
      <c r="L279" s="213"/>
      <c r="M279" s="297" t="s">
        <v>5</v>
      </c>
      <c r="N279" s="298" t="s">
        <v>48</v>
      </c>
      <c r="O279" s="214"/>
      <c r="P279" s="299">
        <f>O279*H279</f>
        <v>0</v>
      </c>
      <c r="Q279" s="299">
        <v>0</v>
      </c>
      <c r="R279" s="299">
        <f>Q279*H279</f>
        <v>0</v>
      </c>
      <c r="S279" s="299">
        <v>0</v>
      </c>
      <c r="T279" s="300">
        <f>S279*H279</f>
        <v>0</v>
      </c>
      <c r="AR279" s="202" t="s">
        <v>261</v>
      </c>
      <c r="AT279" s="202" t="s">
        <v>198</v>
      </c>
      <c r="AU279" s="202" t="s">
        <v>85</v>
      </c>
      <c r="AY279" s="202" t="s">
        <v>196</v>
      </c>
      <c r="BE279" s="301">
        <f>IF(N279="základní",J279,0)</f>
        <v>0</v>
      </c>
      <c r="BF279" s="301">
        <f>IF(N279="snížená",J279,0)</f>
        <v>0</v>
      </c>
      <c r="BG279" s="301">
        <f>IF(N279="zákl. přenesená",J279,0)</f>
        <v>0</v>
      </c>
      <c r="BH279" s="301">
        <f>IF(N279="sníž. přenesená",J279,0)</f>
        <v>0</v>
      </c>
      <c r="BI279" s="301">
        <f>IF(N279="nulová",J279,0)</f>
        <v>0</v>
      </c>
      <c r="BJ279" s="202" t="s">
        <v>39</v>
      </c>
      <c r="BK279" s="301">
        <f>ROUND(I279*H279,2)</f>
        <v>0</v>
      </c>
      <c r="BL279" s="202" t="s">
        <v>261</v>
      </c>
      <c r="BM279" s="202" t="s">
        <v>818</v>
      </c>
    </row>
    <row r="280" spans="2:65" s="279" customFormat="1" ht="29.85" customHeight="1">
      <c r="B280" s="278"/>
      <c r="D280" s="280" t="s">
        <v>76</v>
      </c>
      <c r="E280" s="289" t="s">
        <v>819</v>
      </c>
      <c r="F280" s="289" t="s">
        <v>820</v>
      </c>
      <c r="I280" s="115"/>
      <c r="J280" s="290">
        <f>BK280</f>
        <v>0</v>
      </c>
      <c r="L280" s="278"/>
      <c r="M280" s="283"/>
      <c r="N280" s="284"/>
      <c r="O280" s="284"/>
      <c r="P280" s="285">
        <f>SUM(P281:P287)</f>
        <v>0</v>
      </c>
      <c r="Q280" s="284"/>
      <c r="R280" s="285">
        <f>SUM(R281:R287)</f>
        <v>2.2390759999999998</v>
      </c>
      <c r="S280" s="284"/>
      <c r="T280" s="286">
        <f>SUM(T281:T287)</f>
        <v>0.14266420000000002</v>
      </c>
      <c r="AR280" s="280" t="s">
        <v>85</v>
      </c>
      <c r="AT280" s="287" t="s">
        <v>76</v>
      </c>
      <c r="AU280" s="287" t="s">
        <v>39</v>
      </c>
      <c r="AY280" s="280" t="s">
        <v>196</v>
      </c>
      <c r="BK280" s="288">
        <f>SUM(BK281:BK287)</f>
        <v>0</v>
      </c>
    </row>
    <row r="281" spans="2:65" s="212" customFormat="1" ht="38.25" customHeight="1">
      <c r="B281" s="213"/>
      <c r="C281" s="291" t="s">
        <v>821</v>
      </c>
      <c r="D281" s="291" t="s">
        <v>198</v>
      </c>
      <c r="E281" s="292" t="s">
        <v>822</v>
      </c>
      <c r="F281" s="293" t="s">
        <v>823</v>
      </c>
      <c r="G281" s="294" t="s">
        <v>201</v>
      </c>
      <c r="H281" s="295">
        <v>101.90300000000001</v>
      </c>
      <c r="I281" s="116">
        <v>0</v>
      </c>
      <c r="J281" s="296">
        <f>ROUND(I281*H281,2)</f>
        <v>0</v>
      </c>
      <c r="K281" s="293" t="s">
        <v>202</v>
      </c>
      <c r="L281" s="213"/>
      <c r="M281" s="297" t="s">
        <v>5</v>
      </c>
      <c r="N281" s="298" t="s">
        <v>48</v>
      </c>
      <c r="O281" s="214"/>
      <c r="P281" s="299">
        <f>O281*H281</f>
        <v>0</v>
      </c>
      <c r="Q281" s="299">
        <v>0</v>
      </c>
      <c r="R281" s="299">
        <f>Q281*H281</f>
        <v>0</v>
      </c>
      <c r="S281" s="299">
        <v>1.4E-3</v>
      </c>
      <c r="T281" s="300">
        <f>S281*H281</f>
        <v>0.14266420000000002</v>
      </c>
      <c r="AR281" s="202" t="s">
        <v>261</v>
      </c>
      <c r="AT281" s="202" t="s">
        <v>198</v>
      </c>
      <c r="AU281" s="202" t="s">
        <v>85</v>
      </c>
      <c r="AY281" s="202" t="s">
        <v>196</v>
      </c>
      <c r="BE281" s="301">
        <f>IF(N281="základní",J281,0)</f>
        <v>0</v>
      </c>
      <c r="BF281" s="301">
        <f>IF(N281="snížená",J281,0)</f>
        <v>0</v>
      </c>
      <c r="BG281" s="301">
        <f>IF(N281="zákl. přenesená",J281,0)</f>
        <v>0</v>
      </c>
      <c r="BH281" s="301">
        <f>IF(N281="sníž. přenesená",J281,0)</f>
        <v>0</v>
      </c>
      <c r="BI281" s="301">
        <f>IF(N281="nulová",J281,0)</f>
        <v>0</v>
      </c>
      <c r="BJ281" s="202" t="s">
        <v>39</v>
      </c>
      <c r="BK281" s="301">
        <f>ROUND(I281*H281,2)</f>
        <v>0</v>
      </c>
      <c r="BL281" s="202" t="s">
        <v>261</v>
      </c>
      <c r="BM281" s="202" t="s">
        <v>824</v>
      </c>
    </row>
    <row r="282" spans="2:65" s="212" customFormat="1" ht="25.5" customHeight="1">
      <c r="B282" s="213"/>
      <c r="C282" s="291" t="s">
        <v>825</v>
      </c>
      <c r="D282" s="291" t="s">
        <v>198</v>
      </c>
      <c r="E282" s="292" t="s">
        <v>826</v>
      </c>
      <c r="F282" s="293" t="s">
        <v>827</v>
      </c>
      <c r="G282" s="294" t="s">
        <v>201</v>
      </c>
      <c r="H282" s="295">
        <v>235.197</v>
      </c>
      <c r="I282" s="116">
        <v>0</v>
      </c>
      <c r="J282" s="296">
        <f>ROUND(I282*H282,2)</f>
        <v>0</v>
      </c>
      <c r="K282" s="293" t="s">
        <v>202</v>
      </c>
      <c r="L282" s="213"/>
      <c r="M282" s="297" t="s">
        <v>5</v>
      </c>
      <c r="N282" s="298" t="s">
        <v>48</v>
      </c>
      <c r="O282" s="214"/>
      <c r="P282" s="299">
        <f>O282*H282</f>
        <v>0</v>
      </c>
      <c r="Q282" s="299">
        <v>0</v>
      </c>
      <c r="R282" s="299">
        <f>Q282*H282</f>
        <v>0</v>
      </c>
      <c r="S282" s="299">
        <v>0</v>
      </c>
      <c r="T282" s="300">
        <f>S282*H282</f>
        <v>0</v>
      </c>
      <c r="AR282" s="202" t="s">
        <v>261</v>
      </c>
      <c r="AT282" s="202" t="s">
        <v>198</v>
      </c>
      <c r="AU282" s="202" t="s">
        <v>85</v>
      </c>
      <c r="AY282" s="202" t="s">
        <v>196</v>
      </c>
      <c r="BE282" s="301">
        <f>IF(N282="základní",J282,0)</f>
        <v>0</v>
      </c>
      <c r="BF282" s="301">
        <f>IF(N282="snížená",J282,0)</f>
        <v>0</v>
      </c>
      <c r="BG282" s="301">
        <f>IF(N282="zákl. přenesená",J282,0)</f>
        <v>0</v>
      </c>
      <c r="BH282" s="301">
        <f>IF(N282="sníž. přenesená",J282,0)</f>
        <v>0</v>
      </c>
      <c r="BI282" s="301">
        <f>IF(N282="nulová",J282,0)</f>
        <v>0</v>
      </c>
      <c r="BJ282" s="202" t="s">
        <v>39</v>
      </c>
      <c r="BK282" s="301">
        <f>ROUND(I282*H282,2)</f>
        <v>0</v>
      </c>
      <c r="BL282" s="202" t="s">
        <v>261</v>
      </c>
      <c r="BM282" s="202" t="s">
        <v>828</v>
      </c>
    </row>
    <row r="283" spans="2:65" s="212" customFormat="1" ht="25.5" customHeight="1">
      <c r="B283" s="213"/>
      <c r="C283" s="302" t="s">
        <v>829</v>
      </c>
      <c r="D283" s="302" t="s">
        <v>291</v>
      </c>
      <c r="E283" s="303" t="s">
        <v>830</v>
      </c>
      <c r="F283" s="304" t="s">
        <v>831</v>
      </c>
      <c r="G283" s="305" t="s">
        <v>201</v>
      </c>
      <c r="H283" s="306">
        <v>159.934</v>
      </c>
      <c r="I283" s="117">
        <v>0</v>
      </c>
      <c r="J283" s="307">
        <f>ROUND(I283*H283,2)</f>
        <v>0</v>
      </c>
      <c r="K283" s="304" t="s">
        <v>351</v>
      </c>
      <c r="L283" s="308"/>
      <c r="M283" s="309" t="s">
        <v>5</v>
      </c>
      <c r="N283" s="310" t="s">
        <v>48</v>
      </c>
      <c r="O283" s="214"/>
      <c r="P283" s="299">
        <f>O283*H283</f>
        <v>0</v>
      </c>
      <c r="Q283" s="299">
        <v>0.01</v>
      </c>
      <c r="R283" s="299">
        <f>Q283*H283</f>
        <v>1.59934</v>
      </c>
      <c r="S283" s="299">
        <v>0</v>
      </c>
      <c r="T283" s="300">
        <f>S283*H283</f>
        <v>0</v>
      </c>
      <c r="AR283" s="202" t="s">
        <v>327</v>
      </c>
      <c r="AT283" s="202" t="s">
        <v>291</v>
      </c>
      <c r="AU283" s="202" t="s">
        <v>85</v>
      </c>
      <c r="AY283" s="202" t="s">
        <v>196</v>
      </c>
      <c r="BE283" s="301">
        <f>IF(N283="základní",J283,0)</f>
        <v>0</v>
      </c>
      <c r="BF283" s="301">
        <f>IF(N283="snížená",J283,0)</f>
        <v>0</v>
      </c>
      <c r="BG283" s="301">
        <f>IF(N283="zákl. přenesená",J283,0)</f>
        <v>0</v>
      </c>
      <c r="BH283" s="301">
        <f>IF(N283="sníž. přenesená",J283,0)</f>
        <v>0</v>
      </c>
      <c r="BI283" s="301">
        <f>IF(N283="nulová",J283,0)</f>
        <v>0</v>
      </c>
      <c r="BJ283" s="202" t="s">
        <v>39</v>
      </c>
      <c r="BK283" s="301">
        <f>ROUND(I283*H283,2)</f>
        <v>0</v>
      </c>
      <c r="BL283" s="202" t="s">
        <v>261</v>
      </c>
      <c r="BM283" s="202" t="s">
        <v>832</v>
      </c>
    </row>
    <row r="284" spans="2:65" s="312" customFormat="1">
      <c r="B284" s="311"/>
      <c r="D284" s="313" t="s">
        <v>464</v>
      </c>
      <c r="F284" s="314" t="s">
        <v>833</v>
      </c>
      <c r="H284" s="315">
        <v>159.934</v>
      </c>
      <c r="I284" s="118"/>
      <c r="L284" s="311"/>
      <c r="M284" s="316"/>
      <c r="N284" s="317"/>
      <c r="O284" s="317"/>
      <c r="P284" s="317"/>
      <c r="Q284" s="317"/>
      <c r="R284" s="317"/>
      <c r="S284" s="317"/>
      <c r="T284" s="318"/>
      <c r="AT284" s="319" t="s">
        <v>464</v>
      </c>
      <c r="AU284" s="319" t="s">
        <v>85</v>
      </c>
      <c r="AV284" s="312" t="s">
        <v>85</v>
      </c>
      <c r="AW284" s="312" t="s">
        <v>6</v>
      </c>
      <c r="AX284" s="312" t="s">
        <v>39</v>
      </c>
      <c r="AY284" s="319" t="s">
        <v>196</v>
      </c>
    </row>
    <row r="285" spans="2:65" s="212" customFormat="1" ht="25.5" customHeight="1">
      <c r="B285" s="213"/>
      <c r="C285" s="302" t="s">
        <v>834</v>
      </c>
      <c r="D285" s="302" t="s">
        <v>291</v>
      </c>
      <c r="E285" s="303" t="s">
        <v>835</v>
      </c>
      <c r="F285" s="304" t="s">
        <v>836</v>
      </c>
      <c r="G285" s="305" t="s">
        <v>201</v>
      </c>
      <c r="H285" s="306">
        <v>79.966999999999999</v>
      </c>
      <c r="I285" s="117">
        <v>0</v>
      </c>
      <c r="J285" s="307">
        <f>ROUND(I285*H285,2)</f>
        <v>0</v>
      </c>
      <c r="K285" s="304" t="s">
        <v>351</v>
      </c>
      <c r="L285" s="308"/>
      <c r="M285" s="309" t="s">
        <v>5</v>
      </c>
      <c r="N285" s="310" t="s">
        <v>48</v>
      </c>
      <c r="O285" s="214"/>
      <c r="P285" s="299">
        <f>O285*H285</f>
        <v>0</v>
      </c>
      <c r="Q285" s="299">
        <v>8.0000000000000002E-3</v>
      </c>
      <c r="R285" s="299">
        <f>Q285*H285</f>
        <v>0.63973599999999997</v>
      </c>
      <c r="S285" s="299">
        <v>0</v>
      </c>
      <c r="T285" s="300">
        <f>S285*H285</f>
        <v>0</v>
      </c>
      <c r="AR285" s="202" t="s">
        <v>327</v>
      </c>
      <c r="AT285" s="202" t="s">
        <v>291</v>
      </c>
      <c r="AU285" s="202" t="s">
        <v>85</v>
      </c>
      <c r="AY285" s="202" t="s">
        <v>196</v>
      </c>
      <c r="BE285" s="301">
        <f>IF(N285="základní",J285,0)</f>
        <v>0</v>
      </c>
      <c r="BF285" s="301">
        <f>IF(N285="snížená",J285,0)</f>
        <v>0</v>
      </c>
      <c r="BG285" s="301">
        <f>IF(N285="zákl. přenesená",J285,0)</f>
        <v>0</v>
      </c>
      <c r="BH285" s="301">
        <f>IF(N285="sníž. přenesená",J285,0)</f>
        <v>0</v>
      </c>
      <c r="BI285" s="301">
        <f>IF(N285="nulová",J285,0)</f>
        <v>0</v>
      </c>
      <c r="BJ285" s="202" t="s">
        <v>39</v>
      </c>
      <c r="BK285" s="301">
        <f>ROUND(I285*H285,2)</f>
        <v>0</v>
      </c>
      <c r="BL285" s="202" t="s">
        <v>261</v>
      </c>
      <c r="BM285" s="202" t="s">
        <v>837</v>
      </c>
    </row>
    <row r="286" spans="2:65" s="312" customFormat="1">
      <c r="B286" s="311"/>
      <c r="D286" s="313" t="s">
        <v>464</v>
      </c>
      <c r="F286" s="314" t="s">
        <v>838</v>
      </c>
      <c r="H286" s="315">
        <v>79.966999999999999</v>
      </c>
      <c r="I286" s="118"/>
      <c r="L286" s="311"/>
      <c r="M286" s="316"/>
      <c r="N286" s="317"/>
      <c r="O286" s="317"/>
      <c r="P286" s="317"/>
      <c r="Q286" s="317"/>
      <c r="R286" s="317"/>
      <c r="S286" s="317"/>
      <c r="T286" s="318"/>
      <c r="AT286" s="319" t="s">
        <v>464</v>
      </c>
      <c r="AU286" s="319" t="s">
        <v>85</v>
      </c>
      <c r="AV286" s="312" t="s">
        <v>85</v>
      </c>
      <c r="AW286" s="312" t="s">
        <v>6</v>
      </c>
      <c r="AX286" s="312" t="s">
        <v>39</v>
      </c>
      <c r="AY286" s="319" t="s">
        <v>196</v>
      </c>
    </row>
    <row r="287" spans="2:65" s="212" customFormat="1" ht="38.25" customHeight="1">
      <c r="B287" s="213"/>
      <c r="C287" s="291" t="s">
        <v>839</v>
      </c>
      <c r="D287" s="291" t="s">
        <v>198</v>
      </c>
      <c r="E287" s="292" t="s">
        <v>840</v>
      </c>
      <c r="F287" s="293" t="s">
        <v>841</v>
      </c>
      <c r="G287" s="294" t="s">
        <v>243</v>
      </c>
      <c r="H287" s="295">
        <v>2.2389999999999999</v>
      </c>
      <c r="I287" s="116">
        <v>0</v>
      </c>
      <c r="J287" s="296">
        <f>ROUND(I287*H287,2)</f>
        <v>0</v>
      </c>
      <c r="K287" s="293" t="s">
        <v>202</v>
      </c>
      <c r="L287" s="213"/>
      <c r="M287" s="297" t="s">
        <v>5</v>
      </c>
      <c r="N287" s="298" t="s">
        <v>48</v>
      </c>
      <c r="O287" s="214"/>
      <c r="P287" s="299">
        <f>O287*H287</f>
        <v>0</v>
      </c>
      <c r="Q287" s="299">
        <v>0</v>
      </c>
      <c r="R287" s="299">
        <f>Q287*H287</f>
        <v>0</v>
      </c>
      <c r="S287" s="299">
        <v>0</v>
      </c>
      <c r="T287" s="300">
        <f>S287*H287</f>
        <v>0</v>
      </c>
      <c r="AR287" s="202" t="s">
        <v>261</v>
      </c>
      <c r="AT287" s="202" t="s">
        <v>198</v>
      </c>
      <c r="AU287" s="202" t="s">
        <v>85</v>
      </c>
      <c r="AY287" s="202" t="s">
        <v>196</v>
      </c>
      <c r="BE287" s="301">
        <f>IF(N287="základní",J287,0)</f>
        <v>0</v>
      </c>
      <c r="BF287" s="301">
        <f>IF(N287="snížená",J287,0)</f>
        <v>0</v>
      </c>
      <c r="BG287" s="301">
        <f>IF(N287="zákl. přenesená",J287,0)</f>
        <v>0</v>
      </c>
      <c r="BH287" s="301">
        <f>IF(N287="sníž. přenesená",J287,0)</f>
        <v>0</v>
      </c>
      <c r="BI287" s="301">
        <f>IF(N287="nulová",J287,0)</f>
        <v>0</v>
      </c>
      <c r="BJ287" s="202" t="s">
        <v>39</v>
      </c>
      <c r="BK287" s="301">
        <f>ROUND(I287*H287,2)</f>
        <v>0</v>
      </c>
      <c r="BL287" s="202" t="s">
        <v>261</v>
      </c>
      <c r="BM287" s="202" t="s">
        <v>842</v>
      </c>
    </row>
    <row r="288" spans="2:65" s="279" customFormat="1" ht="29.85" customHeight="1">
      <c r="B288" s="278"/>
      <c r="D288" s="280" t="s">
        <v>76</v>
      </c>
      <c r="E288" s="289" t="s">
        <v>843</v>
      </c>
      <c r="F288" s="289" t="s">
        <v>844</v>
      </c>
      <c r="I288" s="115"/>
      <c r="J288" s="290">
        <f>BK288</f>
        <v>0</v>
      </c>
      <c r="L288" s="278"/>
      <c r="M288" s="283"/>
      <c r="N288" s="284"/>
      <c r="O288" s="284"/>
      <c r="P288" s="285">
        <f>SUM(P289:P300)</f>
        <v>0</v>
      </c>
      <c r="Q288" s="284"/>
      <c r="R288" s="285">
        <f>SUM(R289:R300)</f>
        <v>2.2989095899999996</v>
      </c>
      <c r="S288" s="284"/>
      <c r="T288" s="286">
        <f>SUM(T289:T300)</f>
        <v>0</v>
      </c>
      <c r="AR288" s="280" t="s">
        <v>85</v>
      </c>
      <c r="AT288" s="287" t="s">
        <v>76</v>
      </c>
      <c r="AU288" s="287" t="s">
        <v>39</v>
      </c>
      <c r="AY288" s="280" t="s">
        <v>196</v>
      </c>
      <c r="BK288" s="288">
        <f>SUM(BK289:BK300)</f>
        <v>0</v>
      </c>
    </row>
    <row r="289" spans="2:65" s="212" customFormat="1" ht="38.25" customHeight="1">
      <c r="B289" s="213"/>
      <c r="C289" s="291" t="s">
        <v>845</v>
      </c>
      <c r="D289" s="291" t="s">
        <v>198</v>
      </c>
      <c r="E289" s="292" t="s">
        <v>846</v>
      </c>
      <c r="F289" s="293" t="s">
        <v>847</v>
      </c>
      <c r="G289" s="294" t="s">
        <v>400</v>
      </c>
      <c r="H289" s="295">
        <v>75.930000000000007</v>
      </c>
      <c r="I289" s="116">
        <v>0</v>
      </c>
      <c r="J289" s="296">
        <f>ROUND(I289*H289,2)</f>
        <v>0</v>
      </c>
      <c r="K289" s="293" t="s">
        <v>202</v>
      </c>
      <c r="L289" s="213"/>
      <c r="M289" s="297" t="s">
        <v>5</v>
      </c>
      <c r="N289" s="298" t="s">
        <v>48</v>
      </c>
      <c r="O289" s="214"/>
      <c r="P289" s="299">
        <f>O289*H289</f>
        <v>0</v>
      </c>
      <c r="Q289" s="299">
        <v>2.5999999999999998E-4</v>
      </c>
      <c r="R289" s="299">
        <f>Q289*H289</f>
        <v>1.97418E-2</v>
      </c>
      <c r="S289" s="299">
        <v>0</v>
      </c>
      <c r="T289" s="300">
        <f>S289*H289</f>
        <v>0</v>
      </c>
      <c r="AR289" s="202" t="s">
        <v>261</v>
      </c>
      <c r="AT289" s="202" t="s">
        <v>198</v>
      </c>
      <c r="AU289" s="202" t="s">
        <v>85</v>
      </c>
      <c r="AY289" s="202" t="s">
        <v>196</v>
      </c>
      <c r="BE289" s="301">
        <f>IF(N289="základní",J289,0)</f>
        <v>0</v>
      </c>
      <c r="BF289" s="301">
        <f>IF(N289="snížená",J289,0)</f>
        <v>0</v>
      </c>
      <c r="BG289" s="301">
        <f>IF(N289="zákl. přenesená",J289,0)</f>
        <v>0</v>
      </c>
      <c r="BH289" s="301">
        <f>IF(N289="sníž. přenesená",J289,0)</f>
        <v>0</v>
      </c>
      <c r="BI289" s="301">
        <f>IF(N289="nulová",J289,0)</f>
        <v>0</v>
      </c>
      <c r="BJ289" s="202" t="s">
        <v>39</v>
      </c>
      <c r="BK289" s="301">
        <f>ROUND(I289*H289,2)</f>
        <v>0</v>
      </c>
      <c r="BL289" s="202" t="s">
        <v>261</v>
      </c>
      <c r="BM289" s="202" t="s">
        <v>848</v>
      </c>
    </row>
    <row r="290" spans="2:65" s="212" customFormat="1" ht="25.5" customHeight="1">
      <c r="B290" s="213"/>
      <c r="C290" s="291" t="s">
        <v>849</v>
      </c>
      <c r="D290" s="291" t="s">
        <v>198</v>
      </c>
      <c r="E290" s="292" t="s">
        <v>850</v>
      </c>
      <c r="F290" s="293" t="s">
        <v>851</v>
      </c>
      <c r="G290" s="294" t="s">
        <v>201</v>
      </c>
      <c r="H290" s="295">
        <v>99.188999999999993</v>
      </c>
      <c r="I290" s="116">
        <v>0</v>
      </c>
      <c r="J290" s="296">
        <f>ROUND(I290*H290,2)</f>
        <v>0</v>
      </c>
      <c r="K290" s="293" t="s">
        <v>202</v>
      </c>
      <c r="L290" s="213"/>
      <c r="M290" s="297" t="s">
        <v>5</v>
      </c>
      <c r="N290" s="298" t="s">
        <v>48</v>
      </c>
      <c r="O290" s="214"/>
      <c r="P290" s="299">
        <f>O290*H290</f>
        <v>0</v>
      </c>
      <c r="Q290" s="299">
        <v>0</v>
      </c>
      <c r="R290" s="299">
        <f>Q290*H290</f>
        <v>0</v>
      </c>
      <c r="S290" s="299">
        <v>0</v>
      </c>
      <c r="T290" s="300">
        <f>S290*H290</f>
        <v>0</v>
      </c>
      <c r="AR290" s="202" t="s">
        <v>261</v>
      </c>
      <c r="AT290" s="202" t="s">
        <v>198</v>
      </c>
      <c r="AU290" s="202" t="s">
        <v>85</v>
      </c>
      <c r="AY290" s="202" t="s">
        <v>196</v>
      </c>
      <c r="BE290" s="301">
        <f>IF(N290="základní",J290,0)</f>
        <v>0</v>
      </c>
      <c r="BF290" s="301">
        <f>IF(N290="snížená",J290,0)</f>
        <v>0</v>
      </c>
      <c r="BG290" s="301">
        <f>IF(N290="zákl. přenesená",J290,0)</f>
        <v>0</v>
      </c>
      <c r="BH290" s="301">
        <f>IF(N290="sníž. přenesená",J290,0)</f>
        <v>0</v>
      </c>
      <c r="BI290" s="301">
        <f>IF(N290="nulová",J290,0)</f>
        <v>0</v>
      </c>
      <c r="BJ290" s="202" t="s">
        <v>39</v>
      </c>
      <c r="BK290" s="301">
        <f>ROUND(I290*H290,2)</f>
        <v>0</v>
      </c>
      <c r="BL290" s="202" t="s">
        <v>261</v>
      </c>
      <c r="BM290" s="202" t="s">
        <v>852</v>
      </c>
    </row>
    <row r="291" spans="2:65" s="212" customFormat="1" ht="16.5" customHeight="1">
      <c r="B291" s="213"/>
      <c r="C291" s="302" t="s">
        <v>853</v>
      </c>
      <c r="D291" s="302" t="s">
        <v>291</v>
      </c>
      <c r="E291" s="303" t="s">
        <v>854</v>
      </c>
      <c r="F291" s="304" t="s">
        <v>855</v>
      </c>
      <c r="G291" s="305" t="s">
        <v>201</v>
      </c>
      <c r="H291" s="306">
        <v>109.108</v>
      </c>
      <c r="I291" s="117">
        <v>0</v>
      </c>
      <c r="J291" s="307">
        <f>ROUND(I291*H291,2)</f>
        <v>0</v>
      </c>
      <c r="K291" s="304" t="s">
        <v>202</v>
      </c>
      <c r="L291" s="308"/>
      <c r="M291" s="309" t="s">
        <v>5</v>
      </c>
      <c r="N291" s="310" t="s">
        <v>48</v>
      </c>
      <c r="O291" s="214"/>
      <c r="P291" s="299">
        <f>O291*H291</f>
        <v>0</v>
      </c>
      <c r="Q291" s="299">
        <v>1.3999999999999999E-4</v>
      </c>
      <c r="R291" s="299">
        <f>Q291*H291</f>
        <v>1.527512E-2</v>
      </c>
      <c r="S291" s="299">
        <v>0</v>
      </c>
      <c r="T291" s="300">
        <f>S291*H291</f>
        <v>0</v>
      </c>
      <c r="AR291" s="202" t="s">
        <v>327</v>
      </c>
      <c r="AT291" s="202" t="s">
        <v>291</v>
      </c>
      <c r="AU291" s="202" t="s">
        <v>85</v>
      </c>
      <c r="AY291" s="202" t="s">
        <v>196</v>
      </c>
      <c r="BE291" s="301">
        <f>IF(N291="základní",J291,0)</f>
        <v>0</v>
      </c>
      <c r="BF291" s="301">
        <f>IF(N291="snížená",J291,0)</f>
        <v>0</v>
      </c>
      <c r="BG291" s="301">
        <f>IF(N291="zákl. přenesená",J291,0)</f>
        <v>0</v>
      </c>
      <c r="BH291" s="301">
        <f>IF(N291="sníž. přenesená",J291,0)</f>
        <v>0</v>
      </c>
      <c r="BI291" s="301">
        <f>IF(N291="nulová",J291,0)</f>
        <v>0</v>
      </c>
      <c r="BJ291" s="202" t="s">
        <v>39</v>
      </c>
      <c r="BK291" s="301">
        <f>ROUND(I291*H291,2)</f>
        <v>0</v>
      </c>
      <c r="BL291" s="202" t="s">
        <v>261</v>
      </c>
      <c r="BM291" s="202" t="s">
        <v>856</v>
      </c>
    </row>
    <row r="292" spans="2:65" s="312" customFormat="1">
      <c r="B292" s="311"/>
      <c r="D292" s="313" t="s">
        <v>464</v>
      </c>
      <c r="F292" s="314" t="s">
        <v>857</v>
      </c>
      <c r="H292" s="315">
        <v>109.108</v>
      </c>
      <c r="I292" s="118"/>
      <c r="L292" s="311"/>
      <c r="M292" s="316"/>
      <c r="N292" s="317"/>
      <c r="O292" s="317"/>
      <c r="P292" s="317"/>
      <c r="Q292" s="317"/>
      <c r="R292" s="317"/>
      <c r="S292" s="317"/>
      <c r="T292" s="318"/>
      <c r="AT292" s="319" t="s">
        <v>464</v>
      </c>
      <c r="AU292" s="319" t="s">
        <v>85</v>
      </c>
      <c r="AV292" s="312" t="s">
        <v>85</v>
      </c>
      <c r="AW292" s="312" t="s">
        <v>6</v>
      </c>
      <c r="AX292" s="312" t="s">
        <v>39</v>
      </c>
      <c r="AY292" s="319" t="s">
        <v>196</v>
      </c>
    </row>
    <row r="293" spans="2:65" s="212" customFormat="1" ht="25.5" customHeight="1">
      <c r="B293" s="213"/>
      <c r="C293" s="291" t="s">
        <v>858</v>
      </c>
      <c r="D293" s="291" t="s">
        <v>198</v>
      </c>
      <c r="E293" s="292" t="s">
        <v>859</v>
      </c>
      <c r="F293" s="293" t="s">
        <v>860</v>
      </c>
      <c r="G293" s="294" t="s">
        <v>201</v>
      </c>
      <c r="H293" s="295">
        <v>203.80600000000001</v>
      </c>
      <c r="I293" s="116">
        <v>0</v>
      </c>
      <c r="J293" s="296">
        <f>ROUND(I293*H293,2)</f>
        <v>0</v>
      </c>
      <c r="K293" s="293" t="s">
        <v>202</v>
      </c>
      <c r="L293" s="213"/>
      <c r="M293" s="297" t="s">
        <v>5</v>
      </c>
      <c r="N293" s="298" t="s">
        <v>48</v>
      </c>
      <c r="O293" s="214"/>
      <c r="P293" s="299">
        <f>O293*H293</f>
        <v>0</v>
      </c>
      <c r="Q293" s="299">
        <v>0</v>
      </c>
      <c r="R293" s="299">
        <f>Q293*H293</f>
        <v>0</v>
      </c>
      <c r="S293" s="299">
        <v>0</v>
      </c>
      <c r="T293" s="300">
        <f>S293*H293</f>
        <v>0</v>
      </c>
      <c r="AR293" s="202" t="s">
        <v>261</v>
      </c>
      <c r="AT293" s="202" t="s">
        <v>198</v>
      </c>
      <c r="AU293" s="202" t="s">
        <v>85</v>
      </c>
      <c r="AY293" s="202" t="s">
        <v>196</v>
      </c>
      <c r="BE293" s="301">
        <f>IF(N293="základní",J293,0)</f>
        <v>0</v>
      </c>
      <c r="BF293" s="301">
        <f>IF(N293="snížená",J293,0)</f>
        <v>0</v>
      </c>
      <c r="BG293" s="301">
        <f>IF(N293="zákl. přenesená",J293,0)</f>
        <v>0</v>
      </c>
      <c r="BH293" s="301">
        <f>IF(N293="sníž. přenesená",J293,0)</f>
        <v>0</v>
      </c>
      <c r="BI293" s="301">
        <f>IF(N293="nulová",J293,0)</f>
        <v>0</v>
      </c>
      <c r="BJ293" s="202" t="s">
        <v>39</v>
      </c>
      <c r="BK293" s="301">
        <f>ROUND(I293*H293,2)</f>
        <v>0</v>
      </c>
      <c r="BL293" s="202" t="s">
        <v>261</v>
      </c>
      <c r="BM293" s="202" t="s">
        <v>861</v>
      </c>
    </row>
    <row r="294" spans="2:65" s="212" customFormat="1" ht="16.5" customHeight="1">
      <c r="B294" s="213"/>
      <c r="C294" s="302" t="s">
        <v>862</v>
      </c>
      <c r="D294" s="302" t="s">
        <v>291</v>
      </c>
      <c r="E294" s="303" t="s">
        <v>863</v>
      </c>
      <c r="F294" s="304" t="s">
        <v>864</v>
      </c>
      <c r="G294" s="305" t="s">
        <v>201</v>
      </c>
      <c r="H294" s="306">
        <v>207.88200000000001</v>
      </c>
      <c r="I294" s="117">
        <v>0</v>
      </c>
      <c r="J294" s="307">
        <f>ROUND(I294*H294,2)</f>
        <v>0</v>
      </c>
      <c r="K294" s="304" t="s">
        <v>351</v>
      </c>
      <c r="L294" s="308"/>
      <c r="M294" s="309" t="s">
        <v>5</v>
      </c>
      <c r="N294" s="310" t="s">
        <v>48</v>
      </c>
      <c r="O294" s="214"/>
      <c r="P294" s="299">
        <f>O294*H294</f>
        <v>0</v>
      </c>
      <c r="Q294" s="299">
        <v>6.1999999999999998E-3</v>
      </c>
      <c r="R294" s="299">
        <f>Q294*H294</f>
        <v>1.2888683999999999</v>
      </c>
      <c r="S294" s="299">
        <v>0</v>
      </c>
      <c r="T294" s="300">
        <f>S294*H294</f>
        <v>0</v>
      </c>
      <c r="AR294" s="202" t="s">
        <v>327</v>
      </c>
      <c r="AT294" s="202" t="s">
        <v>291</v>
      </c>
      <c r="AU294" s="202" t="s">
        <v>85</v>
      </c>
      <c r="AY294" s="202" t="s">
        <v>196</v>
      </c>
      <c r="BE294" s="301">
        <f>IF(N294="základní",J294,0)</f>
        <v>0</v>
      </c>
      <c r="BF294" s="301">
        <f>IF(N294="snížená",J294,0)</f>
        <v>0</v>
      </c>
      <c r="BG294" s="301">
        <f>IF(N294="zákl. přenesená",J294,0)</f>
        <v>0</v>
      </c>
      <c r="BH294" s="301">
        <f>IF(N294="sníž. přenesená",J294,0)</f>
        <v>0</v>
      </c>
      <c r="BI294" s="301">
        <f>IF(N294="nulová",J294,0)</f>
        <v>0</v>
      </c>
      <c r="BJ294" s="202" t="s">
        <v>39</v>
      </c>
      <c r="BK294" s="301">
        <f>ROUND(I294*H294,2)</f>
        <v>0</v>
      </c>
      <c r="BL294" s="202" t="s">
        <v>261</v>
      </c>
      <c r="BM294" s="202" t="s">
        <v>865</v>
      </c>
    </row>
    <row r="295" spans="2:65" s="312" customFormat="1">
      <c r="B295" s="311"/>
      <c r="D295" s="313" t="s">
        <v>464</v>
      </c>
      <c r="F295" s="314" t="s">
        <v>866</v>
      </c>
      <c r="H295" s="315">
        <v>207.88200000000001</v>
      </c>
      <c r="I295" s="118"/>
      <c r="L295" s="311"/>
      <c r="M295" s="316"/>
      <c r="N295" s="317"/>
      <c r="O295" s="317"/>
      <c r="P295" s="317"/>
      <c r="Q295" s="317"/>
      <c r="R295" s="317"/>
      <c r="S295" s="317"/>
      <c r="T295" s="318"/>
      <c r="AT295" s="319" t="s">
        <v>464</v>
      </c>
      <c r="AU295" s="319" t="s">
        <v>85</v>
      </c>
      <c r="AV295" s="312" t="s">
        <v>85</v>
      </c>
      <c r="AW295" s="312" t="s">
        <v>6</v>
      </c>
      <c r="AX295" s="312" t="s">
        <v>39</v>
      </c>
      <c r="AY295" s="319" t="s">
        <v>196</v>
      </c>
    </row>
    <row r="296" spans="2:65" s="212" customFormat="1" ht="25.5" customHeight="1">
      <c r="B296" s="213"/>
      <c r="C296" s="291" t="s">
        <v>867</v>
      </c>
      <c r="D296" s="291" t="s">
        <v>198</v>
      </c>
      <c r="E296" s="292" t="s">
        <v>868</v>
      </c>
      <c r="F296" s="293" t="s">
        <v>869</v>
      </c>
      <c r="G296" s="294" t="s">
        <v>201</v>
      </c>
      <c r="H296" s="295">
        <v>99.188999999999993</v>
      </c>
      <c r="I296" s="116">
        <v>0</v>
      </c>
      <c r="J296" s="296">
        <f>ROUND(I296*H296,2)</f>
        <v>0</v>
      </c>
      <c r="K296" s="293" t="s">
        <v>202</v>
      </c>
      <c r="L296" s="213"/>
      <c r="M296" s="297" t="s">
        <v>5</v>
      </c>
      <c r="N296" s="298" t="s">
        <v>48</v>
      </c>
      <c r="O296" s="214"/>
      <c r="P296" s="299">
        <f>O296*H296</f>
        <v>0</v>
      </c>
      <c r="Q296" s="299">
        <v>4.0000000000000003E-5</v>
      </c>
      <c r="R296" s="299">
        <f>Q296*H296</f>
        <v>3.9675600000000002E-3</v>
      </c>
      <c r="S296" s="299">
        <v>0</v>
      </c>
      <c r="T296" s="300">
        <f>S296*H296</f>
        <v>0</v>
      </c>
      <c r="AR296" s="202" t="s">
        <v>261</v>
      </c>
      <c r="AT296" s="202" t="s">
        <v>198</v>
      </c>
      <c r="AU296" s="202" t="s">
        <v>85</v>
      </c>
      <c r="AY296" s="202" t="s">
        <v>196</v>
      </c>
      <c r="BE296" s="301">
        <f>IF(N296="základní",J296,0)</f>
        <v>0</v>
      </c>
      <c r="BF296" s="301">
        <f>IF(N296="snížená",J296,0)</f>
        <v>0</v>
      </c>
      <c r="BG296" s="301">
        <f>IF(N296="zákl. přenesená",J296,0)</f>
        <v>0</v>
      </c>
      <c r="BH296" s="301">
        <f>IF(N296="sníž. přenesená",J296,0)</f>
        <v>0</v>
      </c>
      <c r="BI296" s="301">
        <f>IF(N296="nulová",J296,0)</f>
        <v>0</v>
      </c>
      <c r="BJ296" s="202" t="s">
        <v>39</v>
      </c>
      <c r="BK296" s="301">
        <f>ROUND(I296*H296,2)</f>
        <v>0</v>
      </c>
      <c r="BL296" s="202" t="s">
        <v>261</v>
      </c>
      <c r="BM296" s="202" t="s">
        <v>870</v>
      </c>
    </row>
    <row r="297" spans="2:65" s="212" customFormat="1" ht="25.5" customHeight="1">
      <c r="B297" s="213"/>
      <c r="C297" s="291" t="s">
        <v>871</v>
      </c>
      <c r="D297" s="291" t="s">
        <v>198</v>
      </c>
      <c r="E297" s="292" t="s">
        <v>872</v>
      </c>
      <c r="F297" s="293" t="s">
        <v>873</v>
      </c>
      <c r="G297" s="294" t="s">
        <v>201</v>
      </c>
      <c r="H297" s="295">
        <v>99.188999999999993</v>
      </c>
      <c r="I297" s="116">
        <v>0</v>
      </c>
      <c r="J297" s="296">
        <f>ROUND(I297*H297,2)</f>
        <v>0</v>
      </c>
      <c r="K297" s="293" t="s">
        <v>202</v>
      </c>
      <c r="L297" s="213"/>
      <c r="M297" s="297" t="s">
        <v>5</v>
      </c>
      <c r="N297" s="298" t="s">
        <v>48</v>
      </c>
      <c r="O297" s="214"/>
      <c r="P297" s="299">
        <f>O297*H297</f>
        <v>0</v>
      </c>
      <c r="Q297" s="299">
        <v>1.39E-3</v>
      </c>
      <c r="R297" s="299">
        <f>Q297*H297</f>
        <v>0.13787270999999998</v>
      </c>
      <c r="S297" s="299">
        <v>0</v>
      </c>
      <c r="T297" s="300">
        <f>S297*H297</f>
        <v>0</v>
      </c>
      <c r="AR297" s="202" t="s">
        <v>261</v>
      </c>
      <c r="AT297" s="202" t="s">
        <v>198</v>
      </c>
      <c r="AU297" s="202" t="s">
        <v>85</v>
      </c>
      <c r="AY297" s="202" t="s">
        <v>196</v>
      </c>
      <c r="BE297" s="301">
        <f>IF(N297="základní",J297,0)</f>
        <v>0</v>
      </c>
      <c r="BF297" s="301">
        <f>IF(N297="snížená",J297,0)</f>
        <v>0</v>
      </c>
      <c r="BG297" s="301">
        <f>IF(N297="zákl. přenesená",J297,0)</f>
        <v>0</v>
      </c>
      <c r="BH297" s="301">
        <f>IF(N297="sníž. přenesená",J297,0)</f>
        <v>0</v>
      </c>
      <c r="BI297" s="301">
        <f>IF(N297="nulová",J297,0)</f>
        <v>0</v>
      </c>
      <c r="BJ297" s="202" t="s">
        <v>39</v>
      </c>
      <c r="BK297" s="301">
        <f>ROUND(I297*H297,2)</f>
        <v>0</v>
      </c>
      <c r="BL297" s="202" t="s">
        <v>261</v>
      </c>
      <c r="BM297" s="202" t="s">
        <v>874</v>
      </c>
    </row>
    <row r="298" spans="2:65" s="212" customFormat="1" ht="25.5" customHeight="1">
      <c r="B298" s="213"/>
      <c r="C298" s="302" t="s">
        <v>875</v>
      </c>
      <c r="D298" s="302" t="s">
        <v>291</v>
      </c>
      <c r="E298" s="303" t="s">
        <v>876</v>
      </c>
      <c r="F298" s="304" t="s">
        <v>877</v>
      </c>
      <c r="G298" s="305" t="s">
        <v>201</v>
      </c>
      <c r="H298" s="306">
        <v>104.148</v>
      </c>
      <c r="I298" s="117">
        <v>0</v>
      </c>
      <c r="J298" s="307">
        <f>ROUND(I298*H298,2)</f>
        <v>0</v>
      </c>
      <c r="K298" s="304" t="s">
        <v>202</v>
      </c>
      <c r="L298" s="308"/>
      <c r="M298" s="309" t="s">
        <v>5</v>
      </c>
      <c r="N298" s="310" t="s">
        <v>48</v>
      </c>
      <c r="O298" s="214"/>
      <c r="P298" s="299">
        <f>O298*H298</f>
        <v>0</v>
      </c>
      <c r="Q298" s="299">
        <v>8.0000000000000002E-3</v>
      </c>
      <c r="R298" s="299">
        <f>Q298*H298</f>
        <v>0.83318400000000004</v>
      </c>
      <c r="S298" s="299">
        <v>0</v>
      </c>
      <c r="T298" s="300">
        <f>S298*H298</f>
        <v>0</v>
      </c>
      <c r="AR298" s="202" t="s">
        <v>327</v>
      </c>
      <c r="AT298" s="202" t="s">
        <v>291</v>
      </c>
      <c r="AU298" s="202" t="s">
        <v>85</v>
      </c>
      <c r="AY298" s="202" t="s">
        <v>196</v>
      </c>
      <c r="BE298" s="301">
        <f>IF(N298="základní",J298,0)</f>
        <v>0</v>
      </c>
      <c r="BF298" s="301">
        <f>IF(N298="snížená",J298,0)</f>
        <v>0</v>
      </c>
      <c r="BG298" s="301">
        <f>IF(N298="zákl. přenesená",J298,0)</f>
        <v>0</v>
      </c>
      <c r="BH298" s="301">
        <f>IF(N298="sníž. přenesená",J298,0)</f>
        <v>0</v>
      </c>
      <c r="BI298" s="301">
        <f>IF(N298="nulová",J298,0)</f>
        <v>0</v>
      </c>
      <c r="BJ298" s="202" t="s">
        <v>39</v>
      </c>
      <c r="BK298" s="301">
        <f>ROUND(I298*H298,2)</f>
        <v>0</v>
      </c>
      <c r="BL298" s="202" t="s">
        <v>261</v>
      </c>
      <c r="BM298" s="202" t="s">
        <v>878</v>
      </c>
    </row>
    <row r="299" spans="2:65" s="312" customFormat="1">
      <c r="B299" s="311"/>
      <c r="D299" s="313" t="s">
        <v>464</v>
      </c>
      <c r="F299" s="314" t="s">
        <v>879</v>
      </c>
      <c r="H299" s="315">
        <v>104.148</v>
      </c>
      <c r="I299" s="118"/>
      <c r="L299" s="311"/>
      <c r="M299" s="316"/>
      <c r="N299" s="317"/>
      <c r="O299" s="317"/>
      <c r="P299" s="317"/>
      <c r="Q299" s="317"/>
      <c r="R299" s="317"/>
      <c r="S299" s="317"/>
      <c r="T299" s="318"/>
      <c r="AT299" s="319" t="s">
        <v>464</v>
      </c>
      <c r="AU299" s="319" t="s">
        <v>85</v>
      </c>
      <c r="AV299" s="312" t="s">
        <v>85</v>
      </c>
      <c r="AW299" s="312" t="s">
        <v>6</v>
      </c>
      <c r="AX299" s="312" t="s">
        <v>39</v>
      </c>
      <c r="AY299" s="319" t="s">
        <v>196</v>
      </c>
    </row>
    <row r="300" spans="2:65" s="212" customFormat="1" ht="38.25" customHeight="1">
      <c r="B300" s="213"/>
      <c r="C300" s="291" t="s">
        <v>880</v>
      </c>
      <c r="D300" s="291" t="s">
        <v>198</v>
      </c>
      <c r="E300" s="292" t="s">
        <v>881</v>
      </c>
      <c r="F300" s="293" t="s">
        <v>882</v>
      </c>
      <c r="G300" s="294" t="s">
        <v>243</v>
      </c>
      <c r="H300" s="295">
        <v>2.2989999999999999</v>
      </c>
      <c r="I300" s="116">
        <v>0</v>
      </c>
      <c r="J300" s="296">
        <f>ROUND(I300*H300,2)</f>
        <v>0</v>
      </c>
      <c r="K300" s="293" t="s">
        <v>202</v>
      </c>
      <c r="L300" s="213"/>
      <c r="M300" s="297" t="s">
        <v>5</v>
      </c>
      <c r="N300" s="298" t="s">
        <v>48</v>
      </c>
      <c r="O300" s="214"/>
      <c r="P300" s="299">
        <f>O300*H300</f>
        <v>0</v>
      </c>
      <c r="Q300" s="299">
        <v>0</v>
      </c>
      <c r="R300" s="299">
        <f>Q300*H300</f>
        <v>0</v>
      </c>
      <c r="S300" s="299">
        <v>0</v>
      </c>
      <c r="T300" s="300">
        <f>S300*H300</f>
        <v>0</v>
      </c>
      <c r="AR300" s="202" t="s">
        <v>261</v>
      </c>
      <c r="AT300" s="202" t="s">
        <v>198</v>
      </c>
      <c r="AU300" s="202" t="s">
        <v>85</v>
      </c>
      <c r="AY300" s="202" t="s">
        <v>196</v>
      </c>
      <c r="BE300" s="301">
        <f>IF(N300="základní",J300,0)</f>
        <v>0</v>
      </c>
      <c r="BF300" s="301">
        <f>IF(N300="snížená",J300,0)</f>
        <v>0</v>
      </c>
      <c r="BG300" s="301">
        <f>IF(N300="zákl. přenesená",J300,0)</f>
        <v>0</v>
      </c>
      <c r="BH300" s="301">
        <f>IF(N300="sníž. přenesená",J300,0)</f>
        <v>0</v>
      </c>
      <c r="BI300" s="301">
        <f>IF(N300="nulová",J300,0)</f>
        <v>0</v>
      </c>
      <c r="BJ300" s="202" t="s">
        <v>39</v>
      </c>
      <c r="BK300" s="301">
        <f>ROUND(I300*H300,2)</f>
        <v>0</v>
      </c>
      <c r="BL300" s="202" t="s">
        <v>261</v>
      </c>
      <c r="BM300" s="202" t="s">
        <v>883</v>
      </c>
    </row>
    <row r="301" spans="2:65" s="279" customFormat="1" ht="29.85" customHeight="1">
      <c r="B301" s="278"/>
      <c r="D301" s="280" t="s">
        <v>76</v>
      </c>
      <c r="E301" s="289" t="s">
        <v>884</v>
      </c>
      <c r="F301" s="289" t="s">
        <v>885</v>
      </c>
      <c r="I301" s="115"/>
      <c r="J301" s="290">
        <f>BK301</f>
        <v>0</v>
      </c>
      <c r="L301" s="278"/>
      <c r="M301" s="283"/>
      <c r="N301" s="284"/>
      <c r="O301" s="284"/>
      <c r="P301" s="285">
        <f>SUM(P302:P316)</f>
        <v>0</v>
      </c>
      <c r="Q301" s="284"/>
      <c r="R301" s="285">
        <f>SUM(R302:R316)</f>
        <v>0.33628599999999986</v>
      </c>
      <c r="S301" s="284"/>
      <c r="T301" s="286">
        <f>SUM(T302:T316)</f>
        <v>0</v>
      </c>
      <c r="AR301" s="280" t="s">
        <v>85</v>
      </c>
      <c r="AT301" s="287" t="s">
        <v>76</v>
      </c>
      <c r="AU301" s="287" t="s">
        <v>39</v>
      </c>
      <c r="AY301" s="280" t="s">
        <v>196</v>
      </c>
      <c r="BK301" s="288">
        <f>SUM(BK302:BK316)</f>
        <v>0</v>
      </c>
    </row>
    <row r="302" spans="2:65" s="212" customFormat="1" ht="25.5" customHeight="1">
      <c r="B302" s="213"/>
      <c r="C302" s="291" t="s">
        <v>886</v>
      </c>
      <c r="D302" s="291" t="s">
        <v>198</v>
      </c>
      <c r="E302" s="292" t="s">
        <v>887</v>
      </c>
      <c r="F302" s="293" t="s">
        <v>888</v>
      </c>
      <c r="G302" s="294" t="s">
        <v>400</v>
      </c>
      <c r="H302" s="295">
        <v>10</v>
      </c>
      <c r="I302" s="116">
        <v>0</v>
      </c>
      <c r="J302" s="296">
        <f t="shared" ref="J302:J316" si="70">ROUND(I302*H302,2)</f>
        <v>0</v>
      </c>
      <c r="K302" s="293" t="s">
        <v>351</v>
      </c>
      <c r="L302" s="213"/>
      <c r="M302" s="297" t="s">
        <v>5</v>
      </c>
      <c r="N302" s="298" t="s">
        <v>48</v>
      </c>
      <c r="O302" s="214"/>
      <c r="P302" s="299">
        <f t="shared" ref="P302:P316" si="71">O302*H302</f>
        <v>0</v>
      </c>
      <c r="Q302" s="299">
        <v>8.6999999999999994E-3</v>
      </c>
      <c r="R302" s="299">
        <f t="shared" ref="R302:R316" si="72">Q302*H302</f>
        <v>8.6999999999999994E-2</v>
      </c>
      <c r="S302" s="299">
        <v>0</v>
      </c>
      <c r="T302" s="300">
        <f t="shared" ref="T302:T316" si="73">S302*H302</f>
        <v>0</v>
      </c>
      <c r="AR302" s="202" t="s">
        <v>261</v>
      </c>
      <c r="AT302" s="202" t="s">
        <v>198</v>
      </c>
      <c r="AU302" s="202" t="s">
        <v>85</v>
      </c>
      <c r="AY302" s="202" t="s">
        <v>196</v>
      </c>
      <c r="BE302" s="301">
        <f t="shared" ref="BE302:BE316" si="74">IF(N302="základní",J302,0)</f>
        <v>0</v>
      </c>
      <c r="BF302" s="301">
        <f t="shared" ref="BF302:BF316" si="75">IF(N302="snížená",J302,0)</f>
        <v>0</v>
      </c>
      <c r="BG302" s="301">
        <f t="shared" ref="BG302:BG316" si="76">IF(N302="zákl. přenesená",J302,0)</f>
        <v>0</v>
      </c>
      <c r="BH302" s="301">
        <f t="shared" ref="BH302:BH316" si="77">IF(N302="sníž. přenesená",J302,0)</f>
        <v>0</v>
      </c>
      <c r="BI302" s="301">
        <f t="shared" ref="BI302:BI316" si="78">IF(N302="nulová",J302,0)</f>
        <v>0</v>
      </c>
      <c r="BJ302" s="202" t="s">
        <v>39</v>
      </c>
      <c r="BK302" s="301">
        <f t="shared" ref="BK302:BK316" si="79">ROUND(I302*H302,2)</f>
        <v>0</v>
      </c>
      <c r="BL302" s="202" t="s">
        <v>261</v>
      </c>
      <c r="BM302" s="202" t="s">
        <v>889</v>
      </c>
    </row>
    <row r="303" spans="2:65" s="212" customFormat="1" ht="25.5" customHeight="1">
      <c r="B303" s="213"/>
      <c r="C303" s="291" t="s">
        <v>890</v>
      </c>
      <c r="D303" s="291" t="s">
        <v>198</v>
      </c>
      <c r="E303" s="292" t="s">
        <v>891</v>
      </c>
      <c r="F303" s="293" t="s">
        <v>892</v>
      </c>
      <c r="G303" s="294" t="s">
        <v>400</v>
      </c>
      <c r="H303" s="295">
        <v>11.2</v>
      </c>
      <c r="I303" s="116">
        <v>0</v>
      </c>
      <c r="J303" s="296">
        <f t="shared" si="70"/>
        <v>0</v>
      </c>
      <c r="K303" s="293" t="s">
        <v>202</v>
      </c>
      <c r="L303" s="213"/>
      <c r="M303" s="297" t="s">
        <v>5</v>
      </c>
      <c r="N303" s="298" t="s">
        <v>48</v>
      </c>
      <c r="O303" s="214"/>
      <c r="P303" s="299">
        <f t="shared" si="71"/>
        <v>0</v>
      </c>
      <c r="Q303" s="299">
        <v>2.96E-3</v>
      </c>
      <c r="R303" s="299">
        <f t="shared" si="72"/>
        <v>3.3151999999999994E-2</v>
      </c>
      <c r="S303" s="299">
        <v>0</v>
      </c>
      <c r="T303" s="300">
        <f t="shared" si="73"/>
        <v>0</v>
      </c>
      <c r="AR303" s="202" t="s">
        <v>261</v>
      </c>
      <c r="AT303" s="202" t="s">
        <v>198</v>
      </c>
      <c r="AU303" s="202" t="s">
        <v>85</v>
      </c>
      <c r="AY303" s="202" t="s">
        <v>196</v>
      </c>
      <c r="BE303" s="301">
        <f t="shared" si="74"/>
        <v>0</v>
      </c>
      <c r="BF303" s="301">
        <f t="shared" si="75"/>
        <v>0</v>
      </c>
      <c r="BG303" s="301">
        <f t="shared" si="76"/>
        <v>0</v>
      </c>
      <c r="BH303" s="301">
        <f t="shared" si="77"/>
        <v>0</v>
      </c>
      <c r="BI303" s="301">
        <f t="shared" si="78"/>
        <v>0</v>
      </c>
      <c r="BJ303" s="202" t="s">
        <v>39</v>
      </c>
      <c r="BK303" s="301">
        <f t="shared" si="79"/>
        <v>0</v>
      </c>
      <c r="BL303" s="202" t="s">
        <v>261</v>
      </c>
      <c r="BM303" s="202" t="s">
        <v>893</v>
      </c>
    </row>
    <row r="304" spans="2:65" s="212" customFormat="1" ht="25.5" customHeight="1">
      <c r="B304" s="213"/>
      <c r="C304" s="291" t="s">
        <v>894</v>
      </c>
      <c r="D304" s="291" t="s">
        <v>198</v>
      </c>
      <c r="E304" s="292" t="s">
        <v>895</v>
      </c>
      <c r="F304" s="293" t="s">
        <v>896</v>
      </c>
      <c r="G304" s="294" t="s">
        <v>400</v>
      </c>
      <c r="H304" s="295">
        <v>26.5</v>
      </c>
      <c r="I304" s="116">
        <v>0</v>
      </c>
      <c r="J304" s="296">
        <f t="shared" si="70"/>
        <v>0</v>
      </c>
      <c r="K304" s="293" t="s">
        <v>202</v>
      </c>
      <c r="L304" s="213"/>
      <c r="M304" s="297" t="s">
        <v>5</v>
      </c>
      <c r="N304" s="298" t="s">
        <v>48</v>
      </c>
      <c r="O304" s="214"/>
      <c r="P304" s="299">
        <f t="shared" si="71"/>
        <v>0</v>
      </c>
      <c r="Q304" s="299">
        <v>5.8399999999999997E-3</v>
      </c>
      <c r="R304" s="299">
        <f t="shared" si="72"/>
        <v>0.15475999999999998</v>
      </c>
      <c r="S304" s="299">
        <v>0</v>
      </c>
      <c r="T304" s="300">
        <f t="shared" si="73"/>
        <v>0</v>
      </c>
      <c r="AR304" s="202" t="s">
        <v>261</v>
      </c>
      <c r="AT304" s="202" t="s">
        <v>198</v>
      </c>
      <c r="AU304" s="202" t="s">
        <v>85</v>
      </c>
      <c r="AY304" s="202" t="s">
        <v>196</v>
      </c>
      <c r="BE304" s="301">
        <f t="shared" si="74"/>
        <v>0</v>
      </c>
      <c r="BF304" s="301">
        <f t="shared" si="75"/>
        <v>0</v>
      </c>
      <c r="BG304" s="301">
        <f t="shared" si="76"/>
        <v>0</v>
      </c>
      <c r="BH304" s="301">
        <f t="shared" si="77"/>
        <v>0</v>
      </c>
      <c r="BI304" s="301">
        <f t="shared" si="78"/>
        <v>0</v>
      </c>
      <c r="BJ304" s="202" t="s">
        <v>39</v>
      </c>
      <c r="BK304" s="301">
        <f t="shared" si="79"/>
        <v>0</v>
      </c>
      <c r="BL304" s="202" t="s">
        <v>261</v>
      </c>
      <c r="BM304" s="202" t="s">
        <v>897</v>
      </c>
    </row>
    <row r="305" spans="2:65" s="212" customFormat="1" ht="25.5" customHeight="1">
      <c r="B305" s="213"/>
      <c r="C305" s="291" t="s">
        <v>898</v>
      </c>
      <c r="D305" s="291" t="s">
        <v>198</v>
      </c>
      <c r="E305" s="292" t="s">
        <v>899</v>
      </c>
      <c r="F305" s="293" t="s">
        <v>900</v>
      </c>
      <c r="G305" s="294" t="s">
        <v>400</v>
      </c>
      <c r="H305" s="295">
        <v>8.4</v>
      </c>
      <c r="I305" s="116">
        <v>0</v>
      </c>
      <c r="J305" s="296">
        <f t="shared" si="70"/>
        <v>0</v>
      </c>
      <c r="K305" s="293" t="s">
        <v>202</v>
      </c>
      <c r="L305" s="213"/>
      <c r="M305" s="297" t="s">
        <v>5</v>
      </c>
      <c r="N305" s="298" t="s">
        <v>48</v>
      </c>
      <c r="O305" s="214"/>
      <c r="P305" s="299">
        <f t="shared" si="71"/>
        <v>0</v>
      </c>
      <c r="Q305" s="299">
        <v>4.3800000000000002E-3</v>
      </c>
      <c r="R305" s="299">
        <f t="shared" si="72"/>
        <v>3.6792000000000005E-2</v>
      </c>
      <c r="S305" s="299">
        <v>0</v>
      </c>
      <c r="T305" s="300">
        <f t="shared" si="73"/>
        <v>0</v>
      </c>
      <c r="AR305" s="202" t="s">
        <v>261</v>
      </c>
      <c r="AT305" s="202" t="s">
        <v>198</v>
      </c>
      <c r="AU305" s="202" t="s">
        <v>85</v>
      </c>
      <c r="AY305" s="202" t="s">
        <v>196</v>
      </c>
      <c r="BE305" s="301">
        <f t="shared" si="74"/>
        <v>0</v>
      </c>
      <c r="BF305" s="301">
        <f t="shared" si="75"/>
        <v>0</v>
      </c>
      <c r="BG305" s="301">
        <f t="shared" si="76"/>
        <v>0</v>
      </c>
      <c r="BH305" s="301">
        <f t="shared" si="77"/>
        <v>0</v>
      </c>
      <c r="BI305" s="301">
        <f t="shared" si="78"/>
        <v>0</v>
      </c>
      <c r="BJ305" s="202" t="s">
        <v>39</v>
      </c>
      <c r="BK305" s="301">
        <f t="shared" si="79"/>
        <v>0</v>
      </c>
      <c r="BL305" s="202" t="s">
        <v>261</v>
      </c>
      <c r="BM305" s="202" t="s">
        <v>901</v>
      </c>
    </row>
    <row r="306" spans="2:65" s="212" customFormat="1" ht="25.5" customHeight="1">
      <c r="B306" s="213"/>
      <c r="C306" s="291" t="s">
        <v>902</v>
      </c>
      <c r="D306" s="291" t="s">
        <v>198</v>
      </c>
      <c r="E306" s="292" t="s">
        <v>903</v>
      </c>
      <c r="F306" s="293" t="s">
        <v>904</v>
      </c>
      <c r="G306" s="294" t="s">
        <v>400</v>
      </c>
      <c r="H306" s="295">
        <v>7</v>
      </c>
      <c r="I306" s="116">
        <v>0</v>
      </c>
      <c r="J306" s="296">
        <f t="shared" si="70"/>
        <v>0</v>
      </c>
      <c r="K306" s="293" t="s">
        <v>351</v>
      </c>
      <c r="L306" s="213"/>
      <c r="M306" s="297" t="s">
        <v>5</v>
      </c>
      <c r="N306" s="298" t="s">
        <v>48</v>
      </c>
      <c r="O306" s="214"/>
      <c r="P306" s="299">
        <f t="shared" si="71"/>
        <v>0</v>
      </c>
      <c r="Q306" s="299">
        <v>1.48E-3</v>
      </c>
      <c r="R306" s="299">
        <f t="shared" si="72"/>
        <v>1.0359999999999999E-2</v>
      </c>
      <c r="S306" s="299">
        <v>0</v>
      </c>
      <c r="T306" s="300">
        <f t="shared" si="73"/>
        <v>0</v>
      </c>
      <c r="AR306" s="202" t="s">
        <v>261</v>
      </c>
      <c r="AT306" s="202" t="s">
        <v>198</v>
      </c>
      <c r="AU306" s="202" t="s">
        <v>85</v>
      </c>
      <c r="AY306" s="202" t="s">
        <v>196</v>
      </c>
      <c r="BE306" s="301">
        <f t="shared" si="74"/>
        <v>0</v>
      </c>
      <c r="BF306" s="301">
        <f t="shared" si="75"/>
        <v>0</v>
      </c>
      <c r="BG306" s="301">
        <f t="shared" si="76"/>
        <v>0</v>
      </c>
      <c r="BH306" s="301">
        <f t="shared" si="77"/>
        <v>0</v>
      </c>
      <c r="BI306" s="301">
        <f t="shared" si="78"/>
        <v>0</v>
      </c>
      <c r="BJ306" s="202" t="s">
        <v>39</v>
      </c>
      <c r="BK306" s="301">
        <f t="shared" si="79"/>
        <v>0</v>
      </c>
      <c r="BL306" s="202" t="s">
        <v>261</v>
      </c>
      <c r="BM306" s="202" t="s">
        <v>905</v>
      </c>
    </row>
    <row r="307" spans="2:65" s="212" customFormat="1" ht="25.5" customHeight="1">
      <c r="B307" s="213"/>
      <c r="C307" s="291" t="s">
        <v>906</v>
      </c>
      <c r="D307" s="291" t="s">
        <v>198</v>
      </c>
      <c r="E307" s="292" t="s">
        <v>907</v>
      </c>
      <c r="F307" s="293" t="s">
        <v>908</v>
      </c>
      <c r="G307" s="294" t="s">
        <v>288</v>
      </c>
      <c r="H307" s="295">
        <v>1</v>
      </c>
      <c r="I307" s="116">
        <v>0</v>
      </c>
      <c r="J307" s="296">
        <f t="shared" si="70"/>
        <v>0</v>
      </c>
      <c r="K307" s="293" t="s">
        <v>351</v>
      </c>
      <c r="L307" s="213"/>
      <c r="M307" s="297" t="s">
        <v>5</v>
      </c>
      <c r="N307" s="298" t="s">
        <v>48</v>
      </c>
      <c r="O307" s="214"/>
      <c r="P307" s="299">
        <f t="shared" si="71"/>
        <v>0</v>
      </c>
      <c r="Q307" s="299">
        <v>2.9999999999999997E-4</v>
      </c>
      <c r="R307" s="299">
        <f t="shared" si="72"/>
        <v>2.9999999999999997E-4</v>
      </c>
      <c r="S307" s="299">
        <v>0</v>
      </c>
      <c r="T307" s="300">
        <f t="shared" si="73"/>
        <v>0</v>
      </c>
      <c r="AR307" s="202" t="s">
        <v>261</v>
      </c>
      <c r="AT307" s="202" t="s">
        <v>198</v>
      </c>
      <c r="AU307" s="202" t="s">
        <v>85</v>
      </c>
      <c r="AY307" s="202" t="s">
        <v>196</v>
      </c>
      <c r="BE307" s="301">
        <f t="shared" si="74"/>
        <v>0</v>
      </c>
      <c r="BF307" s="301">
        <f t="shared" si="75"/>
        <v>0</v>
      </c>
      <c r="BG307" s="301">
        <f t="shared" si="76"/>
        <v>0</v>
      </c>
      <c r="BH307" s="301">
        <f t="shared" si="77"/>
        <v>0</v>
      </c>
      <c r="BI307" s="301">
        <f t="shared" si="78"/>
        <v>0</v>
      </c>
      <c r="BJ307" s="202" t="s">
        <v>39</v>
      </c>
      <c r="BK307" s="301">
        <f t="shared" si="79"/>
        <v>0</v>
      </c>
      <c r="BL307" s="202" t="s">
        <v>261</v>
      </c>
      <c r="BM307" s="202" t="s">
        <v>909</v>
      </c>
    </row>
    <row r="308" spans="2:65" s="212" customFormat="1" ht="25.5" customHeight="1">
      <c r="B308" s="213"/>
      <c r="C308" s="291" t="s">
        <v>910</v>
      </c>
      <c r="D308" s="291" t="s">
        <v>198</v>
      </c>
      <c r="E308" s="292" t="s">
        <v>911</v>
      </c>
      <c r="F308" s="293" t="s">
        <v>912</v>
      </c>
      <c r="G308" s="294" t="s">
        <v>288</v>
      </c>
      <c r="H308" s="295">
        <v>2</v>
      </c>
      <c r="I308" s="116">
        <v>0</v>
      </c>
      <c r="J308" s="296">
        <f t="shared" si="70"/>
        <v>0</v>
      </c>
      <c r="K308" s="293" t="s">
        <v>351</v>
      </c>
      <c r="L308" s="213"/>
      <c r="M308" s="297" t="s">
        <v>5</v>
      </c>
      <c r="N308" s="298" t="s">
        <v>48</v>
      </c>
      <c r="O308" s="214"/>
      <c r="P308" s="299">
        <f t="shared" si="71"/>
        <v>0</v>
      </c>
      <c r="Q308" s="299">
        <v>2.9999999999999997E-4</v>
      </c>
      <c r="R308" s="299">
        <f t="shared" si="72"/>
        <v>5.9999999999999995E-4</v>
      </c>
      <c r="S308" s="299">
        <v>0</v>
      </c>
      <c r="T308" s="300">
        <f t="shared" si="73"/>
        <v>0</v>
      </c>
      <c r="AR308" s="202" t="s">
        <v>261</v>
      </c>
      <c r="AT308" s="202" t="s">
        <v>198</v>
      </c>
      <c r="AU308" s="202" t="s">
        <v>85</v>
      </c>
      <c r="AY308" s="202" t="s">
        <v>196</v>
      </c>
      <c r="BE308" s="301">
        <f t="shared" si="74"/>
        <v>0</v>
      </c>
      <c r="BF308" s="301">
        <f t="shared" si="75"/>
        <v>0</v>
      </c>
      <c r="BG308" s="301">
        <f t="shared" si="76"/>
        <v>0</v>
      </c>
      <c r="BH308" s="301">
        <f t="shared" si="77"/>
        <v>0</v>
      </c>
      <c r="BI308" s="301">
        <f t="shared" si="78"/>
        <v>0</v>
      </c>
      <c r="BJ308" s="202" t="s">
        <v>39</v>
      </c>
      <c r="BK308" s="301">
        <f t="shared" si="79"/>
        <v>0</v>
      </c>
      <c r="BL308" s="202" t="s">
        <v>261</v>
      </c>
      <c r="BM308" s="202" t="s">
        <v>913</v>
      </c>
    </row>
    <row r="309" spans="2:65" s="212" customFormat="1" ht="25.5" customHeight="1">
      <c r="B309" s="213"/>
      <c r="C309" s="291" t="s">
        <v>914</v>
      </c>
      <c r="D309" s="291" t="s">
        <v>198</v>
      </c>
      <c r="E309" s="292" t="s">
        <v>915</v>
      </c>
      <c r="F309" s="293" t="s">
        <v>916</v>
      </c>
      <c r="G309" s="294" t="s">
        <v>288</v>
      </c>
      <c r="H309" s="295">
        <v>1</v>
      </c>
      <c r="I309" s="116">
        <v>0</v>
      </c>
      <c r="J309" s="296">
        <f t="shared" si="70"/>
        <v>0</v>
      </c>
      <c r="K309" s="293" t="s">
        <v>351</v>
      </c>
      <c r="L309" s="213"/>
      <c r="M309" s="297" t="s">
        <v>5</v>
      </c>
      <c r="N309" s="298" t="s">
        <v>48</v>
      </c>
      <c r="O309" s="214"/>
      <c r="P309" s="299">
        <f t="shared" si="71"/>
        <v>0</v>
      </c>
      <c r="Q309" s="299">
        <v>2.9999999999999997E-4</v>
      </c>
      <c r="R309" s="299">
        <f t="shared" si="72"/>
        <v>2.9999999999999997E-4</v>
      </c>
      <c r="S309" s="299">
        <v>0</v>
      </c>
      <c r="T309" s="300">
        <f t="shared" si="73"/>
        <v>0</v>
      </c>
      <c r="AR309" s="202" t="s">
        <v>261</v>
      </c>
      <c r="AT309" s="202" t="s">
        <v>198</v>
      </c>
      <c r="AU309" s="202" t="s">
        <v>85</v>
      </c>
      <c r="AY309" s="202" t="s">
        <v>196</v>
      </c>
      <c r="BE309" s="301">
        <f t="shared" si="74"/>
        <v>0</v>
      </c>
      <c r="BF309" s="301">
        <f t="shared" si="75"/>
        <v>0</v>
      </c>
      <c r="BG309" s="301">
        <f t="shared" si="76"/>
        <v>0</v>
      </c>
      <c r="BH309" s="301">
        <f t="shared" si="77"/>
        <v>0</v>
      </c>
      <c r="BI309" s="301">
        <f t="shared" si="78"/>
        <v>0</v>
      </c>
      <c r="BJ309" s="202" t="s">
        <v>39</v>
      </c>
      <c r="BK309" s="301">
        <f t="shared" si="79"/>
        <v>0</v>
      </c>
      <c r="BL309" s="202" t="s">
        <v>261</v>
      </c>
      <c r="BM309" s="202" t="s">
        <v>917</v>
      </c>
    </row>
    <row r="310" spans="2:65" s="212" customFormat="1" ht="25.5" customHeight="1">
      <c r="B310" s="213"/>
      <c r="C310" s="291" t="s">
        <v>918</v>
      </c>
      <c r="D310" s="291" t="s">
        <v>198</v>
      </c>
      <c r="E310" s="292" t="s">
        <v>919</v>
      </c>
      <c r="F310" s="293" t="s">
        <v>920</v>
      </c>
      <c r="G310" s="294" t="s">
        <v>288</v>
      </c>
      <c r="H310" s="295">
        <v>1</v>
      </c>
      <c r="I310" s="116">
        <v>0</v>
      </c>
      <c r="J310" s="296">
        <f t="shared" si="70"/>
        <v>0</v>
      </c>
      <c r="K310" s="293" t="s">
        <v>351</v>
      </c>
      <c r="L310" s="213"/>
      <c r="M310" s="297" t="s">
        <v>5</v>
      </c>
      <c r="N310" s="298" t="s">
        <v>48</v>
      </c>
      <c r="O310" s="214"/>
      <c r="P310" s="299">
        <f t="shared" si="71"/>
        <v>0</v>
      </c>
      <c r="Q310" s="299">
        <v>2.0000000000000001E-4</v>
      </c>
      <c r="R310" s="299">
        <f t="shared" si="72"/>
        <v>2.0000000000000001E-4</v>
      </c>
      <c r="S310" s="299">
        <v>0</v>
      </c>
      <c r="T310" s="300">
        <f t="shared" si="73"/>
        <v>0</v>
      </c>
      <c r="AR310" s="202" t="s">
        <v>261</v>
      </c>
      <c r="AT310" s="202" t="s">
        <v>198</v>
      </c>
      <c r="AU310" s="202" t="s">
        <v>85</v>
      </c>
      <c r="AY310" s="202" t="s">
        <v>196</v>
      </c>
      <c r="BE310" s="301">
        <f t="shared" si="74"/>
        <v>0</v>
      </c>
      <c r="BF310" s="301">
        <f t="shared" si="75"/>
        <v>0</v>
      </c>
      <c r="BG310" s="301">
        <f t="shared" si="76"/>
        <v>0</v>
      </c>
      <c r="BH310" s="301">
        <f t="shared" si="77"/>
        <v>0</v>
      </c>
      <c r="BI310" s="301">
        <f t="shared" si="78"/>
        <v>0</v>
      </c>
      <c r="BJ310" s="202" t="s">
        <v>39</v>
      </c>
      <c r="BK310" s="301">
        <f t="shared" si="79"/>
        <v>0</v>
      </c>
      <c r="BL310" s="202" t="s">
        <v>261</v>
      </c>
      <c r="BM310" s="202" t="s">
        <v>921</v>
      </c>
    </row>
    <row r="311" spans="2:65" s="212" customFormat="1" ht="25.5" customHeight="1">
      <c r="B311" s="213"/>
      <c r="C311" s="291" t="s">
        <v>922</v>
      </c>
      <c r="D311" s="291" t="s">
        <v>198</v>
      </c>
      <c r="E311" s="292" t="s">
        <v>923</v>
      </c>
      <c r="F311" s="293" t="s">
        <v>924</v>
      </c>
      <c r="G311" s="294" t="s">
        <v>288</v>
      </c>
      <c r="H311" s="295">
        <v>1</v>
      </c>
      <c r="I311" s="116">
        <v>0</v>
      </c>
      <c r="J311" s="296">
        <f t="shared" si="70"/>
        <v>0</v>
      </c>
      <c r="K311" s="293" t="s">
        <v>351</v>
      </c>
      <c r="L311" s="213"/>
      <c r="M311" s="297" t="s">
        <v>5</v>
      </c>
      <c r="N311" s="298" t="s">
        <v>48</v>
      </c>
      <c r="O311" s="214"/>
      <c r="P311" s="299">
        <f t="shared" si="71"/>
        <v>0</v>
      </c>
      <c r="Q311" s="299">
        <v>4.0000000000000002E-4</v>
      </c>
      <c r="R311" s="299">
        <f t="shared" si="72"/>
        <v>4.0000000000000002E-4</v>
      </c>
      <c r="S311" s="299">
        <v>0</v>
      </c>
      <c r="T311" s="300">
        <f t="shared" si="73"/>
        <v>0</v>
      </c>
      <c r="AR311" s="202" t="s">
        <v>261</v>
      </c>
      <c r="AT311" s="202" t="s">
        <v>198</v>
      </c>
      <c r="AU311" s="202" t="s">
        <v>85</v>
      </c>
      <c r="AY311" s="202" t="s">
        <v>196</v>
      </c>
      <c r="BE311" s="301">
        <f t="shared" si="74"/>
        <v>0</v>
      </c>
      <c r="BF311" s="301">
        <f t="shared" si="75"/>
        <v>0</v>
      </c>
      <c r="BG311" s="301">
        <f t="shared" si="76"/>
        <v>0</v>
      </c>
      <c r="BH311" s="301">
        <f t="shared" si="77"/>
        <v>0</v>
      </c>
      <c r="BI311" s="301">
        <f t="shared" si="78"/>
        <v>0</v>
      </c>
      <c r="BJ311" s="202" t="s">
        <v>39</v>
      </c>
      <c r="BK311" s="301">
        <f t="shared" si="79"/>
        <v>0</v>
      </c>
      <c r="BL311" s="202" t="s">
        <v>261</v>
      </c>
      <c r="BM311" s="202" t="s">
        <v>925</v>
      </c>
    </row>
    <row r="312" spans="2:65" s="212" customFormat="1" ht="25.5" customHeight="1">
      <c r="B312" s="213"/>
      <c r="C312" s="291" t="s">
        <v>926</v>
      </c>
      <c r="D312" s="291" t="s">
        <v>198</v>
      </c>
      <c r="E312" s="292" t="s">
        <v>927</v>
      </c>
      <c r="F312" s="293" t="s">
        <v>928</v>
      </c>
      <c r="G312" s="294" t="s">
        <v>400</v>
      </c>
      <c r="H312" s="295">
        <v>11.2</v>
      </c>
      <c r="I312" s="116">
        <v>0</v>
      </c>
      <c r="J312" s="296">
        <f t="shared" si="70"/>
        <v>0</v>
      </c>
      <c r="K312" s="293" t="s">
        <v>351</v>
      </c>
      <c r="L312" s="213"/>
      <c r="M312" s="297" t="s">
        <v>5</v>
      </c>
      <c r="N312" s="298" t="s">
        <v>48</v>
      </c>
      <c r="O312" s="214"/>
      <c r="P312" s="299">
        <f t="shared" si="71"/>
        <v>0</v>
      </c>
      <c r="Q312" s="299">
        <v>1.06E-3</v>
      </c>
      <c r="R312" s="299">
        <f t="shared" si="72"/>
        <v>1.1871999999999999E-2</v>
      </c>
      <c r="S312" s="299">
        <v>0</v>
      </c>
      <c r="T312" s="300">
        <f t="shared" si="73"/>
        <v>0</v>
      </c>
      <c r="AR312" s="202" t="s">
        <v>261</v>
      </c>
      <c r="AT312" s="202" t="s">
        <v>198</v>
      </c>
      <c r="AU312" s="202" t="s">
        <v>85</v>
      </c>
      <c r="AY312" s="202" t="s">
        <v>196</v>
      </c>
      <c r="BE312" s="301">
        <f t="shared" si="74"/>
        <v>0</v>
      </c>
      <c r="BF312" s="301">
        <f t="shared" si="75"/>
        <v>0</v>
      </c>
      <c r="BG312" s="301">
        <f t="shared" si="76"/>
        <v>0</v>
      </c>
      <c r="BH312" s="301">
        <f t="shared" si="77"/>
        <v>0</v>
      </c>
      <c r="BI312" s="301">
        <f t="shared" si="78"/>
        <v>0</v>
      </c>
      <c r="BJ312" s="202" t="s">
        <v>39</v>
      </c>
      <c r="BK312" s="301">
        <f t="shared" si="79"/>
        <v>0</v>
      </c>
      <c r="BL312" s="202" t="s">
        <v>261</v>
      </c>
      <c r="BM312" s="202" t="s">
        <v>929</v>
      </c>
    </row>
    <row r="313" spans="2:65" s="212" customFormat="1" ht="25.5" customHeight="1">
      <c r="B313" s="213"/>
      <c r="C313" s="291" t="s">
        <v>930</v>
      </c>
      <c r="D313" s="291" t="s">
        <v>198</v>
      </c>
      <c r="E313" s="292" t="s">
        <v>931</v>
      </c>
      <c r="F313" s="293" t="s">
        <v>932</v>
      </c>
      <c r="G313" s="294" t="s">
        <v>288</v>
      </c>
      <c r="H313" s="295">
        <v>2</v>
      </c>
      <c r="I313" s="116">
        <v>0</v>
      </c>
      <c r="J313" s="296">
        <f t="shared" si="70"/>
        <v>0</v>
      </c>
      <c r="K313" s="293" t="s">
        <v>351</v>
      </c>
      <c r="L313" s="213"/>
      <c r="M313" s="297" t="s">
        <v>5</v>
      </c>
      <c r="N313" s="298" t="s">
        <v>48</v>
      </c>
      <c r="O313" s="214"/>
      <c r="P313" s="299">
        <f t="shared" si="71"/>
        <v>0</v>
      </c>
      <c r="Q313" s="299">
        <v>5.0000000000000002E-5</v>
      </c>
      <c r="R313" s="299">
        <f t="shared" si="72"/>
        <v>1E-4</v>
      </c>
      <c r="S313" s="299">
        <v>0</v>
      </c>
      <c r="T313" s="300">
        <f t="shared" si="73"/>
        <v>0</v>
      </c>
      <c r="AR313" s="202" t="s">
        <v>261</v>
      </c>
      <c r="AT313" s="202" t="s">
        <v>198</v>
      </c>
      <c r="AU313" s="202" t="s">
        <v>85</v>
      </c>
      <c r="AY313" s="202" t="s">
        <v>196</v>
      </c>
      <c r="BE313" s="301">
        <f t="shared" si="74"/>
        <v>0</v>
      </c>
      <c r="BF313" s="301">
        <f t="shared" si="75"/>
        <v>0</v>
      </c>
      <c r="BG313" s="301">
        <f t="shared" si="76"/>
        <v>0</v>
      </c>
      <c r="BH313" s="301">
        <f t="shared" si="77"/>
        <v>0</v>
      </c>
      <c r="BI313" s="301">
        <f t="shared" si="78"/>
        <v>0</v>
      </c>
      <c r="BJ313" s="202" t="s">
        <v>39</v>
      </c>
      <c r="BK313" s="301">
        <f t="shared" si="79"/>
        <v>0</v>
      </c>
      <c r="BL313" s="202" t="s">
        <v>261</v>
      </c>
      <c r="BM313" s="202" t="s">
        <v>933</v>
      </c>
    </row>
    <row r="314" spans="2:65" s="212" customFormat="1" ht="25.5" customHeight="1">
      <c r="B314" s="213"/>
      <c r="C314" s="291" t="s">
        <v>934</v>
      </c>
      <c r="D314" s="291" t="s">
        <v>198</v>
      </c>
      <c r="E314" s="292" t="s">
        <v>935</v>
      </c>
      <c r="F314" s="293" t="s">
        <v>936</v>
      </c>
      <c r="G314" s="294" t="s">
        <v>288</v>
      </c>
      <c r="H314" s="295">
        <v>1</v>
      </c>
      <c r="I314" s="116">
        <v>0</v>
      </c>
      <c r="J314" s="296">
        <f t="shared" si="70"/>
        <v>0</v>
      </c>
      <c r="K314" s="293" t="s">
        <v>351</v>
      </c>
      <c r="L314" s="213"/>
      <c r="M314" s="297" t="s">
        <v>5</v>
      </c>
      <c r="N314" s="298" t="s">
        <v>48</v>
      </c>
      <c r="O314" s="214"/>
      <c r="P314" s="299">
        <f t="shared" si="71"/>
        <v>0</v>
      </c>
      <c r="Q314" s="299">
        <v>2.0000000000000001E-4</v>
      </c>
      <c r="R314" s="299">
        <f t="shared" si="72"/>
        <v>2.0000000000000001E-4</v>
      </c>
      <c r="S314" s="299">
        <v>0</v>
      </c>
      <c r="T314" s="300">
        <f t="shared" si="73"/>
        <v>0</v>
      </c>
      <c r="AR314" s="202" t="s">
        <v>261</v>
      </c>
      <c r="AT314" s="202" t="s">
        <v>198</v>
      </c>
      <c r="AU314" s="202" t="s">
        <v>85</v>
      </c>
      <c r="AY314" s="202" t="s">
        <v>196</v>
      </c>
      <c r="BE314" s="301">
        <f t="shared" si="74"/>
        <v>0</v>
      </c>
      <c r="BF314" s="301">
        <f t="shared" si="75"/>
        <v>0</v>
      </c>
      <c r="BG314" s="301">
        <f t="shared" si="76"/>
        <v>0</v>
      </c>
      <c r="BH314" s="301">
        <f t="shared" si="77"/>
        <v>0</v>
      </c>
      <c r="BI314" s="301">
        <f t="shared" si="78"/>
        <v>0</v>
      </c>
      <c r="BJ314" s="202" t="s">
        <v>39</v>
      </c>
      <c r="BK314" s="301">
        <f t="shared" si="79"/>
        <v>0</v>
      </c>
      <c r="BL314" s="202" t="s">
        <v>261</v>
      </c>
      <c r="BM314" s="202" t="s">
        <v>937</v>
      </c>
    </row>
    <row r="315" spans="2:65" s="212" customFormat="1" ht="25.5" customHeight="1">
      <c r="B315" s="213"/>
      <c r="C315" s="291" t="s">
        <v>938</v>
      </c>
      <c r="D315" s="291" t="s">
        <v>198</v>
      </c>
      <c r="E315" s="292" t="s">
        <v>939</v>
      </c>
      <c r="F315" s="293" t="s">
        <v>940</v>
      </c>
      <c r="G315" s="294" t="s">
        <v>288</v>
      </c>
      <c r="H315" s="295">
        <v>1</v>
      </c>
      <c r="I315" s="116">
        <v>0</v>
      </c>
      <c r="J315" s="296">
        <f t="shared" si="70"/>
        <v>0</v>
      </c>
      <c r="K315" s="293" t="s">
        <v>351</v>
      </c>
      <c r="L315" s="213"/>
      <c r="M315" s="297" t="s">
        <v>5</v>
      </c>
      <c r="N315" s="298" t="s">
        <v>48</v>
      </c>
      <c r="O315" s="214"/>
      <c r="P315" s="299">
        <f t="shared" si="71"/>
        <v>0</v>
      </c>
      <c r="Q315" s="299">
        <v>2.5000000000000001E-4</v>
      </c>
      <c r="R315" s="299">
        <f t="shared" si="72"/>
        <v>2.5000000000000001E-4</v>
      </c>
      <c r="S315" s="299">
        <v>0</v>
      </c>
      <c r="T315" s="300">
        <f t="shared" si="73"/>
        <v>0</v>
      </c>
      <c r="AR315" s="202" t="s">
        <v>261</v>
      </c>
      <c r="AT315" s="202" t="s">
        <v>198</v>
      </c>
      <c r="AU315" s="202" t="s">
        <v>85</v>
      </c>
      <c r="AY315" s="202" t="s">
        <v>196</v>
      </c>
      <c r="BE315" s="301">
        <f t="shared" si="74"/>
        <v>0</v>
      </c>
      <c r="BF315" s="301">
        <f t="shared" si="75"/>
        <v>0</v>
      </c>
      <c r="BG315" s="301">
        <f t="shared" si="76"/>
        <v>0</v>
      </c>
      <c r="BH315" s="301">
        <f t="shared" si="77"/>
        <v>0</v>
      </c>
      <c r="BI315" s="301">
        <f t="shared" si="78"/>
        <v>0</v>
      </c>
      <c r="BJ315" s="202" t="s">
        <v>39</v>
      </c>
      <c r="BK315" s="301">
        <f t="shared" si="79"/>
        <v>0</v>
      </c>
      <c r="BL315" s="202" t="s">
        <v>261</v>
      </c>
      <c r="BM315" s="202" t="s">
        <v>941</v>
      </c>
    </row>
    <row r="316" spans="2:65" s="212" customFormat="1" ht="38.25" customHeight="1">
      <c r="B316" s="213"/>
      <c r="C316" s="291" t="s">
        <v>942</v>
      </c>
      <c r="D316" s="291" t="s">
        <v>198</v>
      </c>
      <c r="E316" s="292" t="s">
        <v>943</v>
      </c>
      <c r="F316" s="293" t="s">
        <v>944</v>
      </c>
      <c r="G316" s="294" t="s">
        <v>243</v>
      </c>
      <c r="H316" s="295">
        <v>0.33600000000000002</v>
      </c>
      <c r="I316" s="116">
        <v>0</v>
      </c>
      <c r="J316" s="296">
        <f t="shared" si="70"/>
        <v>0</v>
      </c>
      <c r="K316" s="293" t="s">
        <v>202</v>
      </c>
      <c r="L316" s="213"/>
      <c r="M316" s="297" t="s">
        <v>5</v>
      </c>
      <c r="N316" s="298" t="s">
        <v>48</v>
      </c>
      <c r="O316" s="214"/>
      <c r="P316" s="299">
        <f t="shared" si="71"/>
        <v>0</v>
      </c>
      <c r="Q316" s="299">
        <v>0</v>
      </c>
      <c r="R316" s="299">
        <f t="shared" si="72"/>
        <v>0</v>
      </c>
      <c r="S316" s="299">
        <v>0</v>
      </c>
      <c r="T316" s="300">
        <f t="shared" si="73"/>
        <v>0</v>
      </c>
      <c r="AR316" s="202" t="s">
        <v>261</v>
      </c>
      <c r="AT316" s="202" t="s">
        <v>198</v>
      </c>
      <c r="AU316" s="202" t="s">
        <v>85</v>
      </c>
      <c r="AY316" s="202" t="s">
        <v>196</v>
      </c>
      <c r="BE316" s="301">
        <f t="shared" si="74"/>
        <v>0</v>
      </c>
      <c r="BF316" s="301">
        <f t="shared" si="75"/>
        <v>0</v>
      </c>
      <c r="BG316" s="301">
        <f t="shared" si="76"/>
        <v>0</v>
      </c>
      <c r="BH316" s="301">
        <f t="shared" si="77"/>
        <v>0</v>
      </c>
      <c r="BI316" s="301">
        <f t="shared" si="78"/>
        <v>0</v>
      </c>
      <c r="BJ316" s="202" t="s">
        <v>39</v>
      </c>
      <c r="BK316" s="301">
        <f t="shared" si="79"/>
        <v>0</v>
      </c>
      <c r="BL316" s="202" t="s">
        <v>261</v>
      </c>
      <c r="BM316" s="202" t="s">
        <v>945</v>
      </c>
    </row>
    <row r="317" spans="2:65" s="279" customFormat="1" ht="29.85" customHeight="1">
      <c r="B317" s="278"/>
      <c r="D317" s="280" t="s">
        <v>76</v>
      </c>
      <c r="E317" s="289" t="s">
        <v>946</v>
      </c>
      <c r="F317" s="289" t="s">
        <v>947</v>
      </c>
      <c r="I317" s="115"/>
      <c r="J317" s="290">
        <f>BK317</f>
        <v>0</v>
      </c>
      <c r="L317" s="278"/>
      <c r="M317" s="283"/>
      <c r="N317" s="284"/>
      <c r="O317" s="284"/>
      <c r="P317" s="285">
        <f>SUM(P318:P321)</f>
        <v>0</v>
      </c>
      <c r="Q317" s="284"/>
      <c r="R317" s="285">
        <f>SUM(R318:R321)</f>
        <v>1.345116E-2</v>
      </c>
      <c r="S317" s="284"/>
      <c r="T317" s="286">
        <f>SUM(T318:T321)</f>
        <v>0</v>
      </c>
      <c r="AR317" s="280" t="s">
        <v>85</v>
      </c>
      <c r="AT317" s="287" t="s">
        <v>76</v>
      </c>
      <c r="AU317" s="287" t="s">
        <v>39</v>
      </c>
      <c r="AY317" s="280" t="s">
        <v>196</v>
      </c>
      <c r="BK317" s="288">
        <f>SUM(BK318:BK321)</f>
        <v>0</v>
      </c>
    </row>
    <row r="318" spans="2:65" s="212" customFormat="1" ht="25.5" customHeight="1">
      <c r="B318" s="213"/>
      <c r="C318" s="291" t="s">
        <v>948</v>
      </c>
      <c r="D318" s="291" t="s">
        <v>198</v>
      </c>
      <c r="E318" s="292" t="s">
        <v>949</v>
      </c>
      <c r="F318" s="293" t="s">
        <v>950</v>
      </c>
      <c r="G318" s="294" t="s">
        <v>201</v>
      </c>
      <c r="H318" s="295">
        <v>101.90300000000001</v>
      </c>
      <c r="I318" s="116">
        <v>0</v>
      </c>
      <c r="J318" s="296">
        <f>ROUND(I318*H318,2)</f>
        <v>0</v>
      </c>
      <c r="K318" s="293" t="s">
        <v>351</v>
      </c>
      <c r="L318" s="213"/>
      <c r="M318" s="297" t="s">
        <v>5</v>
      </c>
      <c r="N318" s="298" t="s">
        <v>48</v>
      </c>
      <c r="O318" s="214"/>
      <c r="P318" s="299">
        <f>O318*H318</f>
        <v>0</v>
      </c>
      <c r="Q318" s="299">
        <v>0</v>
      </c>
      <c r="R318" s="299">
        <f>Q318*H318</f>
        <v>0</v>
      </c>
      <c r="S318" s="299">
        <v>0</v>
      </c>
      <c r="T318" s="300">
        <f>S318*H318</f>
        <v>0</v>
      </c>
      <c r="AR318" s="202" t="s">
        <v>261</v>
      </c>
      <c r="AT318" s="202" t="s">
        <v>198</v>
      </c>
      <c r="AU318" s="202" t="s">
        <v>85</v>
      </c>
      <c r="AY318" s="202" t="s">
        <v>196</v>
      </c>
      <c r="BE318" s="301">
        <f>IF(N318="základní",J318,0)</f>
        <v>0</v>
      </c>
      <c r="BF318" s="301">
        <f>IF(N318="snížená",J318,0)</f>
        <v>0</v>
      </c>
      <c r="BG318" s="301">
        <f>IF(N318="zákl. přenesená",J318,0)</f>
        <v>0</v>
      </c>
      <c r="BH318" s="301">
        <f>IF(N318="sníž. přenesená",J318,0)</f>
        <v>0</v>
      </c>
      <c r="BI318" s="301">
        <f>IF(N318="nulová",J318,0)</f>
        <v>0</v>
      </c>
      <c r="BJ318" s="202" t="s">
        <v>39</v>
      </c>
      <c r="BK318" s="301">
        <f>ROUND(I318*H318,2)</f>
        <v>0</v>
      </c>
      <c r="BL318" s="202" t="s">
        <v>261</v>
      </c>
      <c r="BM318" s="202" t="s">
        <v>951</v>
      </c>
    </row>
    <row r="319" spans="2:65" s="212" customFormat="1" ht="25.5" customHeight="1">
      <c r="B319" s="213"/>
      <c r="C319" s="302" t="s">
        <v>952</v>
      </c>
      <c r="D319" s="302" t="s">
        <v>291</v>
      </c>
      <c r="E319" s="303" t="s">
        <v>953</v>
      </c>
      <c r="F319" s="304" t="s">
        <v>954</v>
      </c>
      <c r="G319" s="305" t="s">
        <v>201</v>
      </c>
      <c r="H319" s="306">
        <v>112.093</v>
      </c>
      <c r="I319" s="117">
        <v>0</v>
      </c>
      <c r="J319" s="307">
        <f>ROUND(I319*H319,2)</f>
        <v>0</v>
      </c>
      <c r="K319" s="304" t="s">
        <v>202</v>
      </c>
      <c r="L319" s="308"/>
      <c r="M319" s="309" t="s">
        <v>5</v>
      </c>
      <c r="N319" s="310" t="s">
        <v>48</v>
      </c>
      <c r="O319" s="214"/>
      <c r="P319" s="299">
        <f>O319*H319</f>
        <v>0</v>
      </c>
      <c r="Q319" s="299">
        <v>1.2E-4</v>
      </c>
      <c r="R319" s="299">
        <f>Q319*H319</f>
        <v>1.345116E-2</v>
      </c>
      <c r="S319" s="299">
        <v>0</v>
      </c>
      <c r="T319" s="300">
        <f>S319*H319</f>
        <v>0</v>
      </c>
      <c r="AR319" s="202" t="s">
        <v>327</v>
      </c>
      <c r="AT319" s="202" t="s">
        <v>291</v>
      </c>
      <c r="AU319" s="202" t="s">
        <v>85</v>
      </c>
      <c r="AY319" s="202" t="s">
        <v>196</v>
      </c>
      <c r="BE319" s="301">
        <f>IF(N319="základní",J319,0)</f>
        <v>0</v>
      </c>
      <c r="BF319" s="301">
        <f>IF(N319="snížená",J319,0)</f>
        <v>0</v>
      </c>
      <c r="BG319" s="301">
        <f>IF(N319="zákl. přenesená",J319,0)</f>
        <v>0</v>
      </c>
      <c r="BH319" s="301">
        <f>IF(N319="sníž. přenesená",J319,0)</f>
        <v>0</v>
      </c>
      <c r="BI319" s="301">
        <f>IF(N319="nulová",J319,0)</f>
        <v>0</v>
      </c>
      <c r="BJ319" s="202" t="s">
        <v>39</v>
      </c>
      <c r="BK319" s="301">
        <f>ROUND(I319*H319,2)</f>
        <v>0</v>
      </c>
      <c r="BL319" s="202" t="s">
        <v>261</v>
      </c>
      <c r="BM319" s="202" t="s">
        <v>955</v>
      </c>
    </row>
    <row r="320" spans="2:65" s="312" customFormat="1">
      <c r="B320" s="311"/>
      <c r="D320" s="313" t="s">
        <v>464</v>
      </c>
      <c r="F320" s="314" t="s">
        <v>956</v>
      </c>
      <c r="H320" s="315">
        <v>112.093</v>
      </c>
      <c r="I320" s="118"/>
      <c r="L320" s="311"/>
      <c r="M320" s="316"/>
      <c r="N320" s="317"/>
      <c r="O320" s="317"/>
      <c r="P320" s="317"/>
      <c r="Q320" s="317"/>
      <c r="R320" s="317"/>
      <c r="S320" s="317"/>
      <c r="T320" s="318"/>
      <c r="AT320" s="319" t="s">
        <v>464</v>
      </c>
      <c r="AU320" s="319" t="s">
        <v>85</v>
      </c>
      <c r="AV320" s="312" t="s">
        <v>85</v>
      </c>
      <c r="AW320" s="312" t="s">
        <v>6</v>
      </c>
      <c r="AX320" s="312" t="s">
        <v>39</v>
      </c>
      <c r="AY320" s="319" t="s">
        <v>196</v>
      </c>
    </row>
    <row r="321" spans="2:65" s="212" customFormat="1" ht="38.25" customHeight="1">
      <c r="B321" s="213"/>
      <c r="C321" s="291" t="s">
        <v>957</v>
      </c>
      <c r="D321" s="291" t="s">
        <v>198</v>
      </c>
      <c r="E321" s="292" t="s">
        <v>958</v>
      </c>
      <c r="F321" s="293" t="s">
        <v>959</v>
      </c>
      <c r="G321" s="294" t="s">
        <v>243</v>
      </c>
      <c r="H321" s="295">
        <v>1.2999999999999999E-2</v>
      </c>
      <c r="I321" s="116">
        <v>0</v>
      </c>
      <c r="J321" s="296">
        <f>ROUND(I321*H321,2)</f>
        <v>0</v>
      </c>
      <c r="K321" s="293" t="s">
        <v>202</v>
      </c>
      <c r="L321" s="213"/>
      <c r="M321" s="297" t="s">
        <v>5</v>
      </c>
      <c r="N321" s="298" t="s">
        <v>48</v>
      </c>
      <c r="O321" s="214"/>
      <c r="P321" s="299">
        <f>O321*H321</f>
        <v>0</v>
      </c>
      <c r="Q321" s="299">
        <v>0</v>
      </c>
      <c r="R321" s="299">
        <f>Q321*H321</f>
        <v>0</v>
      </c>
      <c r="S321" s="299">
        <v>0</v>
      </c>
      <c r="T321" s="300">
        <f>S321*H321</f>
        <v>0</v>
      </c>
      <c r="AR321" s="202" t="s">
        <v>261</v>
      </c>
      <c r="AT321" s="202" t="s">
        <v>198</v>
      </c>
      <c r="AU321" s="202" t="s">
        <v>85</v>
      </c>
      <c r="AY321" s="202" t="s">
        <v>196</v>
      </c>
      <c r="BE321" s="301">
        <f>IF(N321="základní",J321,0)</f>
        <v>0</v>
      </c>
      <c r="BF321" s="301">
        <f>IF(N321="snížená",J321,0)</f>
        <v>0</v>
      </c>
      <c r="BG321" s="301">
        <f>IF(N321="zákl. přenesená",J321,0)</f>
        <v>0</v>
      </c>
      <c r="BH321" s="301">
        <f>IF(N321="sníž. přenesená",J321,0)</f>
        <v>0</v>
      </c>
      <c r="BI321" s="301">
        <f>IF(N321="nulová",J321,0)</f>
        <v>0</v>
      </c>
      <c r="BJ321" s="202" t="s">
        <v>39</v>
      </c>
      <c r="BK321" s="301">
        <f>ROUND(I321*H321,2)</f>
        <v>0</v>
      </c>
      <c r="BL321" s="202" t="s">
        <v>261</v>
      </c>
      <c r="BM321" s="202" t="s">
        <v>960</v>
      </c>
    </row>
    <row r="322" spans="2:65" s="279" customFormat="1" ht="29.85" customHeight="1">
      <c r="B322" s="278"/>
      <c r="D322" s="280" t="s">
        <v>76</v>
      </c>
      <c r="E322" s="289" t="s">
        <v>961</v>
      </c>
      <c r="F322" s="289" t="s">
        <v>962</v>
      </c>
      <c r="I322" s="115"/>
      <c r="J322" s="290">
        <f>BK322</f>
        <v>0</v>
      </c>
      <c r="L322" s="278"/>
      <c r="M322" s="283"/>
      <c r="N322" s="284"/>
      <c r="O322" s="284"/>
      <c r="P322" s="285">
        <f>SUM(P323:P334)</f>
        <v>0</v>
      </c>
      <c r="Q322" s="284"/>
      <c r="R322" s="285">
        <f>SUM(R323:R334)</f>
        <v>0.26973999999999998</v>
      </c>
      <c r="S322" s="284"/>
      <c r="T322" s="286">
        <f>SUM(T323:T334)</f>
        <v>4.8000000000000001E-2</v>
      </c>
      <c r="AR322" s="280" t="s">
        <v>85</v>
      </c>
      <c r="AT322" s="287" t="s">
        <v>76</v>
      </c>
      <c r="AU322" s="287" t="s">
        <v>39</v>
      </c>
      <c r="AY322" s="280" t="s">
        <v>196</v>
      </c>
      <c r="BK322" s="288">
        <f>SUM(BK323:BK334)</f>
        <v>0</v>
      </c>
    </row>
    <row r="323" spans="2:65" s="212" customFormat="1" ht="16.5" customHeight="1">
      <c r="B323" s="213"/>
      <c r="C323" s="291" t="s">
        <v>963</v>
      </c>
      <c r="D323" s="291" t="s">
        <v>198</v>
      </c>
      <c r="E323" s="292" t="s">
        <v>964</v>
      </c>
      <c r="F323" s="293" t="s">
        <v>965</v>
      </c>
      <c r="G323" s="294" t="s">
        <v>400</v>
      </c>
      <c r="H323" s="295">
        <v>7.7</v>
      </c>
      <c r="I323" s="116">
        <v>0</v>
      </c>
      <c r="J323" s="296">
        <f t="shared" ref="J323:J334" si="80">ROUND(I323*H323,2)</f>
        <v>0</v>
      </c>
      <c r="K323" s="293" t="s">
        <v>202</v>
      </c>
      <c r="L323" s="213"/>
      <c r="M323" s="297" t="s">
        <v>5</v>
      </c>
      <c r="N323" s="298" t="s">
        <v>48</v>
      </c>
      <c r="O323" s="214"/>
      <c r="P323" s="299">
        <f t="shared" ref="P323:P334" si="81">O323*H323</f>
        <v>0</v>
      </c>
      <c r="Q323" s="299">
        <v>0</v>
      </c>
      <c r="R323" s="299">
        <f t="shared" ref="R323:R334" si="82">Q323*H323</f>
        <v>0</v>
      </c>
      <c r="S323" s="299">
        <v>0</v>
      </c>
      <c r="T323" s="300">
        <f t="shared" ref="T323:T334" si="83">S323*H323</f>
        <v>0</v>
      </c>
      <c r="AR323" s="202" t="s">
        <v>261</v>
      </c>
      <c r="AT323" s="202" t="s">
        <v>198</v>
      </c>
      <c r="AU323" s="202" t="s">
        <v>85</v>
      </c>
      <c r="AY323" s="202" t="s">
        <v>196</v>
      </c>
      <c r="BE323" s="301">
        <f t="shared" ref="BE323:BE334" si="84">IF(N323="základní",J323,0)</f>
        <v>0</v>
      </c>
      <c r="BF323" s="301">
        <f t="shared" ref="BF323:BF334" si="85">IF(N323="snížená",J323,0)</f>
        <v>0</v>
      </c>
      <c r="BG323" s="301">
        <f t="shared" ref="BG323:BG334" si="86">IF(N323="zákl. přenesená",J323,0)</f>
        <v>0</v>
      </c>
      <c r="BH323" s="301">
        <f t="shared" ref="BH323:BH334" si="87">IF(N323="sníž. přenesená",J323,0)</f>
        <v>0</v>
      </c>
      <c r="BI323" s="301">
        <f t="shared" ref="BI323:BI334" si="88">IF(N323="nulová",J323,0)</f>
        <v>0</v>
      </c>
      <c r="BJ323" s="202" t="s">
        <v>39</v>
      </c>
      <c r="BK323" s="301">
        <f t="shared" ref="BK323:BK334" si="89">ROUND(I323*H323,2)</f>
        <v>0</v>
      </c>
      <c r="BL323" s="202" t="s">
        <v>261</v>
      </c>
      <c r="BM323" s="202" t="s">
        <v>966</v>
      </c>
    </row>
    <row r="324" spans="2:65" s="212" customFormat="1" ht="16.5" customHeight="1">
      <c r="B324" s="213"/>
      <c r="C324" s="302" t="s">
        <v>967</v>
      </c>
      <c r="D324" s="302" t="s">
        <v>291</v>
      </c>
      <c r="E324" s="303" t="s">
        <v>968</v>
      </c>
      <c r="F324" s="304" t="s">
        <v>969</v>
      </c>
      <c r="G324" s="305" t="s">
        <v>400</v>
      </c>
      <c r="H324" s="306">
        <v>8</v>
      </c>
      <c r="I324" s="117">
        <v>0</v>
      </c>
      <c r="J324" s="307">
        <f t="shared" si="80"/>
        <v>0</v>
      </c>
      <c r="K324" s="304" t="s">
        <v>351</v>
      </c>
      <c r="L324" s="308"/>
      <c r="M324" s="309" t="s">
        <v>5</v>
      </c>
      <c r="N324" s="310" t="s">
        <v>48</v>
      </c>
      <c r="O324" s="214"/>
      <c r="P324" s="299">
        <f t="shared" si="81"/>
        <v>0</v>
      </c>
      <c r="Q324" s="299">
        <v>6.3000000000000003E-4</v>
      </c>
      <c r="R324" s="299">
        <f t="shared" si="82"/>
        <v>5.0400000000000002E-3</v>
      </c>
      <c r="S324" s="299">
        <v>0</v>
      </c>
      <c r="T324" s="300">
        <f t="shared" si="83"/>
        <v>0</v>
      </c>
      <c r="AR324" s="202" t="s">
        <v>327</v>
      </c>
      <c r="AT324" s="202" t="s">
        <v>291</v>
      </c>
      <c r="AU324" s="202" t="s">
        <v>85</v>
      </c>
      <c r="AY324" s="202" t="s">
        <v>196</v>
      </c>
      <c r="BE324" s="301">
        <f t="shared" si="84"/>
        <v>0</v>
      </c>
      <c r="BF324" s="301">
        <f t="shared" si="85"/>
        <v>0</v>
      </c>
      <c r="BG324" s="301">
        <f t="shared" si="86"/>
        <v>0</v>
      </c>
      <c r="BH324" s="301">
        <f t="shared" si="87"/>
        <v>0</v>
      </c>
      <c r="BI324" s="301">
        <f t="shared" si="88"/>
        <v>0</v>
      </c>
      <c r="BJ324" s="202" t="s">
        <v>39</v>
      </c>
      <c r="BK324" s="301">
        <f t="shared" si="89"/>
        <v>0</v>
      </c>
      <c r="BL324" s="202" t="s">
        <v>261</v>
      </c>
      <c r="BM324" s="202" t="s">
        <v>970</v>
      </c>
    </row>
    <row r="325" spans="2:65" s="212" customFormat="1" ht="16.5" customHeight="1">
      <c r="B325" s="213"/>
      <c r="C325" s="291" t="s">
        <v>971</v>
      </c>
      <c r="D325" s="291" t="s">
        <v>198</v>
      </c>
      <c r="E325" s="292" t="s">
        <v>972</v>
      </c>
      <c r="F325" s="293" t="s">
        <v>973</v>
      </c>
      <c r="G325" s="294" t="s">
        <v>288</v>
      </c>
      <c r="H325" s="295">
        <v>4</v>
      </c>
      <c r="I325" s="116">
        <v>0</v>
      </c>
      <c r="J325" s="296">
        <f t="shared" si="80"/>
        <v>0</v>
      </c>
      <c r="K325" s="293" t="s">
        <v>351</v>
      </c>
      <c r="L325" s="213"/>
      <c r="M325" s="297" t="s">
        <v>5</v>
      </c>
      <c r="N325" s="298" t="s">
        <v>48</v>
      </c>
      <c r="O325" s="214"/>
      <c r="P325" s="299">
        <f t="shared" si="81"/>
        <v>0</v>
      </c>
      <c r="Q325" s="299">
        <v>2.5000000000000001E-4</v>
      </c>
      <c r="R325" s="299">
        <f t="shared" si="82"/>
        <v>1E-3</v>
      </c>
      <c r="S325" s="299">
        <v>0</v>
      </c>
      <c r="T325" s="300">
        <f t="shared" si="83"/>
        <v>0</v>
      </c>
      <c r="AR325" s="202" t="s">
        <v>261</v>
      </c>
      <c r="AT325" s="202" t="s">
        <v>198</v>
      </c>
      <c r="AU325" s="202" t="s">
        <v>85</v>
      </c>
      <c r="AY325" s="202" t="s">
        <v>196</v>
      </c>
      <c r="BE325" s="301">
        <f t="shared" si="84"/>
        <v>0</v>
      </c>
      <c r="BF325" s="301">
        <f t="shared" si="85"/>
        <v>0</v>
      </c>
      <c r="BG325" s="301">
        <f t="shared" si="86"/>
        <v>0</v>
      </c>
      <c r="BH325" s="301">
        <f t="shared" si="87"/>
        <v>0</v>
      </c>
      <c r="BI325" s="301">
        <f t="shared" si="88"/>
        <v>0</v>
      </c>
      <c r="BJ325" s="202" t="s">
        <v>39</v>
      </c>
      <c r="BK325" s="301">
        <f t="shared" si="89"/>
        <v>0</v>
      </c>
      <c r="BL325" s="202" t="s">
        <v>261</v>
      </c>
      <c r="BM325" s="202" t="s">
        <v>974</v>
      </c>
    </row>
    <row r="326" spans="2:65" s="212" customFormat="1" ht="25.5" customHeight="1">
      <c r="B326" s="213"/>
      <c r="C326" s="302" t="s">
        <v>975</v>
      </c>
      <c r="D326" s="302" t="s">
        <v>291</v>
      </c>
      <c r="E326" s="303" t="s">
        <v>976</v>
      </c>
      <c r="F326" s="304" t="s">
        <v>977</v>
      </c>
      <c r="G326" s="305" t="s">
        <v>288</v>
      </c>
      <c r="H326" s="306">
        <v>4</v>
      </c>
      <c r="I326" s="117">
        <v>0</v>
      </c>
      <c r="J326" s="307">
        <f t="shared" si="80"/>
        <v>0</v>
      </c>
      <c r="K326" s="304" t="s">
        <v>351</v>
      </c>
      <c r="L326" s="308"/>
      <c r="M326" s="309" t="s">
        <v>5</v>
      </c>
      <c r="N326" s="310" t="s">
        <v>48</v>
      </c>
      <c r="O326" s="214"/>
      <c r="P326" s="299">
        <f t="shared" si="81"/>
        <v>0</v>
      </c>
      <c r="Q326" s="299">
        <v>9.2999999999999992E-3</v>
      </c>
      <c r="R326" s="299">
        <f t="shared" si="82"/>
        <v>3.7199999999999997E-2</v>
      </c>
      <c r="S326" s="299">
        <v>0</v>
      </c>
      <c r="T326" s="300">
        <f t="shared" si="83"/>
        <v>0</v>
      </c>
      <c r="AR326" s="202" t="s">
        <v>327</v>
      </c>
      <c r="AT326" s="202" t="s">
        <v>291</v>
      </c>
      <c r="AU326" s="202" t="s">
        <v>85</v>
      </c>
      <c r="AY326" s="202" t="s">
        <v>196</v>
      </c>
      <c r="BE326" s="301">
        <f t="shared" si="84"/>
        <v>0</v>
      </c>
      <c r="BF326" s="301">
        <f t="shared" si="85"/>
        <v>0</v>
      </c>
      <c r="BG326" s="301">
        <f t="shared" si="86"/>
        <v>0</v>
      </c>
      <c r="BH326" s="301">
        <f t="shared" si="87"/>
        <v>0</v>
      </c>
      <c r="BI326" s="301">
        <f t="shared" si="88"/>
        <v>0</v>
      </c>
      <c r="BJ326" s="202" t="s">
        <v>39</v>
      </c>
      <c r="BK326" s="301">
        <f t="shared" si="89"/>
        <v>0</v>
      </c>
      <c r="BL326" s="202" t="s">
        <v>261</v>
      </c>
      <c r="BM326" s="202" t="s">
        <v>978</v>
      </c>
    </row>
    <row r="327" spans="2:65" s="212" customFormat="1" ht="25.5" customHeight="1">
      <c r="B327" s="213"/>
      <c r="C327" s="291" t="s">
        <v>979</v>
      </c>
      <c r="D327" s="291" t="s">
        <v>198</v>
      </c>
      <c r="E327" s="292" t="s">
        <v>980</v>
      </c>
      <c r="F327" s="293" t="s">
        <v>981</v>
      </c>
      <c r="G327" s="294" t="s">
        <v>288</v>
      </c>
      <c r="H327" s="295">
        <v>8</v>
      </c>
      <c r="I327" s="116">
        <v>0</v>
      </c>
      <c r="J327" s="296">
        <f t="shared" si="80"/>
        <v>0</v>
      </c>
      <c r="K327" s="293" t="s">
        <v>202</v>
      </c>
      <c r="L327" s="213"/>
      <c r="M327" s="297" t="s">
        <v>5</v>
      </c>
      <c r="N327" s="298" t="s">
        <v>48</v>
      </c>
      <c r="O327" s="214"/>
      <c r="P327" s="299">
        <f t="shared" si="81"/>
        <v>0</v>
      </c>
      <c r="Q327" s="299">
        <v>0</v>
      </c>
      <c r="R327" s="299">
        <f t="shared" si="82"/>
        <v>0</v>
      </c>
      <c r="S327" s="299">
        <v>0</v>
      </c>
      <c r="T327" s="300">
        <f t="shared" si="83"/>
        <v>0</v>
      </c>
      <c r="AR327" s="202" t="s">
        <v>261</v>
      </c>
      <c r="AT327" s="202" t="s">
        <v>198</v>
      </c>
      <c r="AU327" s="202" t="s">
        <v>85</v>
      </c>
      <c r="AY327" s="202" t="s">
        <v>196</v>
      </c>
      <c r="BE327" s="301">
        <f t="shared" si="84"/>
        <v>0</v>
      </c>
      <c r="BF327" s="301">
        <f t="shared" si="85"/>
        <v>0</v>
      </c>
      <c r="BG327" s="301">
        <f t="shared" si="86"/>
        <v>0</v>
      </c>
      <c r="BH327" s="301">
        <f t="shared" si="87"/>
        <v>0</v>
      </c>
      <c r="BI327" s="301">
        <f t="shared" si="88"/>
        <v>0</v>
      </c>
      <c r="BJ327" s="202" t="s">
        <v>39</v>
      </c>
      <c r="BK327" s="301">
        <f t="shared" si="89"/>
        <v>0</v>
      </c>
      <c r="BL327" s="202" t="s">
        <v>261</v>
      </c>
      <c r="BM327" s="202" t="s">
        <v>982</v>
      </c>
    </row>
    <row r="328" spans="2:65" s="212" customFormat="1" ht="16.5" customHeight="1">
      <c r="B328" s="213"/>
      <c r="C328" s="302" t="s">
        <v>983</v>
      </c>
      <c r="D328" s="302" t="s">
        <v>291</v>
      </c>
      <c r="E328" s="303" t="s">
        <v>984</v>
      </c>
      <c r="F328" s="304" t="s">
        <v>985</v>
      </c>
      <c r="G328" s="305" t="s">
        <v>288</v>
      </c>
      <c r="H328" s="306">
        <v>5</v>
      </c>
      <c r="I328" s="117">
        <v>0</v>
      </c>
      <c r="J328" s="307">
        <f t="shared" si="80"/>
        <v>0</v>
      </c>
      <c r="K328" s="304" t="s">
        <v>351</v>
      </c>
      <c r="L328" s="308"/>
      <c r="M328" s="309" t="s">
        <v>5</v>
      </c>
      <c r="N328" s="310" t="s">
        <v>48</v>
      </c>
      <c r="O328" s="214"/>
      <c r="P328" s="299">
        <f t="shared" si="81"/>
        <v>0</v>
      </c>
      <c r="Q328" s="299">
        <v>1.6500000000000001E-2</v>
      </c>
      <c r="R328" s="299">
        <f t="shared" si="82"/>
        <v>8.2500000000000004E-2</v>
      </c>
      <c r="S328" s="299">
        <v>0</v>
      </c>
      <c r="T328" s="300">
        <f t="shared" si="83"/>
        <v>0</v>
      </c>
      <c r="AR328" s="202" t="s">
        <v>327</v>
      </c>
      <c r="AT328" s="202" t="s">
        <v>291</v>
      </c>
      <c r="AU328" s="202" t="s">
        <v>85</v>
      </c>
      <c r="AY328" s="202" t="s">
        <v>196</v>
      </c>
      <c r="BE328" s="301">
        <f t="shared" si="84"/>
        <v>0</v>
      </c>
      <c r="BF328" s="301">
        <f t="shared" si="85"/>
        <v>0</v>
      </c>
      <c r="BG328" s="301">
        <f t="shared" si="86"/>
        <v>0</v>
      </c>
      <c r="BH328" s="301">
        <f t="shared" si="87"/>
        <v>0</v>
      </c>
      <c r="BI328" s="301">
        <f t="shared" si="88"/>
        <v>0</v>
      </c>
      <c r="BJ328" s="202" t="s">
        <v>39</v>
      </c>
      <c r="BK328" s="301">
        <f t="shared" si="89"/>
        <v>0</v>
      </c>
      <c r="BL328" s="202" t="s">
        <v>261</v>
      </c>
      <c r="BM328" s="202" t="s">
        <v>986</v>
      </c>
    </row>
    <row r="329" spans="2:65" s="212" customFormat="1" ht="16.5" customHeight="1">
      <c r="B329" s="213"/>
      <c r="C329" s="302" t="s">
        <v>987</v>
      </c>
      <c r="D329" s="302" t="s">
        <v>291</v>
      </c>
      <c r="E329" s="303" t="s">
        <v>988</v>
      </c>
      <c r="F329" s="304" t="s">
        <v>989</v>
      </c>
      <c r="G329" s="305" t="s">
        <v>288</v>
      </c>
      <c r="H329" s="306">
        <v>2</v>
      </c>
      <c r="I329" s="117">
        <v>0</v>
      </c>
      <c r="J329" s="307">
        <f t="shared" si="80"/>
        <v>0</v>
      </c>
      <c r="K329" s="304" t="s">
        <v>351</v>
      </c>
      <c r="L329" s="308"/>
      <c r="M329" s="309" t="s">
        <v>5</v>
      </c>
      <c r="N329" s="310" t="s">
        <v>48</v>
      </c>
      <c r="O329" s="214"/>
      <c r="P329" s="299">
        <f t="shared" si="81"/>
        <v>0</v>
      </c>
      <c r="Q329" s="299">
        <v>1.8499999999999999E-2</v>
      </c>
      <c r="R329" s="299">
        <f t="shared" si="82"/>
        <v>3.6999999999999998E-2</v>
      </c>
      <c r="S329" s="299">
        <v>0</v>
      </c>
      <c r="T329" s="300">
        <f t="shared" si="83"/>
        <v>0</v>
      </c>
      <c r="AR329" s="202" t="s">
        <v>327</v>
      </c>
      <c r="AT329" s="202" t="s">
        <v>291</v>
      </c>
      <c r="AU329" s="202" t="s">
        <v>85</v>
      </c>
      <c r="AY329" s="202" t="s">
        <v>196</v>
      </c>
      <c r="BE329" s="301">
        <f t="shared" si="84"/>
        <v>0</v>
      </c>
      <c r="BF329" s="301">
        <f t="shared" si="85"/>
        <v>0</v>
      </c>
      <c r="BG329" s="301">
        <f t="shared" si="86"/>
        <v>0</v>
      </c>
      <c r="BH329" s="301">
        <f t="shared" si="87"/>
        <v>0</v>
      </c>
      <c r="BI329" s="301">
        <f t="shared" si="88"/>
        <v>0</v>
      </c>
      <c r="BJ329" s="202" t="s">
        <v>39</v>
      </c>
      <c r="BK329" s="301">
        <f t="shared" si="89"/>
        <v>0</v>
      </c>
      <c r="BL329" s="202" t="s">
        <v>261</v>
      </c>
      <c r="BM329" s="202" t="s">
        <v>990</v>
      </c>
    </row>
    <row r="330" spans="2:65" s="212" customFormat="1" ht="16.5" customHeight="1">
      <c r="B330" s="213"/>
      <c r="C330" s="302" t="s">
        <v>991</v>
      </c>
      <c r="D330" s="302" t="s">
        <v>291</v>
      </c>
      <c r="E330" s="303" t="s">
        <v>992</v>
      </c>
      <c r="F330" s="304" t="s">
        <v>993</v>
      </c>
      <c r="G330" s="305" t="s">
        <v>288</v>
      </c>
      <c r="H330" s="306">
        <v>1</v>
      </c>
      <c r="I330" s="117">
        <v>0</v>
      </c>
      <c r="J330" s="307">
        <f t="shared" si="80"/>
        <v>0</v>
      </c>
      <c r="K330" s="304" t="s">
        <v>351</v>
      </c>
      <c r="L330" s="308"/>
      <c r="M330" s="309" t="s">
        <v>5</v>
      </c>
      <c r="N330" s="310" t="s">
        <v>48</v>
      </c>
      <c r="O330" s="214"/>
      <c r="P330" s="299">
        <f t="shared" si="81"/>
        <v>0</v>
      </c>
      <c r="Q330" s="299">
        <v>2.1000000000000001E-2</v>
      </c>
      <c r="R330" s="299">
        <f t="shared" si="82"/>
        <v>2.1000000000000001E-2</v>
      </c>
      <c r="S330" s="299">
        <v>0</v>
      </c>
      <c r="T330" s="300">
        <f t="shared" si="83"/>
        <v>0</v>
      </c>
      <c r="AR330" s="202" t="s">
        <v>327</v>
      </c>
      <c r="AT330" s="202" t="s">
        <v>291</v>
      </c>
      <c r="AU330" s="202" t="s">
        <v>85</v>
      </c>
      <c r="AY330" s="202" t="s">
        <v>196</v>
      </c>
      <c r="BE330" s="301">
        <f t="shared" si="84"/>
        <v>0</v>
      </c>
      <c r="BF330" s="301">
        <f t="shared" si="85"/>
        <v>0</v>
      </c>
      <c r="BG330" s="301">
        <f t="shared" si="86"/>
        <v>0</v>
      </c>
      <c r="BH330" s="301">
        <f t="shared" si="87"/>
        <v>0</v>
      </c>
      <c r="BI330" s="301">
        <f t="shared" si="88"/>
        <v>0</v>
      </c>
      <c r="BJ330" s="202" t="s">
        <v>39</v>
      </c>
      <c r="BK330" s="301">
        <f t="shared" si="89"/>
        <v>0</v>
      </c>
      <c r="BL330" s="202" t="s">
        <v>261</v>
      </c>
      <c r="BM330" s="202" t="s">
        <v>994</v>
      </c>
    </row>
    <row r="331" spans="2:65" s="212" customFormat="1" ht="25.5" customHeight="1">
      <c r="B331" s="213"/>
      <c r="C331" s="291" t="s">
        <v>995</v>
      </c>
      <c r="D331" s="291" t="s">
        <v>198</v>
      </c>
      <c r="E331" s="292" t="s">
        <v>996</v>
      </c>
      <c r="F331" s="293" t="s">
        <v>997</v>
      </c>
      <c r="G331" s="294" t="s">
        <v>288</v>
      </c>
      <c r="H331" s="295">
        <v>4</v>
      </c>
      <c r="I331" s="116">
        <v>0</v>
      </c>
      <c r="J331" s="296">
        <f t="shared" si="80"/>
        <v>0</v>
      </c>
      <c r="K331" s="293" t="s">
        <v>202</v>
      </c>
      <c r="L331" s="213"/>
      <c r="M331" s="297" t="s">
        <v>5</v>
      </c>
      <c r="N331" s="298" t="s">
        <v>48</v>
      </c>
      <c r="O331" s="214"/>
      <c r="P331" s="299">
        <f t="shared" si="81"/>
        <v>0</v>
      </c>
      <c r="Q331" s="299">
        <v>0</v>
      </c>
      <c r="R331" s="299">
        <f t="shared" si="82"/>
        <v>0</v>
      </c>
      <c r="S331" s="299">
        <v>0</v>
      </c>
      <c r="T331" s="300">
        <f t="shared" si="83"/>
        <v>0</v>
      </c>
      <c r="AR331" s="202" t="s">
        <v>261</v>
      </c>
      <c r="AT331" s="202" t="s">
        <v>198</v>
      </c>
      <c r="AU331" s="202" t="s">
        <v>85</v>
      </c>
      <c r="AY331" s="202" t="s">
        <v>196</v>
      </c>
      <c r="BE331" s="301">
        <f t="shared" si="84"/>
        <v>0</v>
      </c>
      <c r="BF331" s="301">
        <f t="shared" si="85"/>
        <v>0</v>
      </c>
      <c r="BG331" s="301">
        <f t="shared" si="86"/>
        <v>0</v>
      </c>
      <c r="BH331" s="301">
        <f t="shared" si="87"/>
        <v>0</v>
      </c>
      <c r="BI331" s="301">
        <f t="shared" si="88"/>
        <v>0</v>
      </c>
      <c r="BJ331" s="202" t="s">
        <v>39</v>
      </c>
      <c r="BK331" s="301">
        <f t="shared" si="89"/>
        <v>0</v>
      </c>
      <c r="BL331" s="202" t="s">
        <v>261</v>
      </c>
      <c r="BM331" s="202" t="s">
        <v>998</v>
      </c>
    </row>
    <row r="332" spans="2:65" s="212" customFormat="1" ht="16.5" customHeight="1">
      <c r="B332" s="213"/>
      <c r="C332" s="302" t="s">
        <v>999</v>
      </c>
      <c r="D332" s="302" t="s">
        <v>291</v>
      </c>
      <c r="E332" s="303" t="s">
        <v>1000</v>
      </c>
      <c r="F332" s="304" t="s">
        <v>1001</v>
      </c>
      <c r="G332" s="305" t="s">
        <v>288</v>
      </c>
      <c r="H332" s="306">
        <v>4</v>
      </c>
      <c r="I332" s="117">
        <v>0</v>
      </c>
      <c r="J332" s="307">
        <f t="shared" si="80"/>
        <v>0</v>
      </c>
      <c r="K332" s="304" t="s">
        <v>351</v>
      </c>
      <c r="L332" s="308"/>
      <c r="M332" s="309" t="s">
        <v>5</v>
      </c>
      <c r="N332" s="310" t="s">
        <v>48</v>
      </c>
      <c r="O332" s="214"/>
      <c r="P332" s="299">
        <f t="shared" si="81"/>
        <v>0</v>
      </c>
      <c r="Q332" s="299">
        <v>2.1499999999999998E-2</v>
      </c>
      <c r="R332" s="299">
        <f t="shared" si="82"/>
        <v>8.5999999999999993E-2</v>
      </c>
      <c r="S332" s="299">
        <v>0</v>
      </c>
      <c r="T332" s="300">
        <f t="shared" si="83"/>
        <v>0</v>
      </c>
      <c r="AR332" s="202" t="s">
        <v>327</v>
      </c>
      <c r="AT332" s="202" t="s">
        <v>291</v>
      </c>
      <c r="AU332" s="202" t="s">
        <v>85</v>
      </c>
      <c r="AY332" s="202" t="s">
        <v>196</v>
      </c>
      <c r="BE332" s="301">
        <f t="shared" si="84"/>
        <v>0</v>
      </c>
      <c r="BF332" s="301">
        <f t="shared" si="85"/>
        <v>0</v>
      </c>
      <c r="BG332" s="301">
        <f t="shared" si="86"/>
        <v>0</v>
      </c>
      <c r="BH332" s="301">
        <f t="shared" si="87"/>
        <v>0</v>
      </c>
      <c r="BI332" s="301">
        <f t="shared" si="88"/>
        <v>0</v>
      </c>
      <c r="BJ332" s="202" t="s">
        <v>39</v>
      </c>
      <c r="BK332" s="301">
        <f t="shared" si="89"/>
        <v>0</v>
      </c>
      <c r="BL332" s="202" t="s">
        <v>261</v>
      </c>
      <c r="BM332" s="202" t="s">
        <v>1002</v>
      </c>
    </row>
    <row r="333" spans="2:65" s="212" customFormat="1" ht="38.25" customHeight="1">
      <c r="B333" s="213"/>
      <c r="C333" s="291" t="s">
        <v>1003</v>
      </c>
      <c r="D333" s="291" t="s">
        <v>198</v>
      </c>
      <c r="E333" s="292" t="s">
        <v>1004</v>
      </c>
      <c r="F333" s="293" t="s">
        <v>1005</v>
      </c>
      <c r="G333" s="294" t="s">
        <v>288</v>
      </c>
      <c r="H333" s="295">
        <v>2</v>
      </c>
      <c r="I333" s="116">
        <v>0</v>
      </c>
      <c r="J333" s="296">
        <f t="shared" si="80"/>
        <v>0</v>
      </c>
      <c r="K333" s="293" t="s">
        <v>202</v>
      </c>
      <c r="L333" s="213"/>
      <c r="M333" s="297" t="s">
        <v>5</v>
      </c>
      <c r="N333" s="298" t="s">
        <v>48</v>
      </c>
      <c r="O333" s="214"/>
      <c r="P333" s="299">
        <f t="shared" si="81"/>
        <v>0</v>
      </c>
      <c r="Q333" s="299">
        <v>0</v>
      </c>
      <c r="R333" s="299">
        <f t="shared" si="82"/>
        <v>0</v>
      </c>
      <c r="S333" s="299">
        <v>2.4E-2</v>
      </c>
      <c r="T333" s="300">
        <f t="shared" si="83"/>
        <v>4.8000000000000001E-2</v>
      </c>
      <c r="AR333" s="202" t="s">
        <v>261</v>
      </c>
      <c r="AT333" s="202" t="s">
        <v>198</v>
      </c>
      <c r="AU333" s="202" t="s">
        <v>85</v>
      </c>
      <c r="AY333" s="202" t="s">
        <v>196</v>
      </c>
      <c r="BE333" s="301">
        <f t="shared" si="84"/>
        <v>0</v>
      </c>
      <c r="BF333" s="301">
        <f t="shared" si="85"/>
        <v>0</v>
      </c>
      <c r="BG333" s="301">
        <f t="shared" si="86"/>
        <v>0</v>
      </c>
      <c r="BH333" s="301">
        <f t="shared" si="87"/>
        <v>0</v>
      </c>
      <c r="BI333" s="301">
        <f t="shared" si="88"/>
        <v>0</v>
      </c>
      <c r="BJ333" s="202" t="s">
        <v>39</v>
      </c>
      <c r="BK333" s="301">
        <f t="shared" si="89"/>
        <v>0</v>
      </c>
      <c r="BL333" s="202" t="s">
        <v>261</v>
      </c>
      <c r="BM333" s="202" t="s">
        <v>1006</v>
      </c>
    </row>
    <row r="334" spans="2:65" s="212" customFormat="1" ht="38.25" customHeight="1">
      <c r="B334" s="213"/>
      <c r="C334" s="291" t="s">
        <v>1007</v>
      </c>
      <c r="D334" s="291" t="s">
        <v>198</v>
      </c>
      <c r="E334" s="292" t="s">
        <v>1008</v>
      </c>
      <c r="F334" s="293" t="s">
        <v>1009</v>
      </c>
      <c r="G334" s="294" t="s">
        <v>243</v>
      </c>
      <c r="H334" s="295">
        <v>0.27</v>
      </c>
      <c r="I334" s="116">
        <v>0</v>
      </c>
      <c r="J334" s="296">
        <f t="shared" si="80"/>
        <v>0</v>
      </c>
      <c r="K334" s="293" t="s">
        <v>202</v>
      </c>
      <c r="L334" s="213"/>
      <c r="M334" s="297" t="s">
        <v>5</v>
      </c>
      <c r="N334" s="298" t="s">
        <v>48</v>
      </c>
      <c r="O334" s="214"/>
      <c r="P334" s="299">
        <f t="shared" si="81"/>
        <v>0</v>
      </c>
      <c r="Q334" s="299">
        <v>0</v>
      </c>
      <c r="R334" s="299">
        <f t="shared" si="82"/>
        <v>0</v>
      </c>
      <c r="S334" s="299">
        <v>0</v>
      </c>
      <c r="T334" s="300">
        <f t="shared" si="83"/>
        <v>0</v>
      </c>
      <c r="AR334" s="202" t="s">
        <v>261</v>
      </c>
      <c r="AT334" s="202" t="s">
        <v>198</v>
      </c>
      <c r="AU334" s="202" t="s">
        <v>85</v>
      </c>
      <c r="AY334" s="202" t="s">
        <v>196</v>
      </c>
      <c r="BE334" s="301">
        <f t="shared" si="84"/>
        <v>0</v>
      </c>
      <c r="BF334" s="301">
        <f t="shared" si="85"/>
        <v>0</v>
      </c>
      <c r="BG334" s="301">
        <f t="shared" si="86"/>
        <v>0</v>
      </c>
      <c r="BH334" s="301">
        <f t="shared" si="87"/>
        <v>0</v>
      </c>
      <c r="BI334" s="301">
        <f t="shared" si="88"/>
        <v>0</v>
      </c>
      <c r="BJ334" s="202" t="s">
        <v>39</v>
      </c>
      <c r="BK334" s="301">
        <f t="shared" si="89"/>
        <v>0</v>
      </c>
      <c r="BL334" s="202" t="s">
        <v>261</v>
      </c>
      <c r="BM334" s="202" t="s">
        <v>1010</v>
      </c>
    </row>
    <row r="335" spans="2:65" s="279" customFormat="1" ht="29.85" customHeight="1">
      <c r="B335" s="278"/>
      <c r="D335" s="280" t="s">
        <v>76</v>
      </c>
      <c r="E335" s="289" t="s">
        <v>1011</v>
      </c>
      <c r="F335" s="289" t="s">
        <v>1012</v>
      </c>
      <c r="I335" s="115"/>
      <c r="J335" s="290">
        <f>BK335</f>
        <v>0</v>
      </c>
      <c r="L335" s="278"/>
      <c r="M335" s="283"/>
      <c r="N335" s="284"/>
      <c r="O335" s="284"/>
      <c r="P335" s="285">
        <f>SUM(P336:P341)</f>
        <v>0</v>
      </c>
      <c r="Q335" s="284"/>
      <c r="R335" s="285">
        <f>SUM(R336:R341)</f>
        <v>2.486E-2</v>
      </c>
      <c r="S335" s="284"/>
      <c r="T335" s="286">
        <f>SUM(T336:T341)</f>
        <v>6.6539550000000007</v>
      </c>
      <c r="AR335" s="280" t="s">
        <v>85</v>
      </c>
      <c r="AT335" s="287" t="s">
        <v>76</v>
      </c>
      <c r="AU335" s="287" t="s">
        <v>39</v>
      </c>
      <c r="AY335" s="280" t="s">
        <v>196</v>
      </c>
      <c r="BK335" s="288">
        <f>SUM(BK336:BK341)</f>
        <v>0</v>
      </c>
    </row>
    <row r="336" spans="2:65" s="212" customFormat="1" ht="25.5" customHeight="1">
      <c r="B336" s="213"/>
      <c r="C336" s="291" t="s">
        <v>1013</v>
      </c>
      <c r="D336" s="291" t="s">
        <v>198</v>
      </c>
      <c r="E336" s="292" t="s">
        <v>1014</v>
      </c>
      <c r="F336" s="293" t="s">
        <v>1015</v>
      </c>
      <c r="G336" s="294" t="s">
        <v>1016</v>
      </c>
      <c r="H336" s="295">
        <v>497.2</v>
      </c>
      <c r="I336" s="116">
        <v>0</v>
      </c>
      <c r="J336" s="296">
        <f t="shared" ref="J336:J341" si="90">ROUND(I336*H336,2)</f>
        <v>0</v>
      </c>
      <c r="K336" s="293" t="s">
        <v>351</v>
      </c>
      <c r="L336" s="213"/>
      <c r="M336" s="297" t="s">
        <v>5</v>
      </c>
      <c r="N336" s="298" t="s">
        <v>48</v>
      </c>
      <c r="O336" s="214"/>
      <c r="P336" s="299">
        <f t="shared" ref="P336:P341" si="91">O336*H336</f>
        <v>0</v>
      </c>
      <c r="Q336" s="299">
        <v>5.0000000000000002E-5</v>
      </c>
      <c r="R336" s="299">
        <f t="shared" ref="R336:R341" si="92">Q336*H336</f>
        <v>2.486E-2</v>
      </c>
      <c r="S336" s="299">
        <v>0</v>
      </c>
      <c r="T336" s="300">
        <f t="shared" ref="T336:T341" si="93">S336*H336</f>
        <v>0</v>
      </c>
      <c r="AR336" s="202" t="s">
        <v>261</v>
      </c>
      <c r="AT336" s="202" t="s">
        <v>198</v>
      </c>
      <c r="AU336" s="202" t="s">
        <v>85</v>
      </c>
      <c r="AY336" s="202" t="s">
        <v>196</v>
      </c>
      <c r="BE336" s="301">
        <f t="shared" ref="BE336:BE341" si="94">IF(N336="základní",J336,0)</f>
        <v>0</v>
      </c>
      <c r="BF336" s="301">
        <f t="shared" ref="BF336:BF341" si="95">IF(N336="snížená",J336,0)</f>
        <v>0</v>
      </c>
      <c r="BG336" s="301">
        <f t="shared" ref="BG336:BG341" si="96">IF(N336="zákl. přenesená",J336,0)</f>
        <v>0</v>
      </c>
      <c r="BH336" s="301">
        <f t="shared" ref="BH336:BH341" si="97">IF(N336="sníž. přenesená",J336,0)</f>
        <v>0</v>
      </c>
      <c r="BI336" s="301">
        <f t="shared" ref="BI336:BI341" si="98">IF(N336="nulová",J336,0)</f>
        <v>0</v>
      </c>
      <c r="BJ336" s="202" t="s">
        <v>39</v>
      </c>
      <c r="BK336" s="301">
        <f t="shared" ref="BK336:BK341" si="99">ROUND(I336*H336,2)</f>
        <v>0</v>
      </c>
      <c r="BL336" s="202" t="s">
        <v>261</v>
      </c>
      <c r="BM336" s="202" t="s">
        <v>1017</v>
      </c>
    </row>
    <row r="337" spans="2:65" s="212" customFormat="1" ht="25.5" customHeight="1">
      <c r="B337" s="213"/>
      <c r="C337" s="291" t="s">
        <v>1018</v>
      </c>
      <c r="D337" s="291" t="s">
        <v>198</v>
      </c>
      <c r="E337" s="292" t="s">
        <v>1019</v>
      </c>
      <c r="F337" s="293" t="s">
        <v>1020</v>
      </c>
      <c r="G337" s="294" t="s">
        <v>1016</v>
      </c>
      <c r="H337" s="295">
        <v>361.59399999999999</v>
      </c>
      <c r="I337" s="116">
        <v>0</v>
      </c>
      <c r="J337" s="296">
        <f t="shared" si="90"/>
        <v>0</v>
      </c>
      <c r="K337" s="293" t="s">
        <v>351</v>
      </c>
      <c r="L337" s="213"/>
      <c r="M337" s="297" t="s">
        <v>5</v>
      </c>
      <c r="N337" s="298" t="s">
        <v>48</v>
      </c>
      <c r="O337" s="214"/>
      <c r="P337" s="299">
        <f t="shared" si="91"/>
        <v>0</v>
      </c>
      <c r="Q337" s="299">
        <v>0</v>
      </c>
      <c r="R337" s="299">
        <f t="shared" si="92"/>
        <v>0</v>
      </c>
      <c r="S337" s="299">
        <v>0</v>
      </c>
      <c r="T337" s="300">
        <f t="shared" si="93"/>
        <v>0</v>
      </c>
      <c r="AR337" s="202" t="s">
        <v>261</v>
      </c>
      <c r="AT337" s="202" t="s">
        <v>198</v>
      </c>
      <c r="AU337" s="202" t="s">
        <v>85</v>
      </c>
      <c r="AY337" s="202" t="s">
        <v>196</v>
      </c>
      <c r="BE337" s="301">
        <f t="shared" si="94"/>
        <v>0</v>
      </c>
      <c r="BF337" s="301">
        <f t="shared" si="95"/>
        <v>0</v>
      </c>
      <c r="BG337" s="301">
        <f t="shared" si="96"/>
        <v>0</v>
      </c>
      <c r="BH337" s="301">
        <f t="shared" si="97"/>
        <v>0</v>
      </c>
      <c r="BI337" s="301">
        <f t="shared" si="98"/>
        <v>0</v>
      </c>
      <c r="BJ337" s="202" t="s">
        <v>39</v>
      </c>
      <c r="BK337" s="301">
        <f t="shared" si="99"/>
        <v>0</v>
      </c>
      <c r="BL337" s="202" t="s">
        <v>261</v>
      </c>
      <c r="BM337" s="202" t="s">
        <v>1021</v>
      </c>
    </row>
    <row r="338" spans="2:65" s="212" customFormat="1" ht="16.5" customHeight="1">
      <c r="B338" s="213"/>
      <c r="C338" s="291" t="s">
        <v>1022</v>
      </c>
      <c r="D338" s="291" t="s">
        <v>198</v>
      </c>
      <c r="E338" s="292" t="s">
        <v>1023</v>
      </c>
      <c r="F338" s="293" t="s">
        <v>1024</v>
      </c>
      <c r="G338" s="294" t="s">
        <v>201</v>
      </c>
      <c r="H338" s="295">
        <v>78.47</v>
      </c>
      <c r="I338" s="116">
        <v>0</v>
      </c>
      <c r="J338" s="296">
        <f t="shared" si="90"/>
        <v>0</v>
      </c>
      <c r="K338" s="293" t="s">
        <v>202</v>
      </c>
      <c r="L338" s="213"/>
      <c r="M338" s="297" t="s">
        <v>5</v>
      </c>
      <c r="N338" s="298" t="s">
        <v>48</v>
      </c>
      <c r="O338" s="214"/>
      <c r="P338" s="299">
        <f t="shared" si="91"/>
        <v>0</v>
      </c>
      <c r="Q338" s="299">
        <v>0</v>
      </c>
      <c r="R338" s="299">
        <f t="shared" si="92"/>
        <v>0</v>
      </c>
      <c r="S338" s="299">
        <v>7.0000000000000001E-3</v>
      </c>
      <c r="T338" s="300">
        <f t="shared" si="93"/>
        <v>0.54929000000000006</v>
      </c>
      <c r="AR338" s="202" t="s">
        <v>261</v>
      </c>
      <c r="AT338" s="202" t="s">
        <v>198</v>
      </c>
      <c r="AU338" s="202" t="s">
        <v>85</v>
      </c>
      <c r="AY338" s="202" t="s">
        <v>196</v>
      </c>
      <c r="BE338" s="301">
        <f t="shared" si="94"/>
        <v>0</v>
      </c>
      <c r="BF338" s="301">
        <f t="shared" si="95"/>
        <v>0</v>
      </c>
      <c r="BG338" s="301">
        <f t="shared" si="96"/>
        <v>0</v>
      </c>
      <c r="BH338" s="301">
        <f t="shared" si="97"/>
        <v>0</v>
      </c>
      <c r="BI338" s="301">
        <f t="shared" si="98"/>
        <v>0</v>
      </c>
      <c r="BJ338" s="202" t="s">
        <v>39</v>
      </c>
      <c r="BK338" s="301">
        <f t="shared" si="99"/>
        <v>0</v>
      </c>
      <c r="BL338" s="202" t="s">
        <v>261</v>
      </c>
      <c r="BM338" s="202" t="s">
        <v>1025</v>
      </c>
    </row>
    <row r="339" spans="2:65" s="212" customFormat="1" ht="16.5" customHeight="1">
      <c r="B339" s="213"/>
      <c r="C339" s="291" t="s">
        <v>1026</v>
      </c>
      <c r="D339" s="291" t="s">
        <v>198</v>
      </c>
      <c r="E339" s="292" t="s">
        <v>1027</v>
      </c>
      <c r="F339" s="293" t="s">
        <v>1028</v>
      </c>
      <c r="G339" s="294" t="s">
        <v>201</v>
      </c>
      <c r="H339" s="295">
        <v>101.90300000000001</v>
      </c>
      <c r="I339" s="116">
        <v>0</v>
      </c>
      <c r="J339" s="296">
        <f t="shared" si="90"/>
        <v>0</v>
      </c>
      <c r="K339" s="293" t="s">
        <v>202</v>
      </c>
      <c r="L339" s="213"/>
      <c r="M339" s="297" t="s">
        <v>5</v>
      </c>
      <c r="N339" s="298" t="s">
        <v>48</v>
      </c>
      <c r="O339" s="214"/>
      <c r="P339" s="299">
        <f t="shared" si="91"/>
        <v>0</v>
      </c>
      <c r="Q339" s="299">
        <v>0</v>
      </c>
      <c r="R339" s="299">
        <f t="shared" si="92"/>
        <v>0</v>
      </c>
      <c r="S339" s="299">
        <v>5.5E-2</v>
      </c>
      <c r="T339" s="300">
        <f t="shared" si="93"/>
        <v>5.6046650000000007</v>
      </c>
      <c r="AR339" s="202" t="s">
        <v>261</v>
      </c>
      <c r="AT339" s="202" t="s">
        <v>198</v>
      </c>
      <c r="AU339" s="202" t="s">
        <v>85</v>
      </c>
      <c r="AY339" s="202" t="s">
        <v>196</v>
      </c>
      <c r="BE339" s="301">
        <f t="shared" si="94"/>
        <v>0</v>
      </c>
      <c r="BF339" s="301">
        <f t="shared" si="95"/>
        <v>0</v>
      </c>
      <c r="BG339" s="301">
        <f t="shared" si="96"/>
        <v>0</v>
      </c>
      <c r="BH339" s="301">
        <f t="shared" si="97"/>
        <v>0</v>
      </c>
      <c r="BI339" s="301">
        <f t="shared" si="98"/>
        <v>0</v>
      </c>
      <c r="BJ339" s="202" t="s">
        <v>39</v>
      </c>
      <c r="BK339" s="301">
        <f t="shared" si="99"/>
        <v>0</v>
      </c>
      <c r="BL339" s="202" t="s">
        <v>261</v>
      </c>
      <c r="BM339" s="202" t="s">
        <v>1029</v>
      </c>
    </row>
    <row r="340" spans="2:65" s="212" customFormat="1" ht="25.5" customHeight="1">
      <c r="B340" s="213"/>
      <c r="C340" s="291" t="s">
        <v>1030</v>
      </c>
      <c r="D340" s="291" t="s">
        <v>198</v>
      </c>
      <c r="E340" s="292" t="s">
        <v>1031</v>
      </c>
      <c r="F340" s="293" t="s">
        <v>1032</v>
      </c>
      <c r="G340" s="294" t="s">
        <v>1016</v>
      </c>
      <c r="H340" s="295">
        <v>500</v>
      </c>
      <c r="I340" s="116">
        <v>0</v>
      </c>
      <c r="J340" s="296">
        <f t="shared" si="90"/>
        <v>0</v>
      </c>
      <c r="K340" s="293" t="s">
        <v>202</v>
      </c>
      <c r="L340" s="213"/>
      <c r="M340" s="297" t="s">
        <v>5</v>
      </c>
      <c r="N340" s="298" t="s">
        <v>48</v>
      </c>
      <c r="O340" s="214"/>
      <c r="P340" s="299">
        <f t="shared" si="91"/>
        <v>0</v>
      </c>
      <c r="Q340" s="299">
        <v>0</v>
      </c>
      <c r="R340" s="299">
        <f t="shared" si="92"/>
        <v>0</v>
      </c>
      <c r="S340" s="299">
        <v>1E-3</v>
      </c>
      <c r="T340" s="300">
        <f t="shared" si="93"/>
        <v>0.5</v>
      </c>
      <c r="AR340" s="202" t="s">
        <v>261</v>
      </c>
      <c r="AT340" s="202" t="s">
        <v>198</v>
      </c>
      <c r="AU340" s="202" t="s">
        <v>85</v>
      </c>
      <c r="AY340" s="202" t="s">
        <v>196</v>
      </c>
      <c r="BE340" s="301">
        <f t="shared" si="94"/>
        <v>0</v>
      </c>
      <c r="BF340" s="301">
        <f t="shared" si="95"/>
        <v>0</v>
      </c>
      <c r="BG340" s="301">
        <f t="shared" si="96"/>
        <v>0</v>
      </c>
      <c r="BH340" s="301">
        <f t="shared" si="97"/>
        <v>0</v>
      </c>
      <c r="BI340" s="301">
        <f t="shared" si="98"/>
        <v>0</v>
      </c>
      <c r="BJ340" s="202" t="s">
        <v>39</v>
      </c>
      <c r="BK340" s="301">
        <f t="shared" si="99"/>
        <v>0</v>
      </c>
      <c r="BL340" s="202" t="s">
        <v>261</v>
      </c>
      <c r="BM340" s="202" t="s">
        <v>1033</v>
      </c>
    </row>
    <row r="341" spans="2:65" s="212" customFormat="1" ht="38.25" customHeight="1">
      <c r="B341" s="213"/>
      <c r="C341" s="291" t="s">
        <v>1034</v>
      </c>
      <c r="D341" s="291" t="s">
        <v>198</v>
      </c>
      <c r="E341" s="292" t="s">
        <v>1035</v>
      </c>
      <c r="F341" s="293" t="s">
        <v>1036</v>
      </c>
      <c r="G341" s="294" t="s">
        <v>243</v>
      </c>
      <c r="H341" s="295">
        <v>2.5000000000000001E-2</v>
      </c>
      <c r="I341" s="116">
        <v>0</v>
      </c>
      <c r="J341" s="296">
        <f t="shared" si="90"/>
        <v>0</v>
      </c>
      <c r="K341" s="293" t="s">
        <v>202</v>
      </c>
      <c r="L341" s="213"/>
      <c r="M341" s="297" t="s">
        <v>5</v>
      </c>
      <c r="N341" s="298" t="s">
        <v>48</v>
      </c>
      <c r="O341" s="214"/>
      <c r="P341" s="299">
        <f t="shared" si="91"/>
        <v>0</v>
      </c>
      <c r="Q341" s="299">
        <v>0</v>
      </c>
      <c r="R341" s="299">
        <f t="shared" si="92"/>
        <v>0</v>
      </c>
      <c r="S341" s="299">
        <v>0</v>
      </c>
      <c r="T341" s="300">
        <f t="shared" si="93"/>
        <v>0</v>
      </c>
      <c r="AR341" s="202" t="s">
        <v>261</v>
      </c>
      <c r="AT341" s="202" t="s">
        <v>198</v>
      </c>
      <c r="AU341" s="202" t="s">
        <v>85</v>
      </c>
      <c r="AY341" s="202" t="s">
        <v>196</v>
      </c>
      <c r="BE341" s="301">
        <f t="shared" si="94"/>
        <v>0</v>
      </c>
      <c r="BF341" s="301">
        <f t="shared" si="95"/>
        <v>0</v>
      </c>
      <c r="BG341" s="301">
        <f t="shared" si="96"/>
        <v>0</v>
      </c>
      <c r="BH341" s="301">
        <f t="shared" si="97"/>
        <v>0</v>
      </c>
      <c r="BI341" s="301">
        <f t="shared" si="98"/>
        <v>0</v>
      </c>
      <c r="BJ341" s="202" t="s">
        <v>39</v>
      </c>
      <c r="BK341" s="301">
        <f t="shared" si="99"/>
        <v>0</v>
      </c>
      <c r="BL341" s="202" t="s">
        <v>261</v>
      </c>
      <c r="BM341" s="202" t="s">
        <v>1037</v>
      </c>
    </row>
    <row r="342" spans="2:65" s="279" customFormat="1" ht="29.85" customHeight="1">
      <c r="B342" s="278"/>
      <c r="D342" s="280" t="s">
        <v>76</v>
      </c>
      <c r="E342" s="289" t="s">
        <v>1038</v>
      </c>
      <c r="F342" s="289" t="s">
        <v>1039</v>
      </c>
      <c r="I342" s="115"/>
      <c r="J342" s="290">
        <f>BK342</f>
        <v>0</v>
      </c>
      <c r="L342" s="278"/>
      <c r="M342" s="283"/>
      <c r="N342" s="284"/>
      <c r="O342" s="284"/>
      <c r="P342" s="285">
        <f>SUM(P343:P349)</f>
        <v>0</v>
      </c>
      <c r="Q342" s="284"/>
      <c r="R342" s="285">
        <f>SUM(R343:R349)</f>
        <v>1.7811159999999997</v>
      </c>
      <c r="S342" s="284"/>
      <c r="T342" s="286">
        <f>SUM(T343:T349)</f>
        <v>0</v>
      </c>
      <c r="AR342" s="280" t="s">
        <v>85</v>
      </c>
      <c r="AT342" s="287" t="s">
        <v>76</v>
      </c>
      <c r="AU342" s="287" t="s">
        <v>39</v>
      </c>
      <c r="AY342" s="280" t="s">
        <v>196</v>
      </c>
      <c r="BK342" s="288">
        <f>SUM(BK343:BK349)</f>
        <v>0</v>
      </c>
    </row>
    <row r="343" spans="2:65" s="212" customFormat="1" ht="25.5" customHeight="1">
      <c r="B343" s="213"/>
      <c r="C343" s="291" t="s">
        <v>1040</v>
      </c>
      <c r="D343" s="291" t="s">
        <v>198</v>
      </c>
      <c r="E343" s="292" t="s">
        <v>1041</v>
      </c>
      <c r="F343" s="293" t="s">
        <v>1042</v>
      </c>
      <c r="G343" s="294" t="s">
        <v>400</v>
      </c>
      <c r="H343" s="295">
        <v>23.94</v>
      </c>
      <c r="I343" s="116">
        <v>0</v>
      </c>
      <c r="J343" s="296">
        <f>ROUND(I343*H343,2)</f>
        <v>0</v>
      </c>
      <c r="K343" s="293" t="s">
        <v>202</v>
      </c>
      <c r="L343" s="213"/>
      <c r="M343" s="297" t="s">
        <v>5</v>
      </c>
      <c r="N343" s="298" t="s">
        <v>48</v>
      </c>
      <c r="O343" s="214"/>
      <c r="P343" s="299">
        <f>O343*H343</f>
        <v>0</v>
      </c>
      <c r="Q343" s="299">
        <v>4.6000000000000001E-4</v>
      </c>
      <c r="R343" s="299">
        <f>Q343*H343</f>
        <v>1.10124E-2</v>
      </c>
      <c r="S343" s="299">
        <v>0</v>
      </c>
      <c r="T343" s="300">
        <f>S343*H343</f>
        <v>0</v>
      </c>
      <c r="AR343" s="202" t="s">
        <v>261</v>
      </c>
      <c r="AT343" s="202" t="s">
        <v>198</v>
      </c>
      <c r="AU343" s="202" t="s">
        <v>85</v>
      </c>
      <c r="AY343" s="202" t="s">
        <v>196</v>
      </c>
      <c r="BE343" s="301">
        <f>IF(N343="základní",J343,0)</f>
        <v>0</v>
      </c>
      <c r="BF343" s="301">
        <f>IF(N343="snížená",J343,0)</f>
        <v>0</v>
      </c>
      <c r="BG343" s="301">
        <f>IF(N343="zákl. přenesená",J343,0)</f>
        <v>0</v>
      </c>
      <c r="BH343" s="301">
        <f>IF(N343="sníž. přenesená",J343,0)</f>
        <v>0</v>
      </c>
      <c r="BI343" s="301">
        <f>IF(N343="nulová",J343,0)</f>
        <v>0</v>
      </c>
      <c r="BJ343" s="202" t="s">
        <v>39</v>
      </c>
      <c r="BK343" s="301">
        <f>ROUND(I343*H343,2)</f>
        <v>0</v>
      </c>
      <c r="BL343" s="202" t="s">
        <v>261</v>
      </c>
      <c r="BM343" s="202" t="s">
        <v>1043</v>
      </c>
    </row>
    <row r="344" spans="2:65" s="212" customFormat="1" ht="16.5" customHeight="1">
      <c r="B344" s="213"/>
      <c r="C344" s="302" t="s">
        <v>1044</v>
      </c>
      <c r="D344" s="302" t="s">
        <v>291</v>
      </c>
      <c r="E344" s="303" t="s">
        <v>1045</v>
      </c>
      <c r="F344" s="304" t="s">
        <v>1046</v>
      </c>
      <c r="G344" s="305" t="s">
        <v>201</v>
      </c>
      <c r="H344" s="306">
        <v>2.371</v>
      </c>
      <c r="I344" s="117">
        <v>0</v>
      </c>
      <c r="J344" s="307">
        <f>ROUND(I344*H344,2)</f>
        <v>0</v>
      </c>
      <c r="K344" s="304" t="s">
        <v>202</v>
      </c>
      <c r="L344" s="308"/>
      <c r="M344" s="309" t="s">
        <v>5</v>
      </c>
      <c r="N344" s="310" t="s">
        <v>48</v>
      </c>
      <c r="O344" s="214"/>
      <c r="P344" s="299">
        <f>O344*H344</f>
        <v>0</v>
      </c>
      <c r="Q344" s="299">
        <v>1.9199999999999998E-2</v>
      </c>
      <c r="R344" s="299">
        <f>Q344*H344</f>
        <v>4.5523199999999993E-2</v>
      </c>
      <c r="S344" s="299">
        <v>0</v>
      </c>
      <c r="T344" s="300">
        <f>S344*H344</f>
        <v>0</v>
      </c>
      <c r="AR344" s="202" t="s">
        <v>327</v>
      </c>
      <c r="AT344" s="202" t="s">
        <v>291</v>
      </c>
      <c r="AU344" s="202" t="s">
        <v>85</v>
      </c>
      <c r="AY344" s="202" t="s">
        <v>196</v>
      </c>
      <c r="BE344" s="301">
        <f>IF(N344="základní",J344,0)</f>
        <v>0</v>
      </c>
      <c r="BF344" s="301">
        <f>IF(N344="snížená",J344,0)</f>
        <v>0</v>
      </c>
      <c r="BG344" s="301">
        <f>IF(N344="zákl. přenesená",J344,0)</f>
        <v>0</v>
      </c>
      <c r="BH344" s="301">
        <f>IF(N344="sníž. přenesená",J344,0)</f>
        <v>0</v>
      </c>
      <c r="BI344" s="301">
        <f>IF(N344="nulová",J344,0)</f>
        <v>0</v>
      </c>
      <c r="BJ344" s="202" t="s">
        <v>39</v>
      </c>
      <c r="BK344" s="301">
        <f>ROUND(I344*H344,2)</f>
        <v>0</v>
      </c>
      <c r="BL344" s="202" t="s">
        <v>261</v>
      </c>
      <c r="BM344" s="202" t="s">
        <v>1047</v>
      </c>
    </row>
    <row r="345" spans="2:65" s="312" customFormat="1">
      <c r="B345" s="311"/>
      <c r="D345" s="313" t="s">
        <v>464</v>
      </c>
      <c r="F345" s="314" t="s">
        <v>1048</v>
      </c>
      <c r="H345" s="315">
        <v>2.371</v>
      </c>
      <c r="I345" s="118"/>
      <c r="L345" s="311"/>
      <c r="M345" s="316"/>
      <c r="N345" s="317"/>
      <c r="O345" s="317"/>
      <c r="P345" s="317"/>
      <c r="Q345" s="317"/>
      <c r="R345" s="317"/>
      <c r="S345" s="317"/>
      <c r="T345" s="318"/>
      <c r="AT345" s="319" t="s">
        <v>464</v>
      </c>
      <c r="AU345" s="319" t="s">
        <v>85</v>
      </c>
      <c r="AV345" s="312" t="s">
        <v>85</v>
      </c>
      <c r="AW345" s="312" t="s">
        <v>6</v>
      </c>
      <c r="AX345" s="312" t="s">
        <v>39</v>
      </c>
      <c r="AY345" s="319" t="s">
        <v>196</v>
      </c>
    </row>
    <row r="346" spans="2:65" s="212" customFormat="1" ht="25.5" customHeight="1">
      <c r="B346" s="213"/>
      <c r="C346" s="291" t="s">
        <v>1049</v>
      </c>
      <c r="D346" s="291" t="s">
        <v>198</v>
      </c>
      <c r="E346" s="292" t="s">
        <v>1050</v>
      </c>
      <c r="F346" s="293" t="s">
        <v>1051</v>
      </c>
      <c r="G346" s="294" t="s">
        <v>201</v>
      </c>
      <c r="H346" s="295">
        <v>68.709999999999994</v>
      </c>
      <c r="I346" s="116">
        <v>0</v>
      </c>
      <c r="J346" s="296">
        <f>ROUND(I346*H346,2)</f>
        <v>0</v>
      </c>
      <c r="K346" s="293" t="s">
        <v>202</v>
      </c>
      <c r="L346" s="213"/>
      <c r="M346" s="297" t="s">
        <v>5</v>
      </c>
      <c r="N346" s="298" t="s">
        <v>48</v>
      </c>
      <c r="O346" s="214"/>
      <c r="P346" s="299">
        <f>O346*H346</f>
        <v>0</v>
      </c>
      <c r="Q346" s="299">
        <v>3.6700000000000001E-3</v>
      </c>
      <c r="R346" s="299">
        <f>Q346*H346</f>
        <v>0.25216569999999999</v>
      </c>
      <c r="S346" s="299">
        <v>0</v>
      </c>
      <c r="T346" s="300">
        <f>S346*H346</f>
        <v>0</v>
      </c>
      <c r="AR346" s="202" t="s">
        <v>261</v>
      </c>
      <c r="AT346" s="202" t="s">
        <v>198</v>
      </c>
      <c r="AU346" s="202" t="s">
        <v>85</v>
      </c>
      <c r="AY346" s="202" t="s">
        <v>196</v>
      </c>
      <c r="BE346" s="301">
        <f>IF(N346="základní",J346,0)</f>
        <v>0</v>
      </c>
      <c r="BF346" s="301">
        <f>IF(N346="snížená",J346,0)</f>
        <v>0</v>
      </c>
      <c r="BG346" s="301">
        <f>IF(N346="zákl. přenesená",J346,0)</f>
        <v>0</v>
      </c>
      <c r="BH346" s="301">
        <f>IF(N346="sníž. přenesená",J346,0)</f>
        <v>0</v>
      </c>
      <c r="BI346" s="301">
        <f>IF(N346="nulová",J346,0)</f>
        <v>0</v>
      </c>
      <c r="BJ346" s="202" t="s">
        <v>39</v>
      </c>
      <c r="BK346" s="301">
        <f>ROUND(I346*H346,2)</f>
        <v>0</v>
      </c>
      <c r="BL346" s="202" t="s">
        <v>261</v>
      </c>
      <c r="BM346" s="202" t="s">
        <v>1052</v>
      </c>
    </row>
    <row r="347" spans="2:65" s="212" customFormat="1" ht="16.5" customHeight="1">
      <c r="B347" s="213"/>
      <c r="C347" s="302" t="s">
        <v>1053</v>
      </c>
      <c r="D347" s="302" t="s">
        <v>291</v>
      </c>
      <c r="E347" s="303" t="s">
        <v>1045</v>
      </c>
      <c r="F347" s="304" t="s">
        <v>1046</v>
      </c>
      <c r="G347" s="305" t="s">
        <v>201</v>
      </c>
      <c r="H347" s="306">
        <v>75.581000000000003</v>
      </c>
      <c r="I347" s="117">
        <v>0</v>
      </c>
      <c r="J347" s="307">
        <f>ROUND(I347*H347,2)</f>
        <v>0</v>
      </c>
      <c r="K347" s="304" t="s">
        <v>202</v>
      </c>
      <c r="L347" s="308"/>
      <c r="M347" s="309" t="s">
        <v>5</v>
      </c>
      <c r="N347" s="310" t="s">
        <v>48</v>
      </c>
      <c r="O347" s="214"/>
      <c r="P347" s="299">
        <f>O347*H347</f>
        <v>0</v>
      </c>
      <c r="Q347" s="299">
        <v>1.9199999999999998E-2</v>
      </c>
      <c r="R347" s="299">
        <f>Q347*H347</f>
        <v>1.4511551999999999</v>
      </c>
      <c r="S347" s="299">
        <v>0</v>
      </c>
      <c r="T347" s="300">
        <f>S347*H347</f>
        <v>0</v>
      </c>
      <c r="AR347" s="202" t="s">
        <v>327</v>
      </c>
      <c r="AT347" s="202" t="s">
        <v>291</v>
      </c>
      <c r="AU347" s="202" t="s">
        <v>85</v>
      </c>
      <c r="AY347" s="202" t="s">
        <v>196</v>
      </c>
      <c r="BE347" s="301">
        <f>IF(N347="základní",J347,0)</f>
        <v>0</v>
      </c>
      <c r="BF347" s="301">
        <f>IF(N347="snížená",J347,0)</f>
        <v>0</v>
      </c>
      <c r="BG347" s="301">
        <f>IF(N347="zákl. přenesená",J347,0)</f>
        <v>0</v>
      </c>
      <c r="BH347" s="301">
        <f>IF(N347="sníž. přenesená",J347,0)</f>
        <v>0</v>
      </c>
      <c r="BI347" s="301">
        <f>IF(N347="nulová",J347,0)</f>
        <v>0</v>
      </c>
      <c r="BJ347" s="202" t="s">
        <v>39</v>
      </c>
      <c r="BK347" s="301">
        <f>ROUND(I347*H347,2)</f>
        <v>0</v>
      </c>
      <c r="BL347" s="202" t="s">
        <v>261</v>
      </c>
      <c r="BM347" s="202" t="s">
        <v>1054</v>
      </c>
    </row>
    <row r="348" spans="2:65" s="212" customFormat="1" ht="16.5" customHeight="1">
      <c r="B348" s="213"/>
      <c r="C348" s="291" t="s">
        <v>1055</v>
      </c>
      <c r="D348" s="291" t="s">
        <v>198</v>
      </c>
      <c r="E348" s="292" t="s">
        <v>1056</v>
      </c>
      <c r="F348" s="293" t="s">
        <v>1057</v>
      </c>
      <c r="G348" s="294" t="s">
        <v>201</v>
      </c>
      <c r="H348" s="295">
        <v>70.864999999999995</v>
      </c>
      <c r="I348" s="116">
        <v>0</v>
      </c>
      <c r="J348" s="296">
        <f>ROUND(I348*H348,2)</f>
        <v>0</v>
      </c>
      <c r="K348" s="293" t="s">
        <v>202</v>
      </c>
      <c r="L348" s="213"/>
      <c r="M348" s="297" t="s">
        <v>5</v>
      </c>
      <c r="N348" s="298" t="s">
        <v>48</v>
      </c>
      <c r="O348" s="214"/>
      <c r="P348" s="299">
        <f>O348*H348</f>
        <v>0</v>
      </c>
      <c r="Q348" s="299">
        <v>2.9999999999999997E-4</v>
      </c>
      <c r="R348" s="299">
        <f>Q348*H348</f>
        <v>2.1259499999999997E-2</v>
      </c>
      <c r="S348" s="299">
        <v>0</v>
      </c>
      <c r="T348" s="300">
        <f>S348*H348</f>
        <v>0</v>
      </c>
      <c r="AR348" s="202" t="s">
        <v>261</v>
      </c>
      <c r="AT348" s="202" t="s">
        <v>198</v>
      </c>
      <c r="AU348" s="202" t="s">
        <v>85</v>
      </c>
      <c r="AY348" s="202" t="s">
        <v>196</v>
      </c>
      <c r="BE348" s="301">
        <f>IF(N348="základní",J348,0)</f>
        <v>0</v>
      </c>
      <c r="BF348" s="301">
        <f>IF(N348="snížená",J348,0)</f>
        <v>0</v>
      </c>
      <c r="BG348" s="301">
        <f>IF(N348="zákl. přenesená",J348,0)</f>
        <v>0</v>
      </c>
      <c r="BH348" s="301">
        <f>IF(N348="sníž. přenesená",J348,0)</f>
        <v>0</v>
      </c>
      <c r="BI348" s="301">
        <f>IF(N348="nulová",J348,0)</f>
        <v>0</v>
      </c>
      <c r="BJ348" s="202" t="s">
        <v>39</v>
      </c>
      <c r="BK348" s="301">
        <f>ROUND(I348*H348,2)</f>
        <v>0</v>
      </c>
      <c r="BL348" s="202" t="s">
        <v>261</v>
      </c>
      <c r="BM348" s="202" t="s">
        <v>1058</v>
      </c>
    </row>
    <row r="349" spans="2:65" s="212" customFormat="1" ht="38.25" customHeight="1">
      <c r="B349" s="213"/>
      <c r="C349" s="291" t="s">
        <v>1059</v>
      </c>
      <c r="D349" s="291" t="s">
        <v>198</v>
      </c>
      <c r="E349" s="292" t="s">
        <v>1060</v>
      </c>
      <c r="F349" s="293" t="s">
        <v>1061</v>
      </c>
      <c r="G349" s="294" t="s">
        <v>243</v>
      </c>
      <c r="H349" s="295">
        <v>1.7809999999999999</v>
      </c>
      <c r="I349" s="116">
        <v>0</v>
      </c>
      <c r="J349" s="296">
        <f>ROUND(I349*H349,2)</f>
        <v>0</v>
      </c>
      <c r="K349" s="293" t="s">
        <v>202</v>
      </c>
      <c r="L349" s="213"/>
      <c r="M349" s="297" t="s">
        <v>5</v>
      </c>
      <c r="N349" s="298" t="s">
        <v>48</v>
      </c>
      <c r="O349" s="214"/>
      <c r="P349" s="299">
        <f>O349*H349</f>
        <v>0</v>
      </c>
      <c r="Q349" s="299">
        <v>0</v>
      </c>
      <c r="R349" s="299">
        <f>Q349*H349</f>
        <v>0</v>
      </c>
      <c r="S349" s="299">
        <v>0</v>
      </c>
      <c r="T349" s="300">
        <f>S349*H349</f>
        <v>0</v>
      </c>
      <c r="AR349" s="202" t="s">
        <v>261</v>
      </c>
      <c r="AT349" s="202" t="s">
        <v>198</v>
      </c>
      <c r="AU349" s="202" t="s">
        <v>85</v>
      </c>
      <c r="AY349" s="202" t="s">
        <v>196</v>
      </c>
      <c r="BE349" s="301">
        <f>IF(N349="základní",J349,0)</f>
        <v>0</v>
      </c>
      <c r="BF349" s="301">
        <f>IF(N349="snížená",J349,0)</f>
        <v>0</v>
      </c>
      <c r="BG349" s="301">
        <f>IF(N349="zákl. přenesená",J349,0)</f>
        <v>0</v>
      </c>
      <c r="BH349" s="301">
        <f>IF(N349="sníž. přenesená",J349,0)</f>
        <v>0</v>
      </c>
      <c r="BI349" s="301">
        <f>IF(N349="nulová",J349,0)</f>
        <v>0</v>
      </c>
      <c r="BJ349" s="202" t="s">
        <v>39</v>
      </c>
      <c r="BK349" s="301">
        <f>ROUND(I349*H349,2)</f>
        <v>0</v>
      </c>
      <c r="BL349" s="202" t="s">
        <v>261</v>
      </c>
      <c r="BM349" s="202" t="s">
        <v>1062</v>
      </c>
    </row>
    <row r="350" spans="2:65" s="279" customFormat="1" ht="29.85" customHeight="1">
      <c r="B350" s="278"/>
      <c r="D350" s="280" t="s">
        <v>76</v>
      </c>
      <c r="E350" s="289" t="s">
        <v>1063</v>
      </c>
      <c r="F350" s="289" t="s">
        <v>1064</v>
      </c>
      <c r="I350" s="115"/>
      <c r="J350" s="290">
        <f>BK350</f>
        <v>0</v>
      </c>
      <c r="L350" s="278"/>
      <c r="M350" s="283"/>
      <c r="N350" s="284"/>
      <c r="O350" s="284"/>
      <c r="P350" s="285">
        <f>SUM(P351:P354)</f>
        <v>0</v>
      </c>
      <c r="Q350" s="284"/>
      <c r="R350" s="285">
        <f>SUM(R351:R354)</f>
        <v>1.3846640000000001</v>
      </c>
      <c r="S350" s="284"/>
      <c r="T350" s="286">
        <f>SUM(T351:T354)</f>
        <v>0</v>
      </c>
      <c r="AR350" s="280" t="s">
        <v>85</v>
      </c>
      <c r="AT350" s="287" t="s">
        <v>76</v>
      </c>
      <c r="AU350" s="287" t="s">
        <v>39</v>
      </c>
      <c r="AY350" s="280" t="s">
        <v>196</v>
      </c>
      <c r="BK350" s="288">
        <f>SUM(BK351:BK354)</f>
        <v>0</v>
      </c>
    </row>
    <row r="351" spans="2:65" s="212" customFormat="1" ht="25.5" customHeight="1">
      <c r="B351" s="213"/>
      <c r="C351" s="291" t="s">
        <v>1065</v>
      </c>
      <c r="D351" s="291" t="s">
        <v>198</v>
      </c>
      <c r="E351" s="292" t="s">
        <v>1066</v>
      </c>
      <c r="F351" s="293" t="s">
        <v>1067</v>
      </c>
      <c r="G351" s="294" t="s">
        <v>400</v>
      </c>
      <c r="H351" s="295">
        <v>33.1</v>
      </c>
      <c r="I351" s="116">
        <v>0</v>
      </c>
      <c r="J351" s="296">
        <f>ROUND(I351*H351,2)</f>
        <v>0</v>
      </c>
      <c r="K351" s="293" t="s">
        <v>351</v>
      </c>
      <c r="L351" s="213"/>
      <c r="M351" s="297" t="s">
        <v>5</v>
      </c>
      <c r="N351" s="298" t="s">
        <v>48</v>
      </c>
      <c r="O351" s="214"/>
      <c r="P351" s="299">
        <f>O351*H351</f>
        <v>0</v>
      </c>
      <c r="Q351" s="299">
        <v>4.4000000000000003E-3</v>
      </c>
      <c r="R351" s="299">
        <f>Q351*H351</f>
        <v>0.14564000000000002</v>
      </c>
      <c r="S351" s="299">
        <v>0</v>
      </c>
      <c r="T351" s="300">
        <f>S351*H351</f>
        <v>0</v>
      </c>
      <c r="AR351" s="202" t="s">
        <v>261</v>
      </c>
      <c r="AT351" s="202" t="s">
        <v>198</v>
      </c>
      <c r="AU351" s="202" t="s">
        <v>85</v>
      </c>
      <c r="AY351" s="202" t="s">
        <v>196</v>
      </c>
      <c r="BE351" s="301">
        <f>IF(N351="základní",J351,0)</f>
        <v>0</v>
      </c>
      <c r="BF351" s="301">
        <f>IF(N351="snížená",J351,0)</f>
        <v>0</v>
      </c>
      <c r="BG351" s="301">
        <f>IF(N351="zákl. přenesená",J351,0)</f>
        <v>0</v>
      </c>
      <c r="BH351" s="301">
        <f>IF(N351="sníž. přenesená",J351,0)</f>
        <v>0</v>
      </c>
      <c r="BI351" s="301">
        <f>IF(N351="nulová",J351,0)</f>
        <v>0</v>
      </c>
      <c r="BJ351" s="202" t="s">
        <v>39</v>
      </c>
      <c r="BK351" s="301">
        <f>ROUND(I351*H351,2)</f>
        <v>0</v>
      </c>
      <c r="BL351" s="202" t="s">
        <v>261</v>
      </c>
      <c r="BM351" s="202" t="s">
        <v>1068</v>
      </c>
    </row>
    <row r="352" spans="2:65" s="212" customFormat="1" ht="25.5" customHeight="1">
      <c r="B352" s="213"/>
      <c r="C352" s="302" t="s">
        <v>1069</v>
      </c>
      <c r="D352" s="302" t="s">
        <v>291</v>
      </c>
      <c r="E352" s="303" t="s">
        <v>1070</v>
      </c>
      <c r="F352" s="304" t="s">
        <v>1071</v>
      </c>
      <c r="G352" s="305" t="s">
        <v>400</v>
      </c>
      <c r="H352" s="306">
        <v>22.5</v>
      </c>
      <c r="I352" s="117">
        <v>0</v>
      </c>
      <c r="J352" s="307">
        <f>ROUND(I352*H352,2)</f>
        <v>0</v>
      </c>
      <c r="K352" s="304" t="s">
        <v>351</v>
      </c>
      <c r="L352" s="308"/>
      <c r="M352" s="309" t="s">
        <v>5</v>
      </c>
      <c r="N352" s="310" t="s">
        <v>48</v>
      </c>
      <c r="O352" s="214"/>
      <c r="P352" s="299">
        <f>O352*H352</f>
        <v>0</v>
      </c>
      <c r="Q352" s="299">
        <v>4.8000000000000001E-2</v>
      </c>
      <c r="R352" s="299">
        <f>Q352*H352</f>
        <v>1.08</v>
      </c>
      <c r="S352" s="299">
        <v>0</v>
      </c>
      <c r="T352" s="300">
        <f>S352*H352</f>
        <v>0</v>
      </c>
      <c r="AR352" s="202" t="s">
        <v>327</v>
      </c>
      <c r="AT352" s="202" t="s">
        <v>291</v>
      </c>
      <c r="AU352" s="202" t="s">
        <v>85</v>
      </c>
      <c r="AY352" s="202" t="s">
        <v>196</v>
      </c>
      <c r="BE352" s="301">
        <f>IF(N352="základní",J352,0)</f>
        <v>0</v>
      </c>
      <c r="BF352" s="301">
        <f>IF(N352="snížená",J352,0)</f>
        <v>0</v>
      </c>
      <c r="BG352" s="301">
        <f>IF(N352="zákl. přenesená",J352,0)</f>
        <v>0</v>
      </c>
      <c r="BH352" s="301">
        <f>IF(N352="sníž. přenesená",J352,0)</f>
        <v>0</v>
      </c>
      <c r="BI352" s="301">
        <f>IF(N352="nulová",J352,0)</f>
        <v>0</v>
      </c>
      <c r="BJ352" s="202" t="s">
        <v>39</v>
      </c>
      <c r="BK352" s="301">
        <f>ROUND(I352*H352,2)</f>
        <v>0</v>
      </c>
      <c r="BL352" s="202" t="s">
        <v>261</v>
      </c>
      <c r="BM352" s="202" t="s">
        <v>1072</v>
      </c>
    </row>
    <row r="353" spans="2:65" s="212" customFormat="1" ht="25.5" customHeight="1">
      <c r="B353" s="213"/>
      <c r="C353" s="302" t="s">
        <v>1073</v>
      </c>
      <c r="D353" s="302" t="s">
        <v>291</v>
      </c>
      <c r="E353" s="303" t="s">
        <v>1074</v>
      </c>
      <c r="F353" s="304" t="s">
        <v>1075</v>
      </c>
      <c r="G353" s="305" t="s">
        <v>201</v>
      </c>
      <c r="H353" s="306">
        <v>3.3130000000000002</v>
      </c>
      <c r="I353" s="117">
        <v>0</v>
      </c>
      <c r="J353" s="307">
        <f>ROUND(I353*H353,2)</f>
        <v>0</v>
      </c>
      <c r="K353" s="304" t="s">
        <v>351</v>
      </c>
      <c r="L353" s="308"/>
      <c r="M353" s="309" t="s">
        <v>5</v>
      </c>
      <c r="N353" s="310" t="s">
        <v>48</v>
      </c>
      <c r="O353" s="214"/>
      <c r="P353" s="299">
        <f>O353*H353</f>
        <v>0</v>
      </c>
      <c r="Q353" s="299">
        <v>4.8000000000000001E-2</v>
      </c>
      <c r="R353" s="299">
        <f>Q353*H353</f>
        <v>0.159024</v>
      </c>
      <c r="S353" s="299">
        <v>0</v>
      </c>
      <c r="T353" s="300">
        <f>S353*H353</f>
        <v>0</v>
      </c>
      <c r="AR353" s="202" t="s">
        <v>327</v>
      </c>
      <c r="AT353" s="202" t="s">
        <v>291</v>
      </c>
      <c r="AU353" s="202" t="s">
        <v>85</v>
      </c>
      <c r="AY353" s="202" t="s">
        <v>196</v>
      </c>
      <c r="BE353" s="301">
        <f>IF(N353="základní",J353,0)</f>
        <v>0</v>
      </c>
      <c r="BF353" s="301">
        <f>IF(N353="snížená",J353,0)</f>
        <v>0</v>
      </c>
      <c r="BG353" s="301">
        <f>IF(N353="zákl. přenesená",J353,0)</f>
        <v>0</v>
      </c>
      <c r="BH353" s="301">
        <f>IF(N353="sníž. přenesená",J353,0)</f>
        <v>0</v>
      </c>
      <c r="BI353" s="301">
        <f>IF(N353="nulová",J353,0)</f>
        <v>0</v>
      </c>
      <c r="BJ353" s="202" t="s">
        <v>39</v>
      </c>
      <c r="BK353" s="301">
        <f>ROUND(I353*H353,2)</f>
        <v>0</v>
      </c>
      <c r="BL353" s="202" t="s">
        <v>261</v>
      </c>
      <c r="BM353" s="202" t="s">
        <v>1076</v>
      </c>
    </row>
    <row r="354" spans="2:65" s="212" customFormat="1" ht="38.25" customHeight="1">
      <c r="B354" s="213"/>
      <c r="C354" s="291" t="s">
        <v>1077</v>
      </c>
      <c r="D354" s="291" t="s">
        <v>198</v>
      </c>
      <c r="E354" s="292" t="s">
        <v>1078</v>
      </c>
      <c r="F354" s="293" t="s">
        <v>1079</v>
      </c>
      <c r="G354" s="294" t="s">
        <v>243</v>
      </c>
      <c r="H354" s="295">
        <v>1.385</v>
      </c>
      <c r="I354" s="116">
        <v>0</v>
      </c>
      <c r="J354" s="296">
        <f>ROUND(I354*H354,2)</f>
        <v>0</v>
      </c>
      <c r="K354" s="293" t="s">
        <v>202</v>
      </c>
      <c r="L354" s="213"/>
      <c r="M354" s="297" t="s">
        <v>5</v>
      </c>
      <c r="N354" s="298" t="s">
        <v>48</v>
      </c>
      <c r="O354" s="214"/>
      <c r="P354" s="299">
        <f>O354*H354</f>
        <v>0</v>
      </c>
      <c r="Q354" s="299">
        <v>0</v>
      </c>
      <c r="R354" s="299">
        <f>Q354*H354</f>
        <v>0</v>
      </c>
      <c r="S354" s="299">
        <v>0</v>
      </c>
      <c r="T354" s="300">
        <f>S354*H354</f>
        <v>0</v>
      </c>
      <c r="AR354" s="202" t="s">
        <v>261</v>
      </c>
      <c r="AT354" s="202" t="s">
        <v>198</v>
      </c>
      <c r="AU354" s="202" t="s">
        <v>85</v>
      </c>
      <c r="AY354" s="202" t="s">
        <v>196</v>
      </c>
      <c r="BE354" s="301">
        <f>IF(N354="základní",J354,0)</f>
        <v>0</v>
      </c>
      <c r="BF354" s="301">
        <f>IF(N354="snížená",J354,0)</f>
        <v>0</v>
      </c>
      <c r="BG354" s="301">
        <f>IF(N354="zákl. přenesená",J354,0)</f>
        <v>0</v>
      </c>
      <c r="BH354" s="301">
        <f>IF(N354="sníž. přenesená",J354,0)</f>
        <v>0</v>
      </c>
      <c r="BI354" s="301">
        <f>IF(N354="nulová",J354,0)</f>
        <v>0</v>
      </c>
      <c r="BJ354" s="202" t="s">
        <v>39</v>
      </c>
      <c r="BK354" s="301">
        <f>ROUND(I354*H354,2)</f>
        <v>0</v>
      </c>
      <c r="BL354" s="202" t="s">
        <v>261</v>
      </c>
      <c r="BM354" s="202" t="s">
        <v>1080</v>
      </c>
    </row>
    <row r="355" spans="2:65" s="279" customFormat="1" ht="29.85" customHeight="1">
      <c r="B355" s="278"/>
      <c r="D355" s="280" t="s">
        <v>76</v>
      </c>
      <c r="E355" s="289" t="s">
        <v>1081</v>
      </c>
      <c r="F355" s="289" t="s">
        <v>1082</v>
      </c>
      <c r="I355" s="115"/>
      <c r="J355" s="290">
        <f>BK355</f>
        <v>0</v>
      </c>
      <c r="L355" s="278"/>
      <c r="M355" s="283"/>
      <c r="N355" s="284"/>
      <c r="O355" s="284"/>
      <c r="P355" s="285">
        <f>SUM(P356:P358)</f>
        <v>0</v>
      </c>
      <c r="Q355" s="284"/>
      <c r="R355" s="285">
        <f>SUM(R356:R358)</f>
        <v>4.917871E-2</v>
      </c>
      <c r="S355" s="284"/>
      <c r="T355" s="286">
        <f>SUM(T356:T358)</f>
        <v>0</v>
      </c>
      <c r="AR355" s="280" t="s">
        <v>85</v>
      </c>
      <c r="AT355" s="287" t="s">
        <v>76</v>
      </c>
      <c r="AU355" s="287" t="s">
        <v>39</v>
      </c>
      <c r="AY355" s="280" t="s">
        <v>196</v>
      </c>
      <c r="BK355" s="288">
        <f>SUM(BK356:BK358)</f>
        <v>0</v>
      </c>
    </row>
    <row r="356" spans="2:65" s="212" customFormat="1" ht="16.5" customHeight="1">
      <c r="B356" s="213"/>
      <c r="C356" s="291" t="s">
        <v>1083</v>
      </c>
      <c r="D356" s="291" t="s">
        <v>198</v>
      </c>
      <c r="E356" s="292" t="s">
        <v>1084</v>
      </c>
      <c r="F356" s="293" t="s">
        <v>1085</v>
      </c>
      <c r="G356" s="294" t="s">
        <v>201</v>
      </c>
      <c r="H356" s="295">
        <v>155.53</v>
      </c>
      <c r="I356" s="116">
        <v>0</v>
      </c>
      <c r="J356" s="296">
        <f>ROUND(I356*H356,2)</f>
        <v>0</v>
      </c>
      <c r="K356" s="293" t="s">
        <v>351</v>
      </c>
      <c r="L356" s="213"/>
      <c r="M356" s="297" t="s">
        <v>5</v>
      </c>
      <c r="N356" s="298" t="s">
        <v>48</v>
      </c>
      <c r="O356" s="214"/>
      <c r="P356" s="299">
        <f>O356*H356</f>
        <v>0</v>
      </c>
      <c r="Q356" s="299">
        <v>0</v>
      </c>
      <c r="R356" s="299">
        <f>Q356*H356</f>
        <v>0</v>
      </c>
      <c r="S356" s="299">
        <v>0</v>
      </c>
      <c r="T356" s="300">
        <f>S356*H356</f>
        <v>0</v>
      </c>
      <c r="AR356" s="202" t="s">
        <v>261</v>
      </c>
      <c r="AT356" s="202" t="s">
        <v>198</v>
      </c>
      <c r="AU356" s="202" t="s">
        <v>85</v>
      </c>
      <c r="AY356" s="202" t="s">
        <v>196</v>
      </c>
      <c r="BE356" s="301">
        <f>IF(N356="základní",J356,0)</f>
        <v>0</v>
      </c>
      <c r="BF356" s="301">
        <f>IF(N356="snížená",J356,0)</f>
        <v>0</v>
      </c>
      <c r="BG356" s="301">
        <f>IF(N356="zákl. přenesená",J356,0)</f>
        <v>0</v>
      </c>
      <c r="BH356" s="301">
        <f>IF(N356="sníž. přenesená",J356,0)</f>
        <v>0</v>
      </c>
      <c r="BI356" s="301">
        <f>IF(N356="nulová",J356,0)</f>
        <v>0</v>
      </c>
      <c r="BJ356" s="202" t="s">
        <v>39</v>
      </c>
      <c r="BK356" s="301">
        <f>ROUND(I356*H356,2)</f>
        <v>0</v>
      </c>
      <c r="BL356" s="202" t="s">
        <v>261</v>
      </c>
      <c r="BM356" s="202" t="s">
        <v>1086</v>
      </c>
    </row>
    <row r="357" spans="2:65" s="212" customFormat="1" ht="16.5" customHeight="1">
      <c r="B357" s="213"/>
      <c r="C357" s="302" t="s">
        <v>1087</v>
      </c>
      <c r="D357" s="302" t="s">
        <v>291</v>
      </c>
      <c r="E357" s="303" t="s">
        <v>1088</v>
      </c>
      <c r="F357" s="304" t="s">
        <v>1089</v>
      </c>
      <c r="G357" s="305" t="s">
        <v>201</v>
      </c>
      <c r="H357" s="306">
        <v>158.64099999999999</v>
      </c>
      <c r="I357" s="117">
        <v>0</v>
      </c>
      <c r="J357" s="307">
        <f>ROUND(I357*H357,2)</f>
        <v>0</v>
      </c>
      <c r="K357" s="304" t="s">
        <v>351</v>
      </c>
      <c r="L357" s="308"/>
      <c r="M357" s="309" t="s">
        <v>5</v>
      </c>
      <c r="N357" s="310" t="s">
        <v>48</v>
      </c>
      <c r="O357" s="214"/>
      <c r="P357" s="299">
        <f>O357*H357</f>
        <v>0</v>
      </c>
      <c r="Q357" s="299">
        <v>3.1E-4</v>
      </c>
      <c r="R357" s="299">
        <f>Q357*H357</f>
        <v>4.917871E-2</v>
      </c>
      <c r="S357" s="299">
        <v>0</v>
      </c>
      <c r="T357" s="300">
        <f>S357*H357</f>
        <v>0</v>
      </c>
      <c r="AR357" s="202" t="s">
        <v>327</v>
      </c>
      <c r="AT357" s="202" t="s">
        <v>291</v>
      </c>
      <c r="AU357" s="202" t="s">
        <v>85</v>
      </c>
      <c r="AY357" s="202" t="s">
        <v>196</v>
      </c>
      <c r="BE357" s="301">
        <f>IF(N357="základní",J357,0)</f>
        <v>0</v>
      </c>
      <c r="BF357" s="301">
        <f>IF(N357="snížená",J357,0)</f>
        <v>0</v>
      </c>
      <c r="BG357" s="301">
        <f>IF(N357="zákl. přenesená",J357,0)</f>
        <v>0</v>
      </c>
      <c r="BH357" s="301">
        <f>IF(N357="sníž. přenesená",J357,0)</f>
        <v>0</v>
      </c>
      <c r="BI357" s="301">
        <f>IF(N357="nulová",J357,0)</f>
        <v>0</v>
      </c>
      <c r="BJ357" s="202" t="s">
        <v>39</v>
      </c>
      <c r="BK357" s="301">
        <f>ROUND(I357*H357,2)</f>
        <v>0</v>
      </c>
      <c r="BL357" s="202" t="s">
        <v>261</v>
      </c>
      <c r="BM357" s="202" t="s">
        <v>1090</v>
      </c>
    </row>
    <row r="358" spans="2:65" s="212" customFormat="1" ht="38.25" customHeight="1">
      <c r="B358" s="213"/>
      <c r="C358" s="291" t="s">
        <v>1091</v>
      </c>
      <c r="D358" s="291" t="s">
        <v>198</v>
      </c>
      <c r="E358" s="292" t="s">
        <v>1092</v>
      </c>
      <c r="F358" s="293" t="s">
        <v>1093</v>
      </c>
      <c r="G358" s="294" t="s">
        <v>243</v>
      </c>
      <c r="H358" s="295">
        <v>4.9000000000000002E-2</v>
      </c>
      <c r="I358" s="116">
        <v>0</v>
      </c>
      <c r="J358" s="296">
        <f>ROUND(I358*H358,2)</f>
        <v>0</v>
      </c>
      <c r="K358" s="293" t="s">
        <v>202</v>
      </c>
      <c r="L358" s="213"/>
      <c r="M358" s="297" t="s">
        <v>5</v>
      </c>
      <c r="N358" s="298" t="s">
        <v>48</v>
      </c>
      <c r="O358" s="214"/>
      <c r="P358" s="299">
        <f>O358*H358</f>
        <v>0</v>
      </c>
      <c r="Q358" s="299">
        <v>0</v>
      </c>
      <c r="R358" s="299">
        <f>Q358*H358</f>
        <v>0</v>
      </c>
      <c r="S358" s="299">
        <v>0</v>
      </c>
      <c r="T358" s="300">
        <f>S358*H358</f>
        <v>0</v>
      </c>
      <c r="AR358" s="202" t="s">
        <v>261</v>
      </c>
      <c r="AT358" s="202" t="s">
        <v>198</v>
      </c>
      <c r="AU358" s="202" t="s">
        <v>85</v>
      </c>
      <c r="AY358" s="202" t="s">
        <v>196</v>
      </c>
      <c r="BE358" s="301">
        <f>IF(N358="základní",J358,0)</f>
        <v>0</v>
      </c>
      <c r="BF358" s="301">
        <f>IF(N358="snížená",J358,0)</f>
        <v>0</v>
      </c>
      <c r="BG358" s="301">
        <f>IF(N358="zákl. přenesená",J358,0)</f>
        <v>0</v>
      </c>
      <c r="BH358" s="301">
        <f>IF(N358="sníž. přenesená",J358,0)</f>
        <v>0</v>
      </c>
      <c r="BI358" s="301">
        <f>IF(N358="nulová",J358,0)</f>
        <v>0</v>
      </c>
      <c r="BJ358" s="202" t="s">
        <v>39</v>
      </c>
      <c r="BK358" s="301">
        <f>ROUND(I358*H358,2)</f>
        <v>0</v>
      </c>
      <c r="BL358" s="202" t="s">
        <v>261</v>
      </c>
      <c r="BM358" s="202" t="s">
        <v>1094</v>
      </c>
    </row>
    <row r="359" spans="2:65" s="279" customFormat="1" ht="29.85" customHeight="1">
      <c r="B359" s="278"/>
      <c r="D359" s="280" t="s">
        <v>76</v>
      </c>
      <c r="E359" s="289" t="s">
        <v>1095</v>
      </c>
      <c r="F359" s="289" t="s">
        <v>1096</v>
      </c>
      <c r="I359" s="115"/>
      <c r="J359" s="290">
        <f>BK359</f>
        <v>0</v>
      </c>
      <c r="L359" s="278"/>
      <c r="M359" s="283"/>
      <c r="N359" s="284"/>
      <c r="O359" s="284"/>
      <c r="P359" s="285">
        <f>SUM(P360:P361)</f>
        <v>0</v>
      </c>
      <c r="Q359" s="284"/>
      <c r="R359" s="285">
        <f>SUM(R360:R361)</f>
        <v>1.338012</v>
      </c>
      <c r="S359" s="284"/>
      <c r="T359" s="286">
        <f>SUM(T360:T361)</f>
        <v>0</v>
      </c>
      <c r="AR359" s="280" t="s">
        <v>85</v>
      </c>
      <c r="AT359" s="287" t="s">
        <v>76</v>
      </c>
      <c r="AU359" s="287" t="s">
        <v>39</v>
      </c>
      <c r="AY359" s="280" t="s">
        <v>196</v>
      </c>
      <c r="BK359" s="288">
        <f>SUM(BK360:BK361)</f>
        <v>0</v>
      </c>
    </row>
    <row r="360" spans="2:65" s="212" customFormat="1" ht="38.25" customHeight="1">
      <c r="B360" s="213"/>
      <c r="C360" s="291" t="s">
        <v>1097</v>
      </c>
      <c r="D360" s="291" t="s">
        <v>198</v>
      </c>
      <c r="E360" s="292" t="s">
        <v>1098</v>
      </c>
      <c r="F360" s="293" t="s">
        <v>1099</v>
      </c>
      <c r="G360" s="294" t="s">
        <v>201</v>
      </c>
      <c r="H360" s="295">
        <v>247.78</v>
      </c>
      <c r="I360" s="116">
        <v>0</v>
      </c>
      <c r="J360" s="296">
        <f>ROUND(I360*H360,2)</f>
        <v>0</v>
      </c>
      <c r="K360" s="293" t="s">
        <v>351</v>
      </c>
      <c r="L360" s="213"/>
      <c r="M360" s="297" t="s">
        <v>5</v>
      </c>
      <c r="N360" s="298" t="s">
        <v>48</v>
      </c>
      <c r="O360" s="214"/>
      <c r="P360" s="299">
        <f>O360*H360</f>
        <v>0</v>
      </c>
      <c r="Q360" s="299">
        <v>5.4000000000000003E-3</v>
      </c>
      <c r="R360" s="299">
        <f>Q360*H360</f>
        <v>1.338012</v>
      </c>
      <c r="S360" s="299">
        <v>0</v>
      </c>
      <c r="T360" s="300">
        <f>S360*H360</f>
        <v>0</v>
      </c>
      <c r="AR360" s="202" t="s">
        <v>261</v>
      </c>
      <c r="AT360" s="202" t="s">
        <v>198</v>
      </c>
      <c r="AU360" s="202" t="s">
        <v>85</v>
      </c>
      <c r="AY360" s="202" t="s">
        <v>196</v>
      </c>
      <c r="BE360" s="301">
        <f>IF(N360="základní",J360,0)</f>
        <v>0</v>
      </c>
      <c r="BF360" s="301">
        <f>IF(N360="snížená",J360,0)</f>
        <v>0</v>
      </c>
      <c r="BG360" s="301">
        <f>IF(N360="zákl. přenesená",J360,0)</f>
        <v>0</v>
      </c>
      <c r="BH360" s="301">
        <f>IF(N360="sníž. přenesená",J360,0)</f>
        <v>0</v>
      </c>
      <c r="BI360" s="301">
        <f>IF(N360="nulová",J360,0)</f>
        <v>0</v>
      </c>
      <c r="BJ360" s="202" t="s">
        <v>39</v>
      </c>
      <c r="BK360" s="301">
        <f>ROUND(I360*H360,2)</f>
        <v>0</v>
      </c>
      <c r="BL360" s="202" t="s">
        <v>261</v>
      </c>
      <c r="BM360" s="202" t="s">
        <v>1100</v>
      </c>
    </row>
    <row r="361" spans="2:65" s="212" customFormat="1" ht="38.25" customHeight="1">
      <c r="B361" s="213"/>
      <c r="C361" s="291" t="s">
        <v>1101</v>
      </c>
      <c r="D361" s="291" t="s">
        <v>198</v>
      </c>
      <c r="E361" s="292" t="s">
        <v>1102</v>
      </c>
      <c r="F361" s="293" t="s">
        <v>1103</v>
      </c>
      <c r="G361" s="294" t="s">
        <v>243</v>
      </c>
      <c r="H361" s="295">
        <v>1.3380000000000001</v>
      </c>
      <c r="I361" s="116">
        <v>0</v>
      </c>
      <c r="J361" s="296">
        <f>ROUND(I361*H361,2)</f>
        <v>0</v>
      </c>
      <c r="K361" s="293" t="s">
        <v>202</v>
      </c>
      <c r="L361" s="213"/>
      <c r="M361" s="297" t="s">
        <v>5</v>
      </c>
      <c r="N361" s="298" t="s">
        <v>48</v>
      </c>
      <c r="O361" s="214"/>
      <c r="P361" s="299">
        <f>O361*H361</f>
        <v>0</v>
      </c>
      <c r="Q361" s="299">
        <v>0</v>
      </c>
      <c r="R361" s="299">
        <f>Q361*H361</f>
        <v>0</v>
      </c>
      <c r="S361" s="299">
        <v>0</v>
      </c>
      <c r="T361" s="300">
        <f>S361*H361</f>
        <v>0</v>
      </c>
      <c r="AR361" s="202" t="s">
        <v>261</v>
      </c>
      <c r="AT361" s="202" t="s">
        <v>198</v>
      </c>
      <c r="AU361" s="202" t="s">
        <v>85</v>
      </c>
      <c r="AY361" s="202" t="s">
        <v>196</v>
      </c>
      <c r="BE361" s="301">
        <f>IF(N361="základní",J361,0)</f>
        <v>0</v>
      </c>
      <c r="BF361" s="301">
        <f>IF(N361="snížená",J361,0)</f>
        <v>0</v>
      </c>
      <c r="BG361" s="301">
        <f>IF(N361="zákl. přenesená",J361,0)</f>
        <v>0</v>
      </c>
      <c r="BH361" s="301">
        <f>IF(N361="sníž. přenesená",J361,0)</f>
        <v>0</v>
      </c>
      <c r="BI361" s="301">
        <f>IF(N361="nulová",J361,0)</f>
        <v>0</v>
      </c>
      <c r="BJ361" s="202" t="s">
        <v>39</v>
      </c>
      <c r="BK361" s="301">
        <f>ROUND(I361*H361,2)</f>
        <v>0</v>
      </c>
      <c r="BL361" s="202" t="s">
        <v>261</v>
      </c>
      <c r="BM361" s="202" t="s">
        <v>1104</v>
      </c>
    </row>
    <row r="362" spans="2:65" s="279" customFormat="1" ht="29.85" customHeight="1">
      <c r="B362" s="278"/>
      <c r="D362" s="280" t="s">
        <v>76</v>
      </c>
      <c r="E362" s="289" t="s">
        <v>1105</v>
      </c>
      <c r="F362" s="289" t="s">
        <v>1106</v>
      </c>
      <c r="I362" s="115"/>
      <c r="J362" s="290">
        <f>BK362</f>
        <v>0</v>
      </c>
      <c r="L362" s="278"/>
      <c r="M362" s="283"/>
      <c r="N362" s="284"/>
      <c r="O362" s="284"/>
      <c r="P362" s="285">
        <f>SUM(P363:P374)</f>
        <v>0</v>
      </c>
      <c r="Q362" s="284"/>
      <c r="R362" s="285">
        <f>SUM(R363:R374)</f>
        <v>4.5506357</v>
      </c>
      <c r="S362" s="284"/>
      <c r="T362" s="286">
        <f>SUM(T363:T374)</f>
        <v>0</v>
      </c>
      <c r="AR362" s="280" t="s">
        <v>85</v>
      </c>
      <c r="AT362" s="287" t="s">
        <v>76</v>
      </c>
      <c r="AU362" s="287" t="s">
        <v>39</v>
      </c>
      <c r="AY362" s="280" t="s">
        <v>196</v>
      </c>
      <c r="BK362" s="288">
        <f>SUM(BK363:BK374)</f>
        <v>0</v>
      </c>
    </row>
    <row r="363" spans="2:65" s="212" customFormat="1" ht="25.5" customHeight="1">
      <c r="B363" s="213"/>
      <c r="C363" s="291" t="s">
        <v>1107</v>
      </c>
      <c r="D363" s="291" t="s">
        <v>198</v>
      </c>
      <c r="E363" s="292" t="s">
        <v>1108</v>
      </c>
      <c r="F363" s="293" t="s">
        <v>1109</v>
      </c>
      <c r="G363" s="294" t="s">
        <v>201</v>
      </c>
      <c r="H363" s="295">
        <v>100.881</v>
      </c>
      <c r="I363" s="116">
        <v>0</v>
      </c>
      <c r="J363" s="296">
        <f>ROUND(I363*H363,2)</f>
        <v>0</v>
      </c>
      <c r="K363" s="293" t="s">
        <v>202</v>
      </c>
      <c r="L363" s="213"/>
      <c r="M363" s="297" t="s">
        <v>5</v>
      </c>
      <c r="N363" s="298" t="s">
        <v>48</v>
      </c>
      <c r="O363" s="214"/>
      <c r="P363" s="299">
        <f>O363*H363</f>
        <v>0</v>
      </c>
      <c r="Q363" s="299">
        <v>3.0000000000000001E-3</v>
      </c>
      <c r="R363" s="299">
        <f>Q363*H363</f>
        <v>0.302643</v>
      </c>
      <c r="S363" s="299">
        <v>0</v>
      </c>
      <c r="T363" s="300">
        <f>S363*H363</f>
        <v>0</v>
      </c>
      <c r="AR363" s="202" t="s">
        <v>261</v>
      </c>
      <c r="AT363" s="202" t="s">
        <v>198</v>
      </c>
      <c r="AU363" s="202" t="s">
        <v>85</v>
      </c>
      <c r="AY363" s="202" t="s">
        <v>196</v>
      </c>
      <c r="BE363" s="301">
        <f>IF(N363="základní",J363,0)</f>
        <v>0</v>
      </c>
      <c r="BF363" s="301">
        <f>IF(N363="snížená",J363,0)</f>
        <v>0</v>
      </c>
      <c r="BG363" s="301">
        <f>IF(N363="zákl. přenesená",J363,0)</f>
        <v>0</v>
      </c>
      <c r="BH363" s="301">
        <f>IF(N363="sníž. přenesená",J363,0)</f>
        <v>0</v>
      </c>
      <c r="BI363" s="301">
        <f>IF(N363="nulová",J363,0)</f>
        <v>0</v>
      </c>
      <c r="BJ363" s="202" t="s">
        <v>39</v>
      </c>
      <c r="BK363" s="301">
        <f>ROUND(I363*H363,2)</f>
        <v>0</v>
      </c>
      <c r="BL363" s="202" t="s">
        <v>261</v>
      </c>
      <c r="BM363" s="202" t="s">
        <v>1110</v>
      </c>
    </row>
    <row r="364" spans="2:65" s="212" customFormat="1" ht="16.5" customHeight="1">
      <c r="B364" s="213"/>
      <c r="C364" s="302" t="s">
        <v>1111</v>
      </c>
      <c r="D364" s="302" t="s">
        <v>291</v>
      </c>
      <c r="E364" s="303" t="s">
        <v>1112</v>
      </c>
      <c r="F364" s="304" t="s">
        <v>1113</v>
      </c>
      <c r="G364" s="305" t="s">
        <v>201</v>
      </c>
      <c r="H364" s="306">
        <v>110.96899999999999</v>
      </c>
      <c r="I364" s="117">
        <v>0</v>
      </c>
      <c r="J364" s="307">
        <f>ROUND(I364*H364,2)</f>
        <v>0</v>
      </c>
      <c r="K364" s="304" t="s">
        <v>202</v>
      </c>
      <c r="L364" s="308"/>
      <c r="M364" s="309" t="s">
        <v>5</v>
      </c>
      <c r="N364" s="310" t="s">
        <v>48</v>
      </c>
      <c r="O364" s="214"/>
      <c r="P364" s="299">
        <f>O364*H364</f>
        <v>0</v>
      </c>
      <c r="Q364" s="299">
        <v>1.26E-2</v>
      </c>
      <c r="R364" s="299">
        <f>Q364*H364</f>
        <v>1.3982093999999998</v>
      </c>
      <c r="S364" s="299">
        <v>0</v>
      </c>
      <c r="T364" s="300">
        <f>S364*H364</f>
        <v>0</v>
      </c>
      <c r="AR364" s="202" t="s">
        <v>327</v>
      </c>
      <c r="AT364" s="202" t="s">
        <v>291</v>
      </c>
      <c r="AU364" s="202" t="s">
        <v>85</v>
      </c>
      <c r="AY364" s="202" t="s">
        <v>196</v>
      </c>
      <c r="BE364" s="301">
        <f>IF(N364="základní",J364,0)</f>
        <v>0</v>
      </c>
      <c r="BF364" s="301">
        <f>IF(N364="snížená",J364,0)</f>
        <v>0</v>
      </c>
      <c r="BG364" s="301">
        <f>IF(N364="zákl. přenesená",J364,0)</f>
        <v>0</v>
      </c>
      <c r="BH364" s="301">
        <f>IF(N364="sníž. přenesená",J364,0)</f>
        <v>0</v>
      </c>
      <c r="BI364" s="301">
        <f>IF(N364="nulová",J364,0)</f>
        <v>0</v>
      </c>
      <c r="BJ364" s="202" t="s">
        <v>39</v>
      </c>
      <c r="BK364" s="301">
        <f>ROUND(I364*H364,2)</f>
        <v>0</v>
      </c>
      <c r="BL364" s="202" t="s">
        <v>261</v>
      </c>
      <c r="BM364" s="202" t="s">
        <v>1114</v>
      </c>
    </row>
    <row r="365" spans="2:65" s="312" customFormat="1">
      <c r="B365" s="311"/>
      <c r="D365" s="313" t="s">
        <v>464</v>
      </c>
      <c r="F365" s="314" t="s">
        <v>1115</v>
      </c>
      <c r="H365" s="315">
        <v>110.96899999999999</v>
      </c>
      <c r="I365" s="118"/>
      <c r="L365" s="311"/>
      <c r="M365" s="316"/>
      <c r="N365" s="317"/>
      <c r="O365" s="317"/>
      <c r="P365" s="317"/>
      <c r="Q365" s="317"/>
      <c r="R365" s="317"/>
      <c r="S365" s="317"/>
      <c r="T365" s="318"/>
      <c r="AT365" s="319" t="s">
        <v>464</v>
      </c>
      <c r="AU365" s="319" t="s">
        <v>85</v>
      </c>
      <c r="AV365" s="312" t="s">
        <v>85</v>
      </c>
      <c r="AW365" s="312" t="s">
        <v>6</v>
      </c>
      <c r="AX365" s="312" t="s">
        <v>39</v>
      </c>
      <c r="AY365" s="319" t="s">
        <v>196</v>
      </c>
    </row>
    <row r="366" spans="2:65" s="212" customFormat="1" ht="25.5" customHeight="1">
      <c r="B366" s="213"/>
      <c r="C366" s="291" t="s">
        <v>1116</v>
      </c>
      <c r="D366" s="291" t="s">
        <v>198</v>
      </c>
      <c r="E366" s="292" t="s">
        <v>1117</v>
      </c>
      <c r="F366" s="293" t="s">
        <v>1118</v>
      </c>
      <c r="G366" s="294" t="s">
        <v>201</v>
      </c>
      <c r="H366" s="295">
        <v>7.32</v>
      </c>
      <c r="I366" s="116">
        <v>0</v>
      </c>
      <c r="J366" s="296">
        <f t="shared" ref="J366:J374" si="100">ROUND(I366*H366,2)</f>
        <v>0</v>
      </c>
      <c r="K366" s="293" t="s">
        <v>202</v>
      </c>
      <c r="L366" s="213"/>
      <c r="M366" s="297" t="s">
        <v>5</v>
      </c>
      <c r="N366" s="298" t="s">
        <v>48</v>
      </c>
      <c r="O366" s="214"/>
      <c r="P366" s="299">
        <f t="shared" ref="P366:P374" si="101">O366*H366</f>
        <v>0</v>
      </c>
      <c r="Q366" s="299">
        <v>0</v>
      </c>
      <c r="R366" s="299">
        <f t="shared" ref="R366:R374" si="102">Q366*H366</f>
        <v>0</v>
      </c>
      <c r="S366" s="299">
        <v>0</v>
      </c>
      <c r="T366" s="300">
        <f t="shared" ref="T366:T374" si="103">S366*H366</f>
        <v>0</v>
      </c>
      <c r="AR366" s="202" t="s">
        <v>261</v>
      </c>
      <c r="AT366" s="202" t="s">
        <v>198</v>
      </c>
      <c r="AU366" s="202" t="s">
        <v>85</v>
      </c>
      <c r="AY366" s="202" t="s">
        <v>196</v>
      </c>
      <c r="BE366" s="301">
        <f t="shared" ref="BE366:BE374" si="104">IF(N366="základní",J366,0)</f>
        <v>0</v>
      </c>
      <c r="BF366" s="301">
        <f t="shared" ref="BF366:BF374" si="105">IF(N366="snížená",J366,0)</f>
        <v>0</v>
      </c>
      <c r="BG366" s="301">
        <f t="shared" ref="BG366:BG374" si="106">IF(N366="zákl. přenesená",J366,0)</f>
        <v>0</v>
      </c>
      <c r="BH366" s="301">
        <f t="shared" ref="BH366:BH374" si="107">IF(N366="sníž. přenesená",J366,0)</f>
        <v>0</v>
      </c>
      <c r="BI366" s="301">
        <f t="shared" ref="BI366:BI374" si="108">IF(N366="nulová",J366,0)</f>
        <v>0</v>
      </c>
      <c r="BJ366" s="202" t="s">
        <v>39</v>
      </c>
      <c r="BK366" s="301">
        <f t="shared" ref="BK366:BK374" si="109">ROUND(I366*H366,2)</f>
        <v>0</v>
      </c>
      <c r="BL366" s="202" t="s">
        <v>261</v>
      </c>
      <c r="BM366" s="202" t="s">
        <v>1119</v>
      </c>
    </row>
    <row r="367" spans="2:65" s="212" customFormat="1" ht="25.5" customHeight="1">
      <c r="B367" s="213"/>
      <c r="C367" s="291" t="s">
        <v>1120</v>
      </c>
      <c r="D367" s="291" t="s">
        <v>198</v>
      </c>
      <c r="E367" s="292" t="s">
        <v>1121</v>
      </c>
      <c r="F367" s="293" t="s">
        <v>1122</v>
      </c>
      <c r="G367" s="294" t="s">
        <v>201</v>
      </c>
      <c r="H367" s="295">
        <v>100.881</v>
      </c>
      <c r="I367" s="116">
        <v>0</v>
      </c>
      <c r="J367" s="296">
        <f t="shared" si="100"/>
        <v>0</v>
      </c>
      <c r="K367" s="293" t="s">
        <v>202</v>
      </c>
      <c r="L367" s="213"/>
      <c r="M367" s="297" t="s">
        <v>5</v>
      </c>
      <c r="N367" s="298" t="s">
        <v>48</v>
      </c>
      <c r="O367" s="214"/>
      <c r="P367" s="299">
        <f t="shared" si="101"/>
        <v>0</v>
      </c>
      <c r="Q367" s="299">
        <v>2.7E-4</v>
      </c>
      <c r="R367" s="299">
        <f t="shared" si="102"/>
        <v>2.7237870000000001E-2</v>
      </c>
      <c r="S367" s="299">
        <v>0</v>
      </c>
      <c r="T367" s="300">
        <f t="shared" si="103"/>
        <v>0</v>
      </c>
      <c r="AR367" s="202" t="s">
        <v>261</v>
      </c>
      <c r="AT367" s="202" t="s">
        <v>198</v>
      </c>
      <c r="AU367" s="202" t="s">
        <v>85</v>
      </c>
      <c r="AY367" s="202" t="s">
        <v>196</v>
      </c>
      <c r="BE367" s="301">
        <f t="shared" si="104"/>
        <v>0</v>
      </c>
      <c r="BF367" s="301">
        <f t="shared" si="105"/>
        <v>0</v>
      </c>
      <c r="BG367" s="301">
        <f t="shared" si="106"/>
        <v>0</v>
      </c>
      <c r="BH367" s="301">
        <f t="shared" si="107"/>
        <v>0</v>
      </c>
      <c r="BI367" s="301">
        <f t="shared" si="108"/>
        <v>0</v>
      </c>
      <c r="BJ367" s="202" t="s">
        <v>39</v>
      </c>
      <c r="BK367" s="301">
        <f t="shared" si="109"/>
        <v>0</v>
      </c>
      <c r="BL367" s="202" t="s">
        <v>261</v>
      </c>
      <c r="BM367" s="202" t="s">
        <v>1123</v>
      </c>
    </row>
    <row r="368" spans="2:65" s="212" customFormat="1" ht="25.5" customHeight="1">
      <c r="B368" s="213"/>
      <c r="C368" s="291" t="s">
        <v>1124</v>
      </c>
      <c r="D368" s="291" t="s">
        <v>198</v>
      </c>
      <c r="E368" s="292" t="s">
        <v>1125</v>
      </c>
      <c r="F368" s="293" t="s">
        <v>1126</v>
      </c>
      <c r="G368" s="294" t="s">
        <v>201</v>
      </c>
      <c r="H368" s="295">
        <v>108.261</v>
      </c>
      <c r="I368" s="116">
        <v>0</v>
      </c>
      <c r="J368" s="296">
        <f t="shared" si="100"/>
        <v>0</v>
      </c>
      <c r="K368" s="293" t="s">
        <v>202</v>
      </c>
      <c r="L368" s="213"/>
      <c r="M368" s="297" t="s">
        <v>5</v>
      </c>
      <c r="N368" s="298" t="s">
        <v>48</v>
      </c>
      <c r="O368" s="214"/>
      <c r="P368" s="299">
        <f t="shared" si="101"/>
        <v>0</v>
      </c>
      <c r="Q368" s="299">
        <v>2.8999999999999998E-3</v>
      </c>
      <c r="R368" s="299">
        <f t="shared" si="102"/>
        <v>0.31395689999999998</v>
      </c>
      <c r="S368" s="299">
        <v>0</v>
      </c>
      <c r="T368" s="300">
        <f t="shared" si="103"/>
        <v>0</v>
      </c>
      <c r="AR368" s="202" t="s">
        <v>261</v>
      </c>
      <c r="AT368" s="202" t="s">
        <v>198</v>
      </c>
      <c r="AU368" s="202" t="s">
        <v>85</v>
      </c>
      <c r="AY368" s="202" t="s">
        <v>196</v>
      </c>
      <c r="BE368" s="301">
        <f t="shared" si="104"/>
        <v>0</v>
      </c>
      <c r="BF368" s="301">
        <f t="shared" si="105"/>
        <v>0</v>
      </c>
      <c r="BG368" s="301">
        <f t="shared" si="106"/>
        <v>0</v>
      </c>
      <c r="BH368" s="301">
        <f t="shared" si="107"/>
        <v>0</v>
      </c>
      <c r="BI368" s="301">
        <f t="shared" si="108"/>
        <v>0</v>
      </c>
      <c r="BJ368" s="202" t="s">
        <v>39</v>
      </c>
      <c r="BK368" s="301">
        <f t="shared" si="109"/>
        <v>0</v>
      </c>
      <c r="BL368" s="202" t="s">
        <v>261</v>
      </c>
      <c r="BM368" s="202" t="s">
        <v>1127</v>
      </c>
    </row>
    <row r="369" spans="2:65" s="212" customFormat="1" ht="16.5" customHeight="1">
      <c r="B369" s="213"/>
      <c r="C369" s="302" t="s">
        <v>1128</v>
      </c>
      <c r="D369" s="302" t="s">
        <v>291</v>
      </c>
      <c r="E369" s="303" t="s">
        <v>1045</v>
      </c>
      <c r="F369" s="304" t="s">
        <v>1046</v>
      </c>
      <c r="G369" s="305" t="s">
        <v>201</v>
      </c>
      <c r="H369" s="306">
        <v>119.087</v>
      </c>
      <c r="I369" s="117">
        <v>0</v>
      </c>
      <c r="J369" s="307">
        <f t="shared" si="100"/>
        <v>0</v>
      </c>
      <c r="K369" s="304" t="s">
        <v>202</v>
      </c>
      <c r="L369" s="308"/>
      <c r="M369" s="309" t="s">
        <v>5</v>
      </c>
      <c r="N369" s="310" t="s">
        <v>48</v>
      </c>
      <c r="O369" s="214"/>
      <c r="P369" s="299">
        <f t="shared" si="101"/>
        <v>0</v>
      </c>
      <c r="Q369" s="299">
        <v>1.9199999999999998E-2</v>
      </c>
      <c r="R369" s="299">
        <f t="shared" si="102"/>
        <v>2.2864703999999998</v>
      </c>
      <c r="S369" s="299">
        <v>0</v>
      </c>
      <c r="T369" s="300">
        <f t="shared" si="103"/>
        <v>0</v>
      </c>
      <c r="AR369" s="202" t="s">
        <v>327</v>
      </c>
      <c r="AT369" s="202" t="s">
        <v>291</v>
      </c>
      <c r="AU369" s="202" t="s">
        <v>85</v>
      </c>
      <c r="AY369" s="202" t="s">
        <v>196</v>
      </c>
      <c r="BE369" s="301">
        <f t="shared" si="104"/>
        <v>0</v>
      </c>
      <c r="BF369" s="301">
        <f t="shared" si="105"/>
        <v>0</v>
      </c>
      <c r="BG369" s="301">
        <f t="shared" si="106"/>
        <v>0</v>
      </c>
      <c r="BH369" s="301">
        <f t="shared" si="107"/>
        <v>0</v>
      </c>
      <c r="BI369" s="301">
        <f t="shared" si="108"/>
        <v>0</v>
      </c>
      <c r="BJ369" s="202" t="s">
        <v>39</v>
      </c>
      <c r="BK369" s="301">
        <f t="shared" si="109"/>
        <v>0</v>
      </c>
      <c r="BL369" s="202" t="s">
        <v>261</v>
      </c>
      <c r="BM369" s="202" t="s">
        <v>1129</v>
      </c>
    </row>
    <row r="370" spans="2:65" s="212" customFormat="1" ht="25.5" customHeight="1">
      <c r="B370" s="213"/>
      <c r="C370" s="291" t="s">
        <v>1130</v>
      </c>
      <c r="D370" s="291" t="s">
        <v>198</v>
      </c>
      <c r="E370" s="292" t="s">
        <v>1131</v>
      </c>
      <c r="F370" s="293" t="s">
        <v>1132</v>
      </c>
      <c r="G370" s="294" t="s">
        <v>201</v>
      </c>
      <c r="H370" s="295">
        <v>108.261</v>
      </c>
      <c r="I370" s="116">
        <v>0</v>
      </c>
      <c r="J370" s="296">
        <f t="shared" si="100"/>
        <v>0</v>
      </c>
      <c r="K370" s="293" t="s">
        <v>202</v>
      </c>
      <c r="L370" s="213"/>
      <c r="M370" s="297" t="s">
        <v>5</v>
      </c>
      <c r="N370" s="298" t="s">
        <v>48</v>
      </c>
      <c r="O370" s="214"/>
      <c r="P370" s="299">
        <f t="shared" si="101"/>
        <v>0</v>
      </c>
      <c r="Q370" s="299">
        <v>9.3000000000000005E-4</v>
      </c>
      <c r="R370" s="299">
        <f t="shared" si="102"/>
        <v>0.10068273</v>
      </c>
      <c r="S370" s="299">
        <v>0</v>
      </c>
      <c r="T370" s="300">
        <f t="shared" si="103"/>
        <v>0</v>
      </c>
      <c r="AR370" s="202" t="s">
        <v>261</v>
      </c>
      <c r="AT370" s="202" t="s">
        <v>198</v>
      </c>
      <c r="AU370" s="202" t="s">
        <v>85</v>
      </c>
      <c r="AY370" s="202" t="s">
        <v>196</v>
      </c>
      <c r="BE370" s="301">
        <f t="shared" si="104"/>
        <v>0</v>
      </c>
      <c r="BF370" s="301">
        <f t="shared" si="105"/>
        <v>0</v>
      </c>
      <c r="BG370" s="301">
        <f t="shared" si="106"/>
        <v>0</v>
      </c>
      <c r="BH370" s="301">
        <f t="shared" si="107"/>
        <v>0</v>
      </c>
      <c r="BI370" s="301">
        <f t="shared" si="108"/>
        <v>0</v>
      </c>
      <c r="BJ370" s="202" t="s">
        <v>39</v>
      </c>
      <c r="BK370" s="301">
        <f t="shared" si="109"/>
        <v>0</v>
      </c>
      <c r="BL370" s="202" t="s">
        <v>261</v>
      </c>
      <c r="BM370" s="202" t="s">
        <v>1133</v>
      </c>
    </row>
    <row r="371" spans="2:65" s="212" customFormat="1" ht="25.5" customHeight="1">
      <c r="B371" s="213"/>
      <c r="C371" s="291" t="s">
        <v>1134</v>
      </c>
      <c r="D371" s="291" t="s">
        <v>198</v>
      </c>
      <c r="E371" s="292" t="s">
        <v>1135</v>
      </c>
      <c r="F371" s="293" t="s">
        <v>1136</v>
      </c>
      <c r="G371" s="294" t="s">
        <v>400</v>
      </c>
      <c r="H371" s="295">
        <v>38.799999999999997</v>
      </c>
      <c r="I371" s="116">
        <v>0</v>
      </c>
      <c r="J371" s="296">
        <f t="shared" si="100"/>
        <v>0</v>
      </c>
      <c r="K371" s="293" t="s">
        <v>202</v>
      </c>
      <c r="L371" s="213"/>
      <c r="M371" s="297" t="s">
        <v>5</v>
      </c>
      <c r="N371" s="298" t="s">
        <v>48</v>
      </c>
      <c r="O371" s="214"/>
      <c r="P371" s="299">
        <f t="shared" si="101"/>
        <v>0</v>
      </c>
      <c r="Q371" s="299">
        <v>3.1E-4</v>
      </c>
      <c r="R371" s="299">
        <f t="shared" si="102"/>
        <v>1.2027999999999999E-2</v>
      </c>
      <c r="S371" s="299">
        <v>0</v>
      </c>
      <c r="T371" s="300">
        <f t="shared" si="103"/>
        <v>0</v>
      </c>
      <c r="AR371" s="202" t="s">
        <v>261</v>
      </c>
      <c r="AT371" s="202" t="s">
        <v>198</v>
      </c>
      <c r="AU371" s="202" t="s">
        <v>85</v>
      </c>
      <c r="AY371" s="202" t="s">
        <v>196</v>
      </c>
      <c r="BE371" s="301">
        <f t="shared" si="104"/>
        <v>0</v>
      </c>
      <c r="BF371" s="301">
        <f t="shared" si="105"/>
        <v>0</v>
      </c>
      <c r="BG371" s="301">
        <f t="shared" si="106"/>
        <v>0</v>
      </c>
      <c r="BH371" s="301">
        <f t="shared" si="107"/>
        <v>0</v>
      </c>
      <c r="BI371" s="301">
        <f t="shared" si="108"/>
        <v>0</v>
      </c>
      <c r="BJ371" s="202" t="s">
        <v>39</v>
      </c>
      <c r="BK371" s="301">
        <f t="shared" si="109"/>
        <v>0</v>
      </c>
      <c r="BL371" s="202" t="s">
        <v>261</v>
      </c>
      <c r="BM371" s="202" t="s">
        <v>1137</v>
      </c>
    </row>
    <row r="372" spans="2:65" s="212" customFormat="1" ht="25.5" customHeight="1">
      <c r="B372" s="213"/>
      <c r="C372" s="291" t="s">
        <v>1138</v>
      </c>
      <c r="D372" s="291" t="s">
        <v>198</v>
      </c>
      <c r="E372" s="292" t="s">
        <v>1139</v>
      </c>
      <c r="F372" s="293" t="s">
        <v>1140</v>
      </c>
      <c r="G372" s="294" t="s">
        <v>400</v>
      </c>
      <c r="H372" s="295">
        <v>179.48</v>
      </c>
      <c r="I372" s="116">
        <v>0</v>
      </c>
      <c r="J372" s="296">
        <f t="shared" si="100"/>
        <v>0</v>
      </c>
      <c r="K372" s="293" t="s">
        <v>202</v>
      </c>
      <c r="L372" s="213"/>
      <c r="M372" s="297" t="s">
        <v>5</v>
      </c>
      <c r="N372" s="298" t="s">
        <v>48</v>
      </c>
      <c r="O372" s="214"/>
      <c r="P372" s="299">
        <f t="shared" si="101"/>
        <v>0</v>
      </c>
      <c r="Q372" s="299">
        <v>2.5999999999999998E-4</v>
      </c>
      <c r="R372" s="299">
        <f t="shared" si="102"/>
        <v>4.6664799999999992E-2</v>
      </c>
      <c r="S372" s="299">
        <v>0</v>
      </c>
      <c r="T372" s="300">
        <f t="shared" si="103"/>
        <v>0</v>
      </c>
      <c r="AR372" s="202" t="s">
        <v>261</v>
      </c>
      <c r="AT372" s="202" t="s">
        <v>198</v>
      </c>
      <c r="AU372" s="202" t="s">
        <v>85</v>
      </c>
      <c r="AY372" s="202" t="s">
        <v>196</v>
      </c>
      <c r="BE372" s="301">
        <f t="shared" si="104"/>
        <v>0</v>
      </c>
      <c r="BF372" s="301">
        <f t="shared" si="105"/>
        <v>0</v>
      </c>
      <c r="BG372" s="301">
        <f t="shared" si="106"/>
        <v>0</v>
      </c>
      <c r="BH372" s="301">
        <f t="shared" si="107"/>
        <v>0</v>
      </c>
      <c r="BI372" s="301">
        <f t="shared" si="108"/>
        <v>0</v>
      </c>
      <c r="BJ372" s="202" t="s">
        <v>39</v>
      </c>
      <c r="BK372" s="301">
        <f t="shared" si="109"/>
        <v>0</v>
      </c>
      <c r="BL372" s="202" t="s">
        <v>261</v>
      </c>
      <c r="BM372" s="202" t="s">
        <v>1141</v>
      </c>
    </row>
    <row r="373" spans="2:65" s="212" customFormat="1" ht="16.5" customHeight="1">
      <c r="B373" s="213"/>
      <c r="C373" s="291" t="s">
        <v>1142</v>
      </c>
      <c r="D373" s="291" t="s">
        <v>198</v>
      </c>
      <c r="E373" s="292" t="s">
        <v>1143</v>
      </c>
      <c r="F373" s="293" t="s">
        <v>1144</v>
      </c>
      <c r="G373" s="294" t="s">
        <v>201</v>
      </c>
      <c r="H373" s="295">
        <v>209.142</v>
      </c>
      <c r="I373" s="116">
        <v>0</v>
      </c>
      <c r="J373" s="296">
        <f t="shared" si="100"/>
        <v>0</v>
      </c>
      <c r="K373" s="293" t="s">
        <v>202</v>
      </c>
      <c r="L373" s="213"/>
      <c r="M373" s="297" t="s">
        <v>5</v>
      </c>
      <c r="N373" s="298" t="s">
        <v>48</v>
      </c>
      <c r="O373" s="214"/>
      <c r="P373" s="299">
        <f t="shared" si="101"/>
        <v>0</v>
      </c>
      <c r="Q373" s="299">
        <v>2.9999999999999997E-4</v>
      </c>
      <c r="R373" s="299">
        <f t="shared" si="102"/>
        <v>6.2742599999999996E-2</v>
      </c>
      <c r="S373" s="299">
        <v>0</v>
      </c>
      <c r="T373" s="300">
        <f t="shared" si="103"/>
        <v>0</v>
      </c>
      <c r="AR373" s="202" t="s">
        <v>261</v>
      </c>
      <c r="AT373" s="202" t="s">
        <v>198</v>
      </c>
      <c r="AU373" s="202" t="s">
        <v>85</v>
      </c>
      <c r="AY373" s="202" t="s">
        <v>196</v>
      </c>
      <c r="BE373" s="301">
        <f t="shared" si="104"/>
        <v>0</v>
      </c>
      <c r="BF373" s="301">
        <f t="shared" si="105"/>
        <v>0</v>
      </c>
      <c r="BG373" s="301">
        <f t="shared" si="106"/>
        <v>0</v>
      </c>
      <c r="BH373" s="301">
        <f t="shared" si="107"/>
        <v>0</v>
      </c>
      <c r="BI373" s="301">
        <f t="shared" si="108"/>
        <v>0</v>
      </c>
      <c r="BJ373" s="202" t="s">
        <v>39</v>
      </c>
      <c r="BK373" s="301">
        <f t="shared" si="109"/>
        <v>0</v>
      </c>
      <c r="BL373" s="202" t="s">
        <v>261</v>
      </c>
      <c r="BM373" s="202" t="s">
        <v>1145</v>
      </c>
    </row>
    <row r="374" spans="2:65" s="212" customFormat="1" ht="38.25" customHeight="1">
      <c r="B374" s="213"/>
      <c r="C374" s="291" t="s">
        <v>1146</v>
      </c>
      <c r="D374" s="291" t="s">
        <v>198</v>
      </c>
      <c r="E374" s="292" t="s">
        <v>1147</v>
      </c>
      <c r="F374" s="293" t="s">
        <v>1148</v>
      </c>
      <c r="G374" s="294" t="s">
        <v>243</v>
      </c>
      <c r="H374" s="295">
        <v>4.5510000000000002</v>
      </c>
      <c r="I374" s="116">
        <v>0</v>
      </c>
      <c r="J374" s="296">
        <f t="shared" si="100"/>
        <v>0</v>
      </c>
      <c r="K374" s="293" t="s">
        <v>202</v>
      </c>
      <c r="L374" s="213"/>
      <c r="M374" s="297" t="s">
        <v>5</v>
      </c>
      <c r="N374" s="298" t="s">
        <v>48</v>
      </c>
      <c r="O374" s="214"/>
      <c r="P374" s="299">
        <f t="shared" si="101"/>
        <v>0</v>
      </c>
      <c r="Q374" s="299">
        <v>0</v>
      </c>
      <c r="R374" s="299">
        <f t="shared" si="102"/>
        <v>0</v>
      </c>
      <c r="S374" s="299">
        <v>0</v>
      </c>
      <c r="T374" s="300">
        <f t="shared" si="103"/>
        <v>0</v>
      </c>
      <c r="AR374" s="202" t="s">
        <v>261</v>
      </c>
      <c r="AT374" s="202" t="s">
        <v>198</v>
      </c>
      <c r="AU374" s="202" t="s">
        <v>85</v>
      </c>
      <c r="AY374" s="202" t="s">
        <v>196</v>
      </c>
      <c r="BE374" s="301">
        <f t="shared" si="104"/>
        <v>0</v>
      </c>
      <c r="BF374" s="301">
        <f t="shared" si="105"/>
        <v>0</v>
      </c>
      <c r="BG374" s="301">
        <f t="shared" si="106"/>
        <v>0</v>
      </c>
      <c r="BH374" s="301">
        <f t="shared" si="107"/>
        <v>0</v>
      </c>
      <c r="BI374" s="301">
        <f t="shared" si="108"/>
        <v>0</v>
      </c>
      <c r="BJ374" s="202" t="s">
        <v>39</v>
      </c>
      <c r="BK374" s="301">
        <f t="shared" si="109"/>
        <v>0</v>
      </c>
      <c r="BL374" s="202" t="s">
        <v>261</v>
      </c>
      <c r="BM374" s="202" t="s">
        <v>1149</v>
      </c>
    </row>
    <row r="375" spans="2:65" s="279" customFormat="1" ht="29.85" customHeight="1">
      <c r="B375" s="278"/>
      <c r="D375" s="280" t="s">
        <v>76</v>
      </c>
      <c r="E375" s="289" t="s">
        <v>1150</v>
      </c>
      <c r="F375" s="289" t="s">
        <v>1151</v>
      </c>
      <c r="I375" s="115"/>
      <c r="J375" s="290">
        <f>BK375</f>
        <v>0</v>
      </c>
      <c r="L375" s="278"/>
      <c r="M375" s="283"/>
      <c r="N375" s="284"/>
      <c r="O375" s="284"/>
      <c r="P375" s="285">
        <f>P376</f>
        <v>0</v>
      </c>
      <c r="Q375" s="284"/>
      <c r="R375" s="285">
        <f>R376</f>
        <v>2.415E-3</v>
      </c>
      <c r="S375" s="284"/>
      <c r="T375" s="286">
        <f>T376</f>
        <v>0</v>
      </c>
      <c r="AR375" s="280" t="s">
        <v>85</v>
      </c>
      <c r="AT375" s="287" t="s">
        <v>76</v>
      </c>
      <c r="AU375" s="287" t="s">
        <v>39</v>
      </c>
      <c r="AY375" s="280" t="s">
        <v>196</v>
      </c>
      <c r="BK375" s="288">
        <f>BK376</f>
        <v>0</v>
      </c>
    </row>
    <row r="376" spans="2:65" s="212" customFormat="1" ht="25.5" customHeight="1">
      <c r="B376" s="213"/>
      <c r="C376" s="291" t="s">
        <v>1152</v>
      </c>
      <c r="D376" s="291" t="s">
        <v>198</v>
      </c>
      <c r="E376" s="292" t="s">
        <v>1153</v>
      </c>
      <c r="F376" s="293" t="s">
        <v>1154</v>
      </c>
      <c r="G376" s="294" t="s">
        <v>201</v>
      </c>
      <c r="H376" s="295">
        <v>20.125</v>
      </c>
      <c r="I376" s="116">
        <v>0</v>
      </c>
      <c r="J376" s="296">
        <f>ROUND(I376*H376,2)</f>
        <v>0</v>
      </c>
      <c r="K376" s="293" t="s">
        <v>351</v>
      </c>
      <c r="L376" s="213"/>
      <c r="M376" s="297" t="s">
        <v>5</v>
      </c>
      <c r="N376" s="298" t="s">
        <v>48</v>
      </c>
      <c r="O376" s="214"/>
      <c r="P376" s="299">
        <f>O376*H376</f>
        <v>0</v>
      </c>
      <c r="Q376" s="299">
        <v>1.2E-4</v>
      </c>
      <c r="R376" s="299">
        <f>Q376*H376</f>
        <v>2.415E-3</v>
      </c>
      <c r="S376" s="299">
        <v>0</v>
      </c>
      <c r="T376" s="300">
        <f>S376*H376</f>
        <v>0</v>
      </c>
      <c r="AR376" s="202" t="s">
        <v>261</v>
      </c>
      <c r="AT376" s="202" t="s">
        <v>198</v>
      </c>
      <c r="AU376" s="202" t="s">
        <v>85</v>
      </c>
      <c r="AY376" s="202" t="s">
        <v>196</v>
      </c>
      <c r="BE376" s="301">
        <f>IF(N376="základní",J376,0)</f>
        <v>0</v>
      </c>
      <c r="BF376" s="301">
        <f>IF(N376="snížená",J376,0)</f>
        <v>0</v>
      </c>
      <c r="BG376" s="301">
        <f>IF(N376="zákl. přenesená",J376,0)</f>
        <v>0</v>
      </c>
      <c r="BH376" s="301">
        <f>IF(N376="sníž. přenesená",J376,0)</f>
        <v>0</v>
      </c>
      <c r="BI376" s="301">
        <f>IF(N376="nulová",J376,0)</f>
        <v>0</v>
      </c>
      <c r="BJ376" s="202" t="s">
        <v>39</v>
      </c>
      <c r="BK376" s="301">
        <f>ROUND(I376*H376,2)</f>
        <v>0</v>
      </c>
      <c r="BL376" s="202" t="s">
        <v>261</v>
      </c>
      <c r="BM376" s="202" t="s">
        <v>1155</v>
      </c>
    </row>
    <row r="377" spans="2:65" s="279" customFormat="1" ht="29.85" customHeight="1">
      <c r="B377" s="278"/>
      <c r="D377" s="280" t="s">
        <v>76</v>
      </c>
      <c r="E377" s="289" t="s">
        <v>1156</v>
      </c>
      <c r="F377" s="289" t="s">
        <v>1157</v>
      </c>
      <c r="I377" s="115"/>
      <c r="J377" s="290">
        <f>BK377</f>
        <v>0</v>
      </c>
      <c r="L377" s="278"/>
      <c r="M377" s="283"/>
      <c r="N377" s="284"/>
      <c r="O377" s="284"/>
      <c r="P377" s="285">
        <f>SUM(P378:P381)</f>
        <v>0</v>
      </c>
      <c r="Q377" s="284"/>
      <c r="R377" s="285">
        <f>SUM(R378:R381)</f>
        <v>0.47147337</v>
      </c>
      <c r="S377" s="284"/>
      <c r="T377" s="286">
        <f>SUM(T378:T381)</f>
        <v>8.1536510000000006E-2</v>
      </c>
      <c r="AR377" s="280" t="s">
        <v>85</v>
      </c>
      <c r="AT377" s="287" t="s">
        <v>76</v>
      </c>
      <c r="AU377" s="287" t="s">
        <v>39</v>
      </c>
      <c r="AY377" s="280" t="s">
        <v>196</v>
      </c>
      <c r="BK377" s="288">
        <f>SUM(BK378:BK381)</f>
        <v>0</v>
      </c>
    </row>
    <row r="378" spans="2:65" s="212" customFormat="1" ht="16.5" customHeight="1">
      <c r="B378" s="213"/>
      <c r="C378" s="291" t="s">
        <v>1158</v>
      </c>
      <c r="D378" s="291" t="s">
        <v>198</v>
      </c>
      <c r="E378" s="292" t="s">
        <v>1159</v>
      </c>
      <c r="F378" s="293" t="s">
        <v>1160</v>
      </c>
      <c r="G378" s="294" t="s">
        <v>201</v>
      </c>
      <c r="H378" s="295">
        <v>263.02100000000002</v>
      </c>
      <c r="I378" s="116">
        <v>0</v>
      </c>
      <c r="J378" s="296">
        <f>ROUND(I378*H378,2)</f>
        <v>0</v>
      </c>
      <c r="K378" s="293" t="s">
        <v>202</v>
      </c>
      <c r="L378" s="213"/>
      <c r="M378" s="297" t="s">
        <v>5</v>
      </c>
      <c r="N378" s="298" t="s">
        <v>48</v>
      </c>
      <c r="O378" s="214"/>
      <c r="P378" s="299">
        <f>O378*H378</f>
        <v>0</v>
      </c>
      <c r="Q378" s="299">
        <v>0</v>
      </c>
      <c r="R378" s="299">
        <f>Q378*H378</f>
        <v>0</v>
      </c>
      <c r="S378" s="299">
        <v>0</v>
      </c>
      <c r="T378" s="300">
        <f>S378*H378</f>
        <v>0</v>
      </c>
      <c r="AR378" s="202" t="s">
        <v>261</v>
      </c>
      <c r="AT378" s="202" t="s">
        <v>198</v>
      </c>
      <c r="AU378" s="202" t="s">
        <v>85</v>
      </c>
      <c r="AY378" s="202" t="s">
        <v>196</v>
      </c>
      <c r="BE378" s="301">
        <f>IF(N378="základní",J378,0)</f>
        <v>0</v>
      </c>
      <c r="BF378" s="301">
        <f>IF(N378="snížená",J378,0)</f>
        <v>0</v>
      </c>
      <c r="BG378" s="301">
        <f>IF(N378="zákl. přenesená",J378,0)</f>
        <v>0</v>
      </c>
      <c r="BH378" s="301">
        <f>IF(N378="sníž. přenesená",J378,0)</f>
        <v>0</v>
      </c>
      <c r="BI378" s="301">
        <f>IF(N378="nulová",J378,0)</f>
        <v>0</v>
      </c>
      <c r="BJ378" s="202" t="s">
        <v>39</v>
      </c>
      <c r="BK378" s="301">
        <f>ROUND(I378*H378,2)</f>
        <v>0</v>
      </c>
      <c r="BL378" s="202" t="s">
        <v>261</v>
      </c>
      <c r="BM378" s="202" t="s">
        <v>1161</v>
      </c>
    </row>
    <row r="379" spans="2:65" s="212" customFormat="1" ht="16.5" customHeight="1">
      <c r="B379" s="213"/>
      <c r="C379" s="291" t="s">
        <v>1162</v>
      </c>
      <c r="D379" s="291" t="s">
        <v>198</v>
      </c>
      <c r="E379" s="292" t="s">
        <v>1163</v>
      </c>
      <c r="F379" s="293" t="s">
        <v>1164</v>
      </c>
      <c r="G379" s="294" t="s">
        <v>201</v>
      </c>
      <c r="H379" s="295">
        <v>263.02100000000002</v>
      </c>
      <c r="I379" s="116">
        <v>0</v>
      </c>
      <c r="J379" s="296">
        <f>ROUND(I379*H379,2)</f>
        <v>0</v>
      </c>
      <c r="K379" s="293" t="s">
        <v>202</v>
      </c>
      <c r="L379" s="213"/>
      <c r="M379" s="297" t="s">
        <v>5</v>
      </c>
      <c r="N379" s="298" t="s">
        <v>48</v>
      </c>
      <c r="O379" s="214"/>
      <c r="P379" s="299">
        <f>O379*H379</f>
        <v>0</v>
      </c>
      <c r="Q379" s="299">
        <v>1E-3</v>
      </c>
      <c r="R379" s="299">
        <f>Q379*H379</f>
        <v>0.263021</v>
      </c>
      <c r="S379" s="299">
        <v>3.1E-4</v>
      </c>
      <c r="T379" s="300">
        <f>S379*H379</f>
        <v>8.1536510000000006E-2</v>
      </c>
      <c r="AR379" s="202" t="s">
        <v>261</v>
      </c>
      <c r="AT379" s="202" t="s">
        <v>198</v>
      </c>
      <c r="AU379" s="202" t="s">
        <v>85</v>
      </c>
      <c r="AY379" s="202" t="s">
        <v>196</v>
      </c>
      <c r="BE379" s="301">
        <f>IF(N379="základní",J379,0)</f>
        <v>0</v>
      </c>
      <c r="BF379" s="301">
        <f>IF(N379="snížená",J379,0)</f>
        <v>0</v>
      </c>
      <c r="BG379" s="301">
        <f>IF(N379="zákl. přenesená",J379,0)</f>
        <v>0</v>
      </c>
      <c r="BH379" s="301">
        <f>IF(N379="sníž. přenesená",J379,0)</f>
        <v>0</v>
      </c>
      <c r="BI379" s="301">
        <f>IF(N379="nulová",J379,0)</f>
        <v>0</v>
      </c>
      <c r="BJ379" s="202" t="s">
        <v>39</v>
      </c>
      <c r="BK379" s="301">
        <f>ROUND(I379*H379,2)</f>
        <v>0</v>
      </c>
      <c r="BL379" s="202" t="s">
        <v>261</v>
      </c>
      <c r="BM379" s="202" t="s">
        <v>1165</v>
      </c>
    </row>
    <row r="380" spans="2:65" s="212" customFormat="1" ht="25.5" customHeight="1">
      <c r="B380" s="213"/>
      <c r="C380" s="291" t="s">
        <v>1166</v>
      </c>
      <c r="D380" s="291" t="s">
        <v>198</v>
      </c>
      <c r="E380" s="292" t="s">
        <v>1167</v>
      </c>
      <c r="F380" s="293" t="s">
        <v>1168</v>
      </c>
      <c r="G380" s="294" t="s">
        <v>201</v>
      </c>
      <c r="H380" s="295">
        <v>425.41300000000001</v>
      </c>
      <c r="I380" s="116">
        <v>0</v>
      </c>
      <c r="J380" s="296">
        <f>ROUND(I380*H380,2)</f>
        <v>0</v>
      </c>
      <c r="K380" s="293" t="s">
        <v>202</v>
      </c>
      <c r="L380" s="213"/>
      <c r="M380" s="297" t="s">
        <v>5</v>
      </c>
      <c r="N380" s="298" t="s">
        <v>48</v>
      </c>
      <c r="O380" s="214"/>
      <c r="P380" s="299">
        <f>O380*H380</f>
        <v>0</v>
      </c>
      <c r="Q380" s="299">
        <v>2.0000000000000001E-4</v>
      </c>
      <c r="R380" s="299">
        <f>Q380*H380</f>
        <v>8.5082600000000008E-2</v>
      </c>
      <c r="S380" s="299">
        <v>0</v>
      </c>
      <c r="T380" s="300">
        <f>S380*H380</f>
        <v>0</v>
      </c>
      <c r="AR380" s="202" t="s">
        <v>261</v>
      </c>
      <c r="AT380" s="202" t="s">
        <v>198</v>
      </c>
      <c r="AU380" s="202" t="s">
        <v>85</v>
      </c>
      <c r="AY380" s="202" t="s">
        <v>196</v>
      </c>
      <c r="BE380" s="301">
        <f>IF(N380="základní",J380,0)</f>
        <v>0</v>
      </c>
      <c r="BF380" s="301">
        <f>IF(N380="snížená",J380,0)</f>
        <v>0</v>
      </c>
      <c r="BG380" s="301">
        <f>IF(N380="zákl. přenesená",J380,0)</f>
        <v>0</v>
      </c>
      <c r="BH380" s="301">
        <f>IF(N380="sníž. přenesená",J380,0)</f>
        <v>0</v>
      </c>
      <c r="BI380" s="301">
        <f>IF(N380="nulová",J380,0)</f>
        <v>0</v>
      </c>
      <c r="BJ380" s="202" t="s">
        <v>39</v>
      </c>
      <c r="BK380" s="301">
        <f>ROUND(I380*H380,2)</f>
        <v>0</v>
      </c>
      <c r="BL380" s="202" t="s">
        <v>261</v>
      </c>
      <c r="BM380" s="202" t="s">
        <v>1169</v>
      </c>
    </row>
    <row r="381" spans="2:65" s="212" customFormat="1" ht="25.5" customHeight="1">
      <c r="B381" s="213"/>
      <c r="C381" s="291" t="s">
        <v>1170</v>
      </c>
      <c r="D381" s="291" t="s">
        <v>198</v>
      </c>
      <c r="E381" s="292" t="s">
        <v>1171</v>
      </c>
      <c r="F381" s="293" t="s">
        <v>1172</v>
      </c>
      <c r="G381" s="294" t="s">
        <v>201</v>
      </c>
      <c r="H381" s="295">
        <v>425.41300000000001</v>
      </c>
      <c r="I381" s="116">
        <v>0</v>
      </c>
      <c r="J381" s="296">
        <f>ROUND(I381*H381,2)</f>
        <v>0</v>
      </c>
      <c r="K381" s="293" t="s">
        <v>202</v>
      </c>
      <c r="L381" s="213"/>
      <c r="M381" s="297" t="s">
        <v>5</v>
      </c>
      <c r="N381" s="298" t="s">
        <v>48</v>
      </c>
      <c r="O381" s="214"/>
      <c r="P381" s="299">
        <f>O381*H381</f>
        <v>0</v>
      </c>
      <c r="Q381" s="299">
        <v>2.9E-4</v>
      </c>
      <c r="R381" s="299">
        <f>Q381*H381</f>
        <v>0.12336977</v>
      </c>
      <c r="S381" s="299">
        <v>0</v>
      </c>
      <c r="T381" s="300">
        <f>S381*H381</f>
        <v>0</v>
      </c>
      <c r="AR381" s="202" t="s">
        <v>261</v>
      </c>
      <c r="AT381" s="202" t="s">
        <v>198</v>
      </c>
      <c r="AU381" s="202" t="s">
        <v>85</v>
      </c>
      <c r="AY381" s="202" t="s">
        <v>196</v>
      </c>
      <c r="BE381" s="301">
        <f>IF(N381="základní",J381,0)</f>
        <v>0</v>
      </c>
      <c r="BF381" s="301">
        <f>IF(N381="snížená",J381,0)</f>
        <v>0</v>
      </c>
      <c r="BG381" s="301">
        <f>IF(N381="zákl. přenesená",J381,0)</f>
        <v>0</v>
      </c>
      <c r="BH381" s="301">
        <f>IF(N381="sníž. přenesená",J381,0)</f>
        <v>0</v>
      </c>
      <c r="BI381" s="301">
        <f>IF(N381="nulová",J381,0)</f>
        <v>0</v>
      </c>
      <c r="BJ381" s="202" t="s">
        <v>39</v>
      </c>
      <c r="BK381" s="301">
        <f>ROUND(I381*H381,2)</f>
        <v>0</v>
      </c>
      <c r="BL381" s="202" t="s">
        <v>261</v>
      </c>
      <c r="BM381" s="202" t="s">
        <v>1173</v>
      </c>
    </row>
    <row r="382" spans="2:65" s="279" customFormat="1" ht="37.35" customHeight="1">
      <c r="B382" s="278"/>
      <c r="D382" s="280" t="s">
        <v>76</v>
      </c>
      <c r="E382" s="281" t="s">
        <v>291</v>
      </c>
      <c r="F382" s="281" t="s">
        <v>1174</v>
      </c>
      <c r="I382" s="115"/>
      <c r="J382" s="282">
        <f>BK382</f>
        <v>0</v>
      </c>
      <c r="L382" s="278"/>
      <c r="M382" s="283"/>
      <c r="N382" s="284"/>
      <c r="O382" s="284"/>
      <c r="P382" s="285">
        <f>P383</f>
        <v>0</v>
      </c>
      <c r="Q382" s="284"/>
      <c r="R382" s="285">
        <f>R383</f>
        <v>1.489E-2</v>
      </c>
      <c r="S382" s="284"/>
      <c r="T382" s="286">
        <f>T383</f>
        <v>0</v>
      </c>
      <c r="AR382" s="280" t="s">
        <v>208</v>
      </c>
      <c r="AT382" s="287" t="s">
        <v>76</v>
      </c>
      <c r="AU382" s="287" t="s">
        <v>77</v>
      </c>
      <c r="AY382" s="280" t="s">
        <v>196</v>
      </c>
      <c r="BK382" s="288">
        <f>BK383</f>
        <v>0</v>
      </c>
    </row>
    <row r="383" spans="2:65" s="279" customFormat="1" ht="19.899999999999999" customHeight="1">
      <c r="B383" s="278"/>
      <c r="D383" s="280" t="s">
        <v>76</v>
      </c>
      <c r="E383" s="289" t="s">
        <v>1175</v>
      </c>
      <c r="F383" s="289" t="s">
        <v>1176</v>
      </c>
      <c r="I383" s="115"/>
      <c r="J383" s="290">
        <f>BK383</f>
        <v>0</v>
      </c>
      <c r="L383" s="278"/>
      <c r="M383" s="283"/>
      <c r="N383" s="284"/>
      <c r="O383" s="284"/>
      <c r="P383" s="285">
        <f>P384</f>
        <v>0</v>
      </c>
      <c r="Q383" s="284"/>
      <c r="R383" s="285">
        <f>R384</f>
        <v>1.489E-2</v>
      </c>
      <c r="S383" s="284"/>
      <c r="T383" s="286">
        <f>T384</f>
        <v>0</v>
      </c>
      <c r="AR383" s="280" t="s">
        <v>208</v>
      </c>
      <c r="AT383" s="287" t="s">
        <v>76</v>
      </c>
      <c r="AU383" s="287" t="s">
        <v>39</v>
      </c>
      <c r="AY383" s="280" t="s">
        <v>196</v>
      </c>
      <c r="BK383" s="288">
        <f>BK384</f>
        <v>0</v>
      </c>
    </row>
    <row r="384" spans="2:65" s="212" customFormat="1" ht="38.25" customHeight="1">
      <c r="B384" s="213"/>
      <c r="C384" s="291" t="s">
        <v>1177</v>
      </c>
      <c r="D384" s="291" t="s">
        <v>198</v>
      </c>
      <c r="E384" s="292" t="s">
        <v>1178</v>
      </c>
      <c r="F384" s="293" t="s">
        <v>1179</v>
      </c>
      <c r="G384" s="294" t="s">
        <v>288</v>
      </c>
      <c r="H384" s="295">
        <v>1</v>
      </c>
      <c r="I384" s="116">
        <v>0</v>
      </c>
      <c r="J384" s="296">
        <f>ROUND(I384*H384,2)</f>
        <v>0</v>
      </c>
      <c r="K384" s="293" t="s">
        <v>351</v>
      </c>
      <c r="L384" s="213"/>
      <c r="M384" s="297" t="s">
        <v>5</v>
      </c>
      <c r="N384" s="320" t="s">
        <v>48</v>
      </c>
      <c r="O384" s="321"/>
      <c r="P384" s="322">
        <f>O384*H384</f>
        <v>0</v>
      </c>
      <c r="Q384" s="322">
        <v>1.489E-2</v>
      </c>
      <c r="R384" s="322">
        <f>Q384*H384</f>
        <v>1.489E-2</v>
      </c>
      <c r="S384" s="322">
        <v>0</v>
      </c>
      <c r="T384" s="323">
        <f>S384*H384</f>
        <v>0</v>
      </c>
      <c r="AR384" s="202" t="s">
        <v>460</v>
      </c>
      <c r="AT384" s="202" t="s">
        <v>198</v>
      </c>
      <c r="AU384" s="202" t="s">
        <v>85</v>
      </c>
      <c r="AY384" s="202" t="s">
        <v>196</v>
      </c>
      <c r="BE384" s="301">
        <f>IF(N384="základní",J384,0)</f>
        <v>0</v>
      </c>
      <c r="BF384" s="301">
        <f>IF(N384="snížená",J384,0)</f>
        <v>0</v>
      </c>
      <c r="BG384" s="301">
        <f>IF(N384="zákl. přenesená",J384,0)</f>
        <v>0</v>
      </c>
      <c r="BH384" s="301">
        <f>IF(N384="sníž. přenesená",J384,0)</f>
        <v>0</v>
      </c>
      <c r="BI384" s="301">
        <f>IF(N384="nulová",J384,0)</f>
        <v>0</v>
      </c>
      <c r="BJ384" s="202" t="s">
        <v>39</v>
      </c>
      <c r="BK384" s="301">
        <f>ROUND(I384*H384,2)</f>
        <v>0</v>
      </c>
      <c r="BL384" s="202" t="s">
        <v>460</v>
      </c>
      <c r="BM384" s="202" t="s">
        <v>1180</v>
      </c>
    </row>
    <row r="385" spans="2:12" s="212" customFormat="1" ht="6.95" customHeight="1">
      <c r="B385" s="236"/>
      <c r="C385" s="237"/>
      <c r="D385" s="237"/>
      <c r="E385" s="237"/>
      <c r="F385" s="237"/>
      <c r="G385" s="237"/>
      <c r="H385" s="237"/>
      <c r="I385" s="108"/>
      <c r="J385" s="237"/>
      <c r="K385" s="237"/>
      <c r="L385" s="213"/>
    </row>
  </sheetData>
  <sheetProtection password="805E" sheet="1" objects="1" scenarios="1"/>
  <autoFilter ref="C109:K384"/>
  <mergeCells count="13">
    <mergeCell ref="E102:H102"/>
    <mergeCell ref="G1:H1"/>
    <mergeCell ref="L2:V2"/>
    <mergeCell ref="E49:H49"/>
    <mergeCell ref="E51:H51"/>
    <mergeCell ref="J55:J56"/>
    <mergeCell ref="E98:H98"/>
    <mergeCell ref="E100:H10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0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8"/>
  <sheetViews>
    <sheetView showGridLines="0" workbookViewId="0">
      <pane ySplit="1" topLeftCell="A70" activePane="bottomLeft" state="frozen"/>
      <selection pane="bottomLeft" activeCell="I89" sqref="I89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93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144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1181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16.5" customHeight="1">
      <c r="B26" s="218"/>
      <c r="C26" s="219"/>
      <c r="D26" s="219"/>
      <c r="E26" s="380" t="s">
        <v>5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ROUND(J86,0)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ROUND(SUM(BE86:BE117), 0)</f>
        <v>0</v>
      </c>
      <c r="G32" s="214"/>
      <c r="H32" s="214"/>
      <c r="I32" s="106">
        <v>0.21</v>
      </c>
      <c r="J32" s="228">
        <f>ROUND(ROUND((SUM(BE86:BE117)),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ROUND(SUM(BF86:BF117), 0)</f>
        <v>0</v>
      </c>
      <c r="G33" s="214"/>
      <c r="H33" s="214"/>
      <c r="I33" s="106">
        <v>0.15</v>
      </c>
      <c r="J33" s="228">
        <f>ROUND(ROUND((SUM(BF86:BF117)),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ROUND(SUM(BG86:BG117),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ROUND(SUM(BH86:BH117),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ROUND(SUM(BI86:BI117),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144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02 - Plynová zařízení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J86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1182</v>
      </c>
      <c r="E61" s="249"/>
      <c r="F61" s="249"/>
      <c r="G61" s="249"/>
      <c r="H61" s="249"/>
      <c r="I61" s="111"/>
      <c r="J61" s="250">
        <f>J87</f>
        <v>0</v>
      </c>
      <c r="K61" s="251"/>
    </row>
    <row r="62" spans="2:47" s="259" customFormat="1" ht="19.899999999999999" customHeight="1">
      <c r="B62" s="253"/>
      <c r="C62" s="254"/>
      <c r="D62" s="255" t="s">
        <v>1183</v>
      </c>
      <c r="E62" s="256"/>
      <c r="F62" s="256"/>
      <c r="G62" s="256"/>
      <c r="H62" s="256"/>
      <c r="I62" s="112"/>
      <c r="J62" s="257">
        <f>J88</f>
        <v>0</v>
      </c>
      <c r="K62" s="258"/>
    </row>
    <row r="63" spans="2:47" s="259" customFormat="1" ht="19.899999999999999" customHeight="1">
      <c r="B63" s="253"/>
      <c r="C63" s="254"/>
      <c r="D63" s="255" t="s">
        <v>1184</v>
      </c>
      <c r="E63" s="256"/>
      <c r="F63" s="256"/>
      <c r="G63" s="256"/>
      <c r="H63" s="256"/>
      <c r="I63" s="112"/>
      <c r="J63" s="257">
        <f>J110</f>
        <v>0</v>
      </c>
      <c r="K63" s="258"/>
    </row>
    <row r="64" spans="2:47" s="252" customFormat="1" ht="24.95" customHeight="1">
      <c r="B64" s="246"/>
      <c r="C64" s="247"/>
      <c r="D64" s="248" t="s">
        <v>1185</v>
      </c>
      <c r="E64" s="249"/>
      <c r="F64" s="249"/>
      <c r="G64" s="249"/>
      <c r="H64" s="249"/>
      <c r="I64" s="111"/>
      <c r="J64" s="250">
        <f>J113</f>
        <v>0</v>
      </c>
      <c r="K64" s="251"/>
    </row>
    <row r="65" spans="2:12" s="212" customFormat="1" ht="21.75" customHeight="1">
      <c r="B65" s="213"/>
      <c r="C65" s="214"/>
      <c r="D65" s="214"/>
      <c r="E65" s="214"/>
      <c r="F65" s="214"/>
      <c r="G65" s="214"/>
      <c r="H65" s="214"/>
      <c r="I65" s="101"/>
      <c r="J65" s="214"/>
      <c r="K65" s="215"/>
    </row>
    <row r="66" spans="2:12" s="212" customFormat="1" ht="6.95" customHeight="1">
      <c r="B66" s="236"/>
      <c r="C66" s="237"/>
      <c r="D66" s="237"/>
      <c r="E66" s="237"/>
      <c r="F66" s="237"/>
      <c r="G66" s="237"/>
      <c r="H66" s="237"/>
      <c r="I66" s="108"/>
      <c r="J66" s="237"/>
      <c r="K66" s="238"/>
    </row>
    <row r="70" spans="2:12" s="212" customFormat="1" ht="6.95" customHeight="1">
      <c r="B70" s="239"/>
      <c r="C70" s="240"/>
      <c r="D70" s="240"/>
      <c r="E70" s="240"/>
      <c r="F70" s="240"/>
      <c r="G70" s="240"/>
      <c r="H70" s="240"/>
      <c r="I70" s="109"/>
      <c r="J70" s="240"/>
      <c r="K70" s="240"/>
      <c r="L70" s="213"/>
    </row>
    <row r="71" spans="2:12" s="212" customFormat="1" ht="36.950000000000003" customHeight="1">
      <c r="B71" s="213"/>
      <c r="C71" s="260" t="s">
        <v>180</v>
      </c>
      <c r="I71" s="119"/>
      <c r="L71" s="213"/>
    </row>
    <row r="72" spans="2:12" s="212" customFormat="1" ht="6.95" customHeight="1">
      <c r="B72" s="213"/>
      <c r="I72" s="119"/>
      <c r="L72" s="213"/>
    </row>
    <row r="73" spans="2:12" s="212" customFormat="1" ht="14.45" customHeight="1">
      <c r="B73" s="213"/>
      <c r="C73" s="261" t="s">
        <v>19</v>
      </c>
      <c r="I73" s="119"/>
      <c r="L73" s="213"/>
    </row>
    <row r="74" spans="2:12" s="212" customFormat="1" ht="16.5" customHeight="1">
      <c r="B74" s="213"/>
      <c r="E74" s="382" t="str">
        <f>E7</f>
        <v>Střední škola automobilní Holice - modernizace dílen odborného výcviku a praxe - stavební práce</v>
      </c>
      <c r="F74" s="383"/>
      <c r="G74" s="383"/>
      <c r="H74" s="383"/>
      <c r="I74" s="119"/>
      <c r="L74" s="213"/>
    </row>
    <row r="75" spans="2:12" ht="15">
      <c r="B75" s="206"/>
      <c r="C75" s="261" t="s">
        <v>143</v>
      </c>
      <c r="L75" s="206"/>
    </row>
    <row r="76" spans="2:12" s="212" customFormat="1" ht="16.5" customHeight="1">
      <c r="B76" s="213"/>
      <c r="E76" s="382" t="s">
        <v>144</v>
      </c>
      <c r="F76" s="373"/>
      <c r="G76" s="373"/>
      <c r="H76" s="373"/>
      <c r="I76" s="119"/>
      <c r="L76" s="213"/>
    </row>
    <row r="77" spans="2:12" s="212" customFormat="1" ht="14.45" customHeight="1">
      <c r="B77" s="213"/>
      <c r="C77" s="261" t="s">
        <v>145</v>
      </c>
      <c r="I77" s="119"/>
      <c r="L77" s="213"/>
    </row>
    <row r="78" spans="2:12" s="212" customFormat="1" ht="17.25" customHeight="1">
      <c r="B78" s="213"/>
      <c r="E78" s="372" t="str">
        <f>E11</f>
        <v>02 - Plynová zařízení</v>
      </c>
      <c r="F78" s="373"/>
      <c r="G78" s="373"/>
      <c r="H78" s="373"/>
      <c r="I78" s="119"/>
      <c r="L78" s="213"/>
    </row>
    <row r="79" spans="2:12" s="212" customFormat="1" ht="6.95" customHeight="1">
      <c r="B79" s="213"/>
      <c r="I79" s="119"/>
      <c r="L79" s="213"/>
    </row>
    <row r="80" spans="2:12" s="212" customFormat="1" ht="18" customHeight="1">
      <c r="B80" s="213"/>
      <c r="C80" s="261" t="s">
        <v>23</v>
      </c>
      <c r="F80" s="262" t="str">
        <f>F14</f>
        <v>Holice</v>
      </c>
      <c r="I80" s="113" t="s">
        <v>25</v>
      </c>
      <c r="J80" s="263">
        <f>IF(J14="","",J14)</f>
        <v>0</v>
      </c>
      <c r="L80" s="213"/>
    </row>
    <row r="81" spans="2:65" s="212" customFormat="1" ht="6.95" customHeight="1">
      <c r="B81" s="213"/>
      <c r="I81" s="119"/>
      <c r="L81" s="213"/>
    </row>
    <row r="82" spans="2:65" s="212" customFormat="1" ht="15">
      <c r="B82" s="213"/>
      <c r="C82" s="261" t="s">
        <v>26</v>
      </c>
      <c r="F82" s="262" t="str">
        <f>E17</f>
        <v>Pardubický kraj, Komenského nám. 125, Pardubice</v>
      </c>
      <c r="I82" s="113" t="s">
        <v>34</v>
      </c>
      <c r="J82" s="262" t="str">
        <f>E23</f>
        <v>ApA Architektonicko-projekt.ateliér Vamberk s.r.o.</v>
      </c>
      <c r="L82" s="213"/>
    </row>
    <row r="83" spans="2:65" s="212" customFormat="1" ht="14.45" customHeight="1">
      <c r="B83" s="213"/>
      <c r="C83" s="261" t="s">
        <v>32</v>
      </c>
      <c r="F83" s="262" t="str">
        <f>IF(E20="","",E20)</f>
        <v/>
      </c>
      <c r="I83" s="119"/>
      <c r="L83" s="213"/>
    </row>
    <row r="84" spans="2:65" s="212" customFormat="1" ht="10.35" customHeight="1">
      <c r="B84" s="213"/>
      <c r="I84" s="119"/>
      <c r="L84" s="213"/>
    </row>
    <row r="85" spans="2:65" s="271" customFormat="1" ht="29.25" customHeight="1">
      <c r="B85" s="264"/>
      <c r="C85" s="265" t="s">
        <v>181</v>
      </c>
      <c r="D85" s="266" t="s">
        <v>62</v>
      </c>
      <c r="E85" s="266" t="s">
        <v>58</v>
      </c>
      <c r="F85" s="266" t="s">
        <v>182</v>
      </c>
      <c r="G85" s="266" t="s">
        <v>183</v>
      </c>
      <c r="H85" s="266" t="s">
        <v>184</v>
      </c>
      <c r="I85" s="114" t="s">
        <v>185</v>
      </c>
      <c r="J85" s="266" t="s">
        <v>149</v>
      </c>
      <c r="K85" s="267" t="s">
        <v>186</v>
      </c>
      <c r="L85" s="264"/>
      <c r="M85" s="268" t="s">
        <v>187</v>
      </c>
      <c r="N85" s="269" t="s">
        <v>47</v>
      </c>
      <c r="O85" s="269" t="s">
        <v>188</v>
      </c>
      <c r="P85" s="269" t="s">
        <v>189</v>
      </c>
      <c r="Q85" s="269" t="s">
        <v>190</v>
      </c>
      <c r="R85" s="269" t="s">
        <v>191</v>
      </c>
      <c r="S85" s="269" t="s">
        <v>192</v>
      </c>
      <c r="T85" s="270" t="s">
        <v>193</v>
      </c>
    </row>
    <row r="86" spans="2:65" s="212" customFormat="1" ht="29.25" customHeight="1">
      <c r="B86" s="213"/>
      <c r="C86" s="272" t="s">
        <v>150</v>
      </c>
      <c r="I86" s="119"/>
      <c r="J86" s="273">
        <f>BK86</f>
        <v>0</v>
      </c>
      <c r="L86" s="213"/>
      <c r="M86" s="274"/>
      <c r="N86" s="222"/>
      <c r="O86" s="222"/>
      <c r="P86" s="275">
        <f>P87+P113</f>
        <v>0</v>
      </c>
      <c r="Q86" s="222"/>
      <c r="R86" s="275">
        <f>R87+R113</f>
        <v>0.13045599999999996</v>
      </c>
      <c r="S86" s="222"/>
      <c r="T86" s="276">
        <f>T87+T113</f>
        <v>0</v>
      </c>
      <c r="AT86" s="202" t="s">
        <v>76</v>
      </c>
      <c r="AU86" s="202" t="s">
        <v>151</v>
      </c>
      <c r="BK86" s="277">
        <f>BK87+BK113</f>
        <v>0</v>
      </c>
    </row>
    <row r="87" spans="2:65" s="279" customFormat="1" ht="37.35" customHeight="1">
      <c r="B87" s="278"/>
      <c r="D87" s="280" t="s">
        <v>76</v>
      </c>
      <c r="E87" s="281" t="s">
        <v>752</v>
      </c>
      <c r="F87" s="281" t="s">
        <v>1186</v>
      </c>
      <c r="I87" s="115"/>
      <c r="J87" s="282">
        <f>BK87</f>
        <v>0</v>
      </c>
      <c r="L87" s="278"/>
      <c r="M87" s="283"/>
      <c r="N87" s="284"/>
      <c r="O87" s="284"/>
      <c r="P87" s="285">
        <f>P88+P110</f>
        <v>0</v>
      </c>
      <c r="Q87" s="284"/>
      <c r="R87" s="285">
        <f>R88+R110</f>
        <v>0.13045599999999996</v>
      </c>
      <c r="S87" s="284"/>
      <c r="T87" s="286">
        <f>T88+T110</f>
        <v>0</v>
      </c>
      <c r="AR87" s="280" t="s">
        <v>85</v>
      </c>
      <c r="AT87" s="287" t="s">
        <v>76</v>
      </c>
      <c r="AU87" s="287" t="s">
        <v>77</v>
      </c>
      <c r="AY87" s="280" t="s">
        <v>196</v>
      </c>
      <c r="BK87" s="288">
        <f>BK88+BK110</f>
        <v>0</v>
      </c>
    </row>
    <row r="88" spans="2:65" s="279" customFormat="1" ht="19.899999999999999" customHeight="1">
      <c r="B88" s="278"/>
      <c r="D88" s="280" t="s">
        <v>76</v>
      </c>
      <c r="E88" s="289" t="s">
        <v>1187</v>
      </c>
      <c r="F88" s="289" t="s">
        <v>1188</v>
      </c>
      <c r="I88" s="115"/>
      <c r="J88" s="290">
        <f>BK88</f>
        <v>0</v>
      </c>
      <c r="L88" s="278"/>
      <c r="M88" s="283"/>
      <c r="N88" s="284"/>
      <c r="O88" s="284"/>
      <c r="P88" s="285">
        <f>SUM(P89:P109)</f>
        <v>0</v>
      </c>
      <c r="Q88" s="284"/>
      <c r="R88" s="285">
        <f>SUM(R89:R109)</f>
        <v>0.12727599999999997</v>
      </c>
      <c r="S88" s="284"/>
      <c r="T88" s="286">
        <f>SUM(T89:T109)</f>
        <v>0</v>
      </c>
      <c r="AR88" s="280" t="s">
        <v>85</v>
      </c>
      <c r="AT88" s="287" t="s">
        <v>76</v>
      </c>
      <c r="AU88" s="287" t="s">
        <v>39</v>
      </c>
      <c r="AY88" s="280" t="s">
        <v>196</v>
      </c>
      <c r="BK88" s="288">
        <f>SUM(BK89:BK109)</f>
        <v>0</v>
      </c>
    </row>
    <row r="89" spans="2:65" s="212" customFormat="1" ht="16.5" customHeight="1">
      <c r="B89" s="213"/>
      <c r="C89" s="302" t="s">
        <v>39</v>
      </c>
      <c r="D89" s="302" t="s">
        <v>291</v>
      </c>
      <c r="E89" s="303" t="s">
        <v>1189</v>
      </c>
      <c r="F89" s="304" t="s">
        <v>1190</v>
      </c>
      <c r="G89" s="305" t="s">
        <v>288</v>
      </c>
      <c r="H89" s="306">
        <v>1</v>
      </c>
      <c r="I89" s="117">
        <v>0</v>
      </c>
      <c r="J89" s="307">
        <f t="shared" ref="J89:J109" si="0">ROUND(I89*H89,2)</f>
        <v>0</v>
      </c>
      <c r="K89" s="304" t="s">
        <v>351</v>
      </c>
      <c r="L89" s="308"/>
      <c r="M89" s="309" t="s">
        <v>5</v>
      </c>
      <c r="N89" s="310" t="s">
        <v>48</v>
      </c>
      <c r="O89" s="214"/>
      <c r="P89" s="299">
        <f t="shared" ref="P89:P109" si="1">O89*H89</f>
        <v>0</v>
      </c>
      <c r="Q89" s="299">
        <v>0.01</v>
      </c>
      <c r="R89" s="299">
        <f t="shared" ref="R89:R109" si="2">Q89*H89</f>
        <v>0.01</v>
      </c>
      <c r="S89" s="299">
        <v>0</v>
      </c>
      <c r="T89" s="300">
        <f t="shared" ref="T89:T109" si="3">S89*H89</f>
        <v>0</v>
      </c>
      <c r="AR89" s="202" t="s">
        <v>327</v>
      </c>
      <c r="AT89" s="202" t="s">
        <v>291</v>
      </c>
      <c r="AU89" s="202" t="s">
        <v>85</v>
      </c>
      <c r="AY89" s="202" t="s">
        <v>196</v>
      </c>
      <c r="BE89" s="301">
        <f t="shared" ref="BE89:BE109" si="4">IF(N89="základní",J89,0)</f>
        <v>0</v>
      </c>
      <c r="BF89" s="301">
        <f t="shared" ref="BF89:BF109" si="5">IF(N89="snížená",J89,0)</f>
        <v>0</v>
      </c>
      <c r="BG89" s="301">
        <f t="shared" ref="BG89:BG109" si="6">IF(N89="zákl. přenesená",J89,0)</f>
        <v>0</v>
      </c>
      <c r="BH89" s="301">
        <f t="shared" ref="BH89:BH109" si="7">IF(N89="sníž. přenesená",J89,0)</f>
        <v>0</v>
      </c>
      <c r="BI89" s="301">
        <f t="shared" ref="BI89:BI109" si="8">IF(N89="nulová",J89,0)</f>
        <v>0</v>
      </c>
      <c r="BJ89" s="202" t="s">
        <v>39</v>
      </c>
      <c r="BK89" s="301">
        <f t="shared" ref="BK89:BK109" si="9">ROUND(I89*H89,2)</f>
        <v>0</v>
      </c>
      <c r="BL89" s="202" t="s">
        <v>261</v>
      </c>
      <c r="BM89" s="202" t="s">
        <v>1191</v>
      </c>
    </row>
    <row r="90" spans="2:65" s="212" customFormat="1" ht="16.5" customHeight="1">
      <c r="B90" s="213"/>
      <c r="C90" s="302" t="s">
        <v>85</v>
      </c>
      <c r="D90" s="302" t="s">
        <v>291</v>
      </c>
      <c r="E90" s="303" t="s">
        <v>1192</v>
      </c>
      <c r="F90" s="304" t="s">
        <v>1193</v>
      </c>
      <c r="G90" s="305" t="s">
        <v>288</v>
      </c>
      <c r="H90" s="306">
        <v>1</v>
      </c>
      <c r="I90" s="117">
        <v>0</v>
      </c>
      <c r="J90" s="307">
        <f t="shared" si="0"/>
        <v>0</v>
      </c>
      <c r="K90" s="304" t="s">
        <v>351</v>
      </c>
      <c r="L90" s="308"/>
      <c r="M90" s="309" t="s">
        <v>5</v>
      </c>
      <c r="N90" s="310" t="s">
        <v>48</v>
      </c>
      <c r="O90" s="214"/>
      <c r="P90" s="299">
        <f t="shared" si="1"/>
        <v>0</v>
      </c>
      <c r="Q90" s="299">
        <v>0.01</v>
      </c>
      <c r="R90" s="299">
        <f t="shared" si="2"/>
        <v>0.01</v>
      </c>
      <c r="S90" s="299">
        <v>0</v>
      </c>
      <c r="T90" s="300">
        <f t="shared" si="3"/>
        <v>0</v>
      </c>
      <c r="AR90" s="202" t="s">
        <v>327</v>
      </c>
      <c r="AT90" s="202" t="s">
        <v>291</v>
      </c>
      <c r="AU90" s="202" t="s">
        <v>85</v>
      </c>
      <c r="AY90" s="202" t="s">
        <v>196</v>
      </c>
      <c r="BE90" s="301">
        <f t="shared" si="4"/>
        <v>0</v>
      </c>
      <c r="BF90" s="301">
        <f t="shared" si="5"/>
        <v>0</v>
      </c>
      <c r="BG90" s="301">
        <f t="shared" si="6"/>
        <v>0</v>
      </c>
      <c r="BH90" s="301">
        <f t="shared" si="7"/>
        <v>0</v>
      </c>
      <c r="BI90" s="301">
        <f t="shared" si="8"/>
        <v>0</v>
      </c>
      <c r="BJ90" s="202" t="s">
        <v>39</v>
      </c>
      <c r="BK90" s="301">
        <f t="shared" si="9"/>
        <v>0</v>
      </c>
      <c r="BL90" s="202" t="s">
        <v>261</v>
      </c>
      <c r="BM90" s="202" t="s">
        <v>1194</v>
      </c>
    </row>
    <row r="91" spans="2:65" s="212" customFormat="1" ht="16.5" customHeight="1">
      <c r="B91" s="213"/>
      <c r="C91" s="291" t="s">
        <v>208</v>
      </c>
      <c r="D91" s="291" t="s">
        <v>198</v>
      </c>
      <c r="E91" s="292" t="s">
        <v>1195</v>
      </c>
      <c r="F91" s="293" t="s">
        <v>1196</v>
      </c>
      <c r="G91" s="294" t="s">
        <v>400</v>
      </c>
      <c r="H91" s="295">
        <v>2</v>
      </c>
      <c r="I91" s="116">
        <v>0</v>
      </c>
      <c r="J91" s="296">
        <f t="shared" si="0"/>
        <v>0</v>
      </c>
      <c r="K91" s="293" t="s">
        <v>202</v>
      </c>
      <c r="L91" s="213"/>
      <c r="M91" s="297" t="s">
        <v>5</v>
      </c>
      <c r="N91" s="298" t="s">
        <v>48</v>
      </c>
      <c r="O91" s="214"/>
      <c r="P91" s="299">
        <f t="shared" si="1"/>
        <v>0</v>
      </c>
      <c r="Q91" s="299">
        <v>1.47E-3</v>
      </c>
      <c r="R91" s="299">
        <f t="shared" si="2"/>
        <v>2.9399999999999999E-3</v>
      </c>
      <c r="S91" s="299">
        <v>0</v>
      </c>
      <c r="T91" s="300">
        <f t="shared" si="3"/>
        <v>0</v>
      </c>
      <c r="AR91" s="202" t="s">
        <v>261</v>
      </c>
      <c r="AT91" s="202" t="s">
        <v>198</v>
      </c>
      <c r="AU91" s="202" t="s">
        <v>85</v>
      </c>
      <c r="AY91" s="202" t="s">
        <v>196</v>
      </c>
      <c r="BE91" s="301">
        <f t="shared" si="4"/>
        <v>0</v>
      </c>
      <c r="BF91" s="301">
        <f t="shared" si="5"/>
        <v>0</v>
      </c>
      <c r="BG91" s="301">
        <f t="shared" si="6"/>
        <v>0</v>
      </c>
      <c r="BH91" s="301">
        <f t="shared" si="7"/>
        <v>0</v>
      </c>
      <c r="BI91" s="301">
        <f t="shared" si="8"/>
        <v>0</v>
      </c>
      <c r="BJ91" s="202" t="s">
        <v>39</v>
      </c>
      <c r="BK91" s="301">
        <f t="shared" si="9"/>
        <v>0</v>
      </c>
      <c r="BL91" s="202" t="s">
        <v>261</v>
      </c>
      <c r="BM91" s="202" t="s">
        <v>1197</v>
      </c>
    </row>
    <row r="92" spans="2:65" s="212" customFormat="1" ht="16.5" customHeight="1">
      <c r="B92" s="213"/>
      <c r="C92" s="291" t="s">
        <v>203</v>
      </c>
      <c r="D92" s="291" t="s">
        <v>198</v>
      </c>
      <c r="E92" s="292" t="s">
        <v>1198</v>
      </c>
      <c r="F92" s="293" t="s">
        <v>1199</v>
      </c>
      <c r="G92" s="294" t="s">
        <v>400</v>
      </c>
      <c r="H92" s="295">
        <v>2</v>
      </c>
      <c r="I92" s="116">
        <v>0</v>
      </c>
      <c r="J92" s="296">
        <f t="shared" si="0"/>
        <v>0</v>
      </c>
      <c r="K92" s="293" t="s">
        <v>202</v>
      </c>
      <c r="L92" s="213"/>
      <c r="M92" s="297" t="s">
        <v>5</v>
      </c>
      <c r="N92" s="298" t="s">
        <v>48</v>
      </c>
      <c r="O92" s="214"/>
      <c r="P92" s="299">
        <f t="shared" si="1"/>
        <v>0</v>
      </c>
      <c r="Q92" s="299">
        <v>1.8500000000000001E-3</v>
      </c>
      <c r="R92" s="299">
        <f t="shared" si="2"/>
        <v>3.7000000000000002E-3</v>
      </c>
      <c r="S92" s="299">
        <v>0</v>
      </c>
      <c r="T92" s="300">
        <f t="shared" si="3"/>
        <v>0</v>
      </c>
      <c r="AR92" s="202" t="s">
        <v>261</v>
      </c>
      <c r="AT92" s="202" t="s">
        <v>198</v>
      </c>
      <c r="AU92" s="202" t="s">
        <v>85</v>
      </c>
      <c r="AY92" s="202" t="s">
        <v>196</v>
      </c>
      <c r="BE92" s="301">
        <f t="shared" si="4"/>
        <v>0</v>
      </c>
      <c r="BF92" s="301">
        <f t="shared" si="5"/>
        <v>0</v>
      </c>
      <c r="BG92" s="301">
        <f t="shared" si="6"/>
        <v>0</v>
      </c>
      <c r="BH92" s="301">
        <f t="shared" si="7"/>
        <v>0</v>
      </c>
      <c r="BI92" s="301">
        <f t="shared" si="8"/>
        <v>0</v>
      </c>
      <c r="BJ92" s="202" t="s">
        <v>39</v>
      </c>
      <c r="BK92" s="301">
        <f t="shared" si="9"/>
        <v>0</v>
      </c>
      <c r="BL92" s="202" t="s">
        <v>261</v>
      </c>
      <c r="BM92" s="202" t="s">
        <v>1200</v>
      </c>
    </row>
    <row r="93" spans="2:65" s="212" customFormat="1" ht="16.5" customHeight="1">
      <c r="B93" s="213"/>
      <c r="C93" s="291" t="s">
        <v>215</v>
      </c>
      <c r="D93" s="291" t="s">
        <v>198</v>
      </c>
      <c r="E93" s="292" t="s">
        <v>1201</v>
      </c>
      <c r="F93" s="293" t="s">
        <v>1202</v>
      </c>
      <c r="G93" s="294" t="s">
        <v>400</v>
      </c>
      <c r="H93" s="295">
        <v>24.2</v>
      </c>
      <c r="I93" s="116">
        <v>0</v>
      </c>
      <c r="J93" s="296">
        <f t="shared" si="0"/>
        <v>0</v>
      </c>
      <c r="K93" s="293" t="s">
        <v>202</v>
      </c>
      <c r="L93" s="213"/>
      <c r="M93" s="297" t="s">
        <v>5</v>
      </c>
      <c r="N93" s="298" t="s">
        <v>48</v>
      </c>
      <c r="O93" s="214"/>
      <c r="P93" s="299">
        <f t="shared" si="1"/>
        <v>0</v>
      </c>
      <c r="Q93" s="299">
        <v>3.48E-3</v>
      </c>
      <c r="R93" s="299">
        <f t="shared" si="2"/>
        <v>8.4215999999999999E-2</v>
      </c>
      <c r="S93" s="299">
        <v>0</v>
      </c>
      <c r="T93" s="300">
        <f t="shared" si="3"/>
        <v>0</v>
      </c>
      <c r="AR93" s="202" t="s">
        <v>261</v>
      </c>
      <c r="AT93" s="202" t="s">
        <v>198</v>
      </c>
      <c r="AU93" s="202" t="s">
        <v>85</v>
      </c>
      <c r="AY93" s="202" t="s">
        <v>196</v>
      </c>
      <c r="BE93" s="301">
        <f t="shared" si="4"/>
        <v>0</v>
      </c>
      <c r="BF93" s="301">
        <f t="shared" si="5"/>
        <v>0</v>
      </c>
      <c r="BG93" s="301">
        <f t="shared" si="6"/>
        <v>0</v>
      </c>
      <c r="BH93" s="301">
        <f t="shared" si="7"/>
        <v>0</v>
      </c>
      <c r="BI93" s="301">
        <f t="shared" si="8"/>
        <v>0</v>
      </c>
      <c r="BJ93" s="202" t="s">
        <v>39</v>
      </c>
      <c r="BK93" s="301">
        <f t="shared" si="9"/>
        <v>0</v>
      </c>
      <c r="BL93" s="202" t="s">
        <v>261</v>
      </c>
      <c r="BM93" s="202" t="s">
        <v>1203</v>
      </c>
    </row>
    <row r="94" spans="2:65" s="212" customFormat="1" ht="16.5" customHeight="1">
      <c r="B94" s="213"/>
      <c r="C94" s="291" t="s">
        <v>219</v>
      </c>
      <c r="D94" s="291" t="s">
        <v>198</v>
      </c>
      <c r="E94" s="292" t="s">
        <v>1204</v>
      </c>
      <c r="F94" s="293" t="s">
        <v>1205</v>
      </c>
      <c r="G94" s="294" t="s">
        <v>288</v>
      </c>
      <c r="H94" s="295">
        <v>1</v>
      </c>
      <c r="I94" s="116">
        <v>0</v>
      </c>
      <c r="J94" s="296">
        <f t="shared" si="0"/>
        <v>0</v>
      </c>
      <c r="K94" s="293" t="s">
        <v>202</v>
      </c>
      <c r="L94" s="213"/>
      <c r="M94" s="297" t="s">
        <v>5</v>
      </c>
      <c r="N94" s="298" t="s">
        <v>48</v>
      </c>
      <c r="O94" s="214"/>
      <c r="P94" s="299">
        <f t="shared" si="1"/>
        <v>0</v>
      </c>
      <c r="Q94" s="299">
        <v>1.01E-3</v>
      </c>
      <c r="R94" s="299">
        <f t="shared" si="2"/>
        <v>1.01E-3</v>
      </c>
      <c r="S94" s="299">
        <v>0</v>
      </c>
      <c r="T94" s="300">
        <f t="shared" si="3"/>
        <v>0</v>
      </c>
      <c r="AR94" s="202" t="s">
        <v>261</v>
      </c>
      <c r="AT94" s="202" t="s">
        <v>198</v>
      </c>
      <c r="AU94" s="202" t="s">
        <v>85</v>
      </c>
      <c r="AY94" s="202" t="s">
        <v>196</v>
      </c>
      <c r="BE94" s="301">
        <f t="shared" si="4"/>
        <v>0</v>
      </c>
      <c r="BF94" s="301">
        <f t="shared" si="5"/>
        <v>0</v>
      </c>
      <c r="BG94" s="301">
        <f t="shared" si="6"/>
        <v>0</v>
      </c>
      <c r="BH94" s="301">
        <f t="shared" si="7"/>
        <v>0</v>
      </c>
      <c r="BI94" s="301">
        <f t="shared" si="8"/>
        <v>0</v>
      </c>
      <c r="BJ94" s="202" t="s">
        <v>39</v>
      </c>
      <c r="BK94" s="301">
        <f t="shared" si="9"/>
        <v>0</v>
      </c>
      <c r="BL94" s="202" t="s">
        <v>261</v>
      </c>
      <c r="BM94" s="202" t="s">
        <v>1206</v>
      </c>
    </row>
    <row r="95" spans="2:65" s="212" customFormat="1" ht="16.5" customHeight="1">
      <c r="B95" s="213"/>
      <c r="C95" s="291" t="s">
        <v>224</v>
      </c>
      <c r="D95" s="291" t="s">
        <v>198</v>
      </c>
      <c r="E95" s="292" t="s">
        <v>1207</v>
      </c>
      <c r="F95" s="293" t="s">
        <v>1208</v>
      </c>
      <c r="G95" s="294" t="s">
        <v>400</v>
      </c>
      <c r="H95" s="295">
        <v>2</v>
      </c>
      <c r="I95" s="116">
        <v>0</v>
      </c>
      <c r="J95" s="296">
        <f t="shared" si="0"/>
        <v>0</v>
      </c>
      <c r="K95" s="293" t="s">
        <v>202</v>
      </c>
      <c r="L95" s="213"/>
      <c r="M95" s="297" t="s">
        <v>5</v>
      </c>
      <c r="N95" s="298" t="s">
        <v>48</v>
      </c>
      <c r="O95" s="214"/>
      <c r="P95" s="299">
        <f t="shared" si="1"/>
        <v>0</v>
      </c>
      <c r="Q95" s="299">
        <v>4.6800000000000001E-3</v>
      </c>
      <c r="R95" s="299">
        <f t="shared" si="2"/>
        <v>9.3600000000000003E-3</v>
      </c>
      <c r="S95" s="299">
        <v>0</v>
      </c>
      <c r="T95" s="300">
        <f t="shared" si="3"/>
        <v>0</v>
      </c>
      <c r="AR95" s="202" t="s">
        <v>261</v>
      </c>
      <c r="AT95" s="202" t="s">
        <v>198</v>
      </c>
      <c r="AU95" s="202" t="s">
        <v>85</v>
      </c>
      <c r="AY95" s="202" t="s">
        <v>196</v>
      </c>
      <c r="BE95" s="301">
        <f t="shared" si="4"/>
        <v>0</v>
      </c>
      <c r="BF95" s="301">
        <f t="shared" si="5"/>
        <v>0</v>
      </c>
      <c r="BG95" s="301">
        <f t="shared" si="6"/>
        <v>0</v>
      </c>
      <c r="BH95" s="301">
        <f t="shared" si="7"/>
        <v>0</v>
      </c>
      <c r="BI95" s="301">
        <f t="shared" si="8"/>
        <v>0</v>
      </c>
      <c r="BJ95" s="202" t="s">
        <v>39</v>
      </c>
      <c r="BK95" s="301">
        <f t="shared" si="9"/>
        <v>0</v>
      </c>
      <c r="BL95" s="202" t="s">
        <v>261</v>
      </c>
      <c r="BM95" s="202" t="s">
        <v>1209</v>
      </c>
    </row>
    <row r="96" spans="2:65" s="212" customFormat="1" ht="25.5" customHeight="1">
      <c r="B96" s="213"/>
      <c r="C96" s="291" t="s">
        <v>228</v>
      </c>
      <c r="D96" s="291" t="s">
        <v>198</v>
      </c>
      <c r="E96" s="292" t="s">
        <v>1210</v>
      </c>
      <c r="F96" s="293" t="s">
        <v>1211</v>
      </c>
      <c r="G96" s="294" t="s">
        <v>1212</v>
      </c>
      <c r="H96" s="295">
        <v>1</v>
      </c>
      <c r="I96" s="116">
        <v>0</v>
      </c>
      <c r="J96" s="296">
        <f t="shared" si="0"/>
        <v>0</v>
      </c>
      <c r="K96" s="293" t="s">
        <v>202</v>
      </c>
      <c r="L96" s="213"/>
      <c r="M96" s="297" t="s">
        <v>5</v>
      </c>
      <c r="N96" s="298" t="s">
        <v>48</v>
      </c>
      <c r="O96" s="214"/>
      <c r="P96" s="299">
        <f t="shared" si="1"/>
        <v>0</v>
      </c>
      <c r="Q96" s="299">
        <v>4.28E-3</v>
      </c>
      <c r="R96" s="299">
        <f t="shared" si="2"/>
        <v>4.28E-3</v>
      </c>
      <c r="S96" s="299">
        <v>0</v>
      </c>
      <c r="T96" s="300">
        <f t="shared" si="3"/>
        <v>0</v>
      </c>
      <c r="AR96" s="202" t="s">
        <v>261</v>
      </c>
      <c r="AT96" s="202" t="s">
        <v>198</v>
      </c>
      <c r="AU96" s="202" t="s">
        <v>85</v>
      </c>
      <c r="AY96" s="202" t="s">
        <v>196</v>
      </c>
      <c r="BE96" s="301">
        <f t="shared" si="4"/>
        <v>0</v>
      </c>
      <c r="BF96" s="301">
        <f t="shared" si="5"/>
        <v>0</v>
      </c>
      <c r="BG96" s="301">
        <f t="shared" si="6"/>
        <v>0</v>
      </c>
      <c r="BH96" s="301">
        <f t="shared" si="7"/>
        <v>0</v>
      </c>
      <c r="BI96" s="301">
        <f t="shared" si="8"/>
        <v>0</v>
      </c>
      <c r="BJ96" s="202" t="s">
        <v>39</v>
      </c>
      <c r="BK96" s="301">
        <f t="shared" si="9"/>
        <v>0</v>
      </c>
      <c r="BL96" s="202" t="s">
        <v>261</v>
      </c>
      <c r="BM96" s="202" t="s">
        <v>1213</v>
      </c>
    </row>
    <row r="97" spans="2:65" s="212" customFormat="1" ht="16.5" customHeight="1">
      <c r="B97" s="213"/>
      <c r="C97" s="291" t="s">
        <v>232</v>
      </c>
      <c r="D97" s="291" t="s">
        <v>198</v>
      </c>
      <c r="E97" s="292" t="s">
        <v>1214</v>
      </c>
      <c r="F97" s="293" t="s">
        <v>1215</v>
      </c>
      <c r="G97" s="294" t="s">
        <v>288</v>
      </c>
      <c r="H97" s="295">
        <v>2</v>
      </c>
      <c r="I97" s="116">
        <v>0</v>
      </c>
      <c r="J97" s="296">
        <f t="shared" si="0"/>
        <v>0</v>
      </c>
      <c r="K97" s="293" t="s">
        <v>202</v>
      </c>
      <c r="L97" s="213"/>
      <c r="M97" s="297" t="s">
        <v>5</v>
      </c>
      <c r="N97" s="298" t="s">
        <v>48</v>
      </c>
      <c r="O97" s="214"/>
      <c r="P97" s="299">
        <f t="shared" si="1"/>
        <v>0</v>
      </c>
      <c r="Q97" s="299">
        <v>0</v>
      </c>
      <c r="R97" s="299">
        <f t="shared" si="2"/>
        <v>0</v>
      </c>
      <c r="S97" s="299">
        <v>0</v>
      </c>
      <c r="T97" s="300">
        <f t="shared" si="3"/>
        <v>0</v>
      </c>
      <c r="AR97" s="202" t="s">
        <v>261</v>
      </c>
      <c r="AT97" s="202" t="s">
        <v>198</v>
      </c>
      <c r="AU97" s="202" t="s">
        <v>85</v>
      </c>
      <c r="AY97" s="202" t="s">
        <v>196</v>
      </c>
      <c r="BE97" s="301">
        <f t="shared" si="4"/>
        <v>0</v>
      </c>
      <c r="BF97" s="301">
        <f t="shared" si="5"/>
        <v>0</v>
      </c>
      <c r="BG97" s="301">
        <f t="shared" si="6"/>
        <v>0</v>
      </c>
      <c r="BH97" s="301">
        <f t="shared" si="7"/>
        <v>0</v>
      </c>
      <c r="BI97" s="301">
        <f t="shared" si="8"/>
        <v>0</v>
      </c>
      <c r="BJ97" s="202" t="s">
        <v>39</v>
      </c>
      <c r="BK97" s="301">
        <f t="shared" si="9"/>
        <v>0</v>
      </c>
      <c r="BL97" s="202" t="s">
        <v>261</v>
      </c>
      <c r="BM97" s="202" t="s">
        <v>1216</v>
      </c>
    </row>
    <row r="98" spans="2:65" s="212" customFormat="1" ht="16.5" customHeight="1">
      <c r="B98" s="213"/>
      <c r="C98" s="291" t="s">
        <v>236</v>
      </c>
      <c r="D98" s="291" t="s">
        <v>198</v>
      </c>
      <c r="E98" s="292" t="s">
        <v>1217</v>
      </c>
      <c r="F98" s="293" t="s">
        <v>1218</v>
      </c>
      <c r="G98" s="294" t="s">
        <v>400</v>
      </c>
      <c r="H98" s="295">
        <v>28</v>
      </c>
      <c r="I98" s="116">
        <v>0</v>
      </c>
      <c r="J98" s="296">
        <f t="shared" si="0"/>
        <v>0</v>
      </c>
      <c r="K98" s="293" t="s">
        <v>202</v>
      </c>
      <c r="L98" s="213"/>
      <c r="M98" s="297" t="s">
        <v>5</v>
      </c>
      <c r="N98" s="298" t="s">
        <v>48</v>
      </c>
      <c r="O98" s="214"/>
      <c r="P98" s="299">
        <f t="shared" si="1"/>
        <v>0</v>
      </c>
      <c r="Q98" s="299">
        <v>0</v>
      </c>
      <c r="R98" s="299">
        <f t="shared" si="2"/>
        <v>0</v>
      </c>
      <c r="S98" s="299">
        <v>0</v>
      </c>
      <c r="T98" s="300">
        <f t="shared" si="3"/>
        <v>0</v>
      </c>
      <c r="AR98" s="202" t="s">
        <v>261</v>
      </c>
      <c r="AT98" s="202" t="s">
        <v>198</v>
      </c>
      <c r="AU98" s="202" t="s">
        <v>85</v>
      </c>
      <c r="AY98" s="202" t="s">
        <v>196</v>
      </c>
      <c r="BE98" s="301">
        <f t="shared" si="4"/>
        <v>0</v>
      </c>
      <c r="BF98" s="301">
        <f t="shared" si="5"/>
        <v>0</v>
      </c>
      <c r="BG98" s="301">
        <f t="shared" si="6"/>
        <v>0</v>
      </c>
      <c r="BH98" s="301">
        <f t="shared" si="7"/>
        <v>0</v>
      </c>
      <c r="BI98" s="301">
        <f t="shared" si="8"/>
        <v>0</v>
      </c>
      <c r="BJ98" s="202" t="s">
        <v>39</v>
      </c>
      <c r="BK98" s="301">
        <f t="shared" si="9"/>
        <v>0</v>
      </c>
      <c r="BL98" s="202" t="s">
        <v>261</v>
      </c>
      <c r="BM98" s="202" t="s">
        <v>1219</v>
      </c>
    </row>
    <row r="99" spans="2:65" s="212" customFormat="1" ht="16.5" customHeight="1">
      <c r="B99" s="213"/>
      <c r="C99" s="291" t="s">
        <v>240</v>
      </c>
      <c r="D99" s="291" t="s">
        <v>198</v>
      </c>
      <c r="E99" s="292" t="s">
        <v>1220</v>
      </c>
      <c r="F99" s="293" t="s">
        <v>1221</v>
      </c>
      <c r="G99" s="294" t="s">
        <v>288</v>
      </c>
      <c r="H99" s="295">
        <v>1</v>
      </c>
      <c r="I99" s="116">
        <v>0</v>
      </c>
      <c r="J99" s="296">
        <f t="shared" si="0"/>
        <v>0</v>
      </c>
      <c r="K99" s="293" t="s">
        <v>202</v>
      </c>
      <c r="L99" s="213"/>
      <c r="M99" s="297" t="s">
        <v>5</v>
      </c>
      <c r="N99" s="298" t="s">
        <v>48</v>
      </c>
      <c r="O99" s="214"/>
      <c r="P99" s="299">
        <f t="shared" si="1"/>
        <v>0</v>
      </c>
      <c r="Q99" s="299">
        <v>0</v>
      </c>
      <c r="R99" s="299">
        <f t="shared" si="2"/>
        <v>0</v>
      </c>
      <c r="S99" s="299">
        <v>0</v>
      </c>
      <c r="T99" s="300">
        <f t="shared" si="3"/>
        <v>0</v>
      </c>
      <c r="AR99" s="202" t="s">
        <v>261</v>
      </c>
      <c r="AT99" s="202" t="s">
        <v>198</v>
      </c>
      <c r="AU99" s="202" t="s">
        <v>85</v>
      </c>
      <c r="AY99" s="202" t="s">
        <v>196</v>
      </c>
      <c r="BE99" s="301">
        <f t="shared" si="4"/>
        <v>0</v>
      </c>
      <c r="BF99" s="301">
        <f t="shared" si="5"/>
        <v>0</v>
      </c>
      <c r="BG99" s="301">
        <f t="shared" si="6"/>
        <v>0</v>
      </c>
      <c r="BH99" s="301">
        <f t="shared" si="7"/>
        <v>0</v>
      </c>
      <c r="BI99" s="301">
        <f t="shared" si="8"/>
        <v>0</v>
      </c>
      <c r="BJ99" s="202" t="s">
        <v>39</v>
      </c>
      <c r="BK99" s="301">
        <f t="shared" si="9"/>
        <v>0</v>
      </c>
      <c r="BL99" s="202" t="s">
        <v>261</v>
      </c>
      <c r="BM99" s="202" t="s">
        <v>1222</v>
      </c>
    </row>
    <row r="100" spans="2:65" s="212" customFormat="1" ht="16.5" customHeight="1">
      <c r="B100" s="213"/>
      <c r="C100" s="291" t="s">
        <v>245</v>
      </c>
      <c r="D100" s="291" t="s">
        <v>198</v>
      </c>
      <c r="E100" s="292" t="s">
        <v>1223</v>
      </c>
      <c r="F100" s="293" t="s">
        <v>1224</v>
      </c>
      <c r="G100" s="294" t="s">
        <v>288</v>
      </c>
      <c r="H100" s="295">
        <v>1</v>
      </c>
      <c r="I100" s="116">
        <v>0</v>
      </c>
      <c r="J100" s="296">
        <f t="shared" si="0"/>
        <v>0</v>
      </c>
      <c r="K100" s="293" t="s">
        <v>202</v>
      </c>
      <c r="L100" s="213"/>
      <c r="M100" s="297" t="s">
        <v>5</v>
      </c>
      <c r="N100" s="298" t="s">
        <v>48</v>
      </c>
      <c r="O100" s="214"/>
      <c r="P100" s="299">
        <f t="shared" si="1"/>
        <v>0</v>
      </c>
      <c r="Q100" s="299">
        <v>2.0000000000000001E-4</v>
      </c>
      <c r="R100" s="299">
        <f t="shared" si="2"/>
        <v>2.0000000000000001E-4</v>
      </c>
      <c r="S100" s="299">
        <v>0</v>
      </c>
      <c r="T100" s="300">
        <f t="shared" si="3"/>
        <v>0</v>
      </c>
      <c r="AR100" s="202" t="s">
        <v>261</v>
      </c>
      <c r="AT100" s="202" t="s">
        <v>198</v>
      </c>
      <c r="AU100" s="202" t="s">
        <v>85</v>
      </c>
      <c r="AY100" s="202" t="s">
        <v>196</v>
      </c>
      <c r="BE100" s="301">
        <f t="shared" si="4"/>
        <v>0</v>
      </c>
      <c r="BF100" s="301">
        <f t="shared" si="5"/>
        <v>0</v>
      </c>
      <c r="BG100" s="301">
        <f t="shared" si="6"/>
        <v>0</v>
      </c>
      <c r="BH100" s="301">
        <f t="shared" si="7"/>
        <v>0</v>
      </c>
      <c r="BI100" s="301">
        <f t="shared" si="8"/>
        <v>0</v>
      </c>
      <c r="BJ100" s="202" t="s">
        <v>39</v>
      </c>
      <c r="BK100" s="301">
        <f t="shared" si="9"/>
        <v>0</v>
      </c>
      <c r="BL100" s="202" t="s">
        <v>261</v>
      </c>
      <c r="BM100" s="202" t="s">
        <v>1225</v>
      </c>
    </row>
    <row r="101" spans="2:65" s="212" customFormat="1" ht="16.5" customHeight="1">
      <c r="B101" s="213"/>
      <c r="C101" s="291" t="s">
        <v>250</v>
      </c>
      <c r="D101" s="291" t="s">
        <v>198</v>
      </c>
      <c r="E101" s="292" t="s">
        <v>1226</v>
      </c>
      <c r="F101" s="293" t="s">
        <v>1227</v>
      </c>
      <c r="G101" s="294" t="s">
        <v>1212</v>
      </c>
      <c r="H101" s="295">
        <v>1</v>
      </c>
      <c r="I101" s="116">
        <v>0</v>
      </c>
      <c r="J101" s="296">
        <f t="shared" si="0"/>
        <v>0</v>
      </c>
      <c r="K101" s="293" t="s">
        <v>202</v>
      </c>
      <c r="L101" s="213"/>
      <c r="M101" s="297" t="s">
        <v>5</v>
      </c>
      <c r="N101" s="298" t="s">
        <v>48</v>
      </c>
      <c r="O101" s="214"/>
      <c r="P101" s="299">
        <f t="shared" si="1"/>
        <v>0</v>
      </c>
      <c r="Q101" s="299">
        <v>6.9999999999999994E-5</v>
      </c>
      <c r="R101" s="299">
        <f t="shared" si="2"/>
        <v>6.9999999999999994E-5</v>
      </c>
      <c r="S101" s="299">
        <v>0</v>
      </c>
      <c r="T101" s="300">
        <f t="shared" si="3"/>
        <v>0</v>
      </c>
      <c r="AR101" s="202" t="s">
        <v>261</v>
      </c>
      <c r="AT101" s="202" t="s">
        <v>198</v>
      </c>
      <c r="AU101" s="202" t="s">
        <v>85</v>
      </c>
      <c r="AY101" s="202" t="s">
        <v>196</v>
      </c>
      <c r="BE101" s="301">
        <f t="shared" si="4"/>
        <v>0</v>
      </c>
      <c r="BF101" s="301">
        <f t="shared" si="5"/>
        <v>0</v>
      </c>
      <c r="BG101" s="301">
        <f t="shared" si="6"/>
        <v>0</v>
      </c>
      <c r="BH101" s="301">
        <f t="shared" si="7"/>
        <v>0</v>
      </c>
      <c r="BI101" s="301">
        <f t="shared" si="8"/>
        <v>0</v>
      </c>
      <c r="BJ101" s="202" t="s">
        <v>39</v>
      </c>
      <c r="BK101" s="301">
        <f t="shared" si="9"/>
        <v>0</v>
      </c>
      <c r="BL101" s="202" t="s">
        <v>261</v>
      </c>
      <c r="BM101" s="202" t="s">
        <v>1228</v>
      </c>
    </row>
    <row r="102" spans="2:65" s="212" customFormat="1" ht="25.5" customHeight="1">
      <c r="B102" s="213"/>
      <c r="C102" s="291" t="s">
        <v>254</v>
      </c>
      <c r="D102" s="291" t="s">
        <v>198</v>
      </c>
      <c r="E102" s="292" t="s">
        <v>1229</v>
      </c>
      <c r="F102" s="293" t="s">
        <v>1230</v>
      </c>
      <c r="G102" s="294" t="s">
        <v>288</v>
      </c>
      <c r="H102" s="295">
        <v>1</v>
      </c>
      <c r="I102" s="116">
        <v>0</v>
      </c>
      <c r="J102" s="296">
        <f t="shared" si="0"/>
        <v>0</v>
      </c>
      <c r="K102" s="293" t="s">
        <v>202</v>
      </c>
      <c r="L102" s="213"/>
      <c r="M102" s="297" t="s">
        <v>5</v>
      </c>
      <c r="N102" s="298" t="s">
        <v>48</v>
      </c>
      <c r="O102" s="214"/>
      <c r="P102" s="299">
        <f t="shared" si="1"/>
        <v>0</v>
      </c>
      <c r="Q102" s="299">
        <v>2.4000000000000001E-4</v>
      </c>
      <c r="R102" s="299">
        <f t="shared" si="2"/>
        <v>2.4000000000000001E-4</v>
      </c>
      <c r="S102" s="299">
        <v>0</v>
      </c>
      <c r="T102" s="300">
        <f t="shared" si="3"/>
        <v>0</v>
      </c>
      <c r="AR102" s="202" t="s">
        <v>261</v>
      </c>
      <c r="AT102" s="202" t="s">
        <v>198</v>
      </c>
      <c r="AU102" s="202" t="s">
        <v>85</v>
      </c>
      <c r="AY102" s="202" t="s">
        <v>196</v>
      </c>
      <c r="BE102" s="301">
        <f t="shared" si="4"/>
        <v>0</v>
      </c>
      <c r="BF102" s="301">
        <f t="shared" si="5"/>
        <v>0</v>
      </c>
      <c r="BG102" s="301">
        <f t="shared" si="6"/>
        <v>0</v>
      </c>
      <c r="BH102" s="301">
        <f t="shared" si="7"/>
        <v>0</v>
      </c>
      <c r="BI102" s="301">
        <f t="shared" si="8"/>
        <v>0</v>
      </c>
      <c r="BJ102" s="202" t="s">
        <v>39</v>
      </c>
      <c r="BK102" s="301">
        <f t="shared" si="9"/>
        <v>0</v>
      </c>
      <c r="BL102" s="202" t="s">
        <v>261</v>
      </c>
      <c r="BM102" s="202" t="s">
        <v>1231</v>
      </c>
    </row>
    <row r="103" spans="2:65" s="212" customFormat="1" ht="25.5" customHeight="1">
      <c r="B103" s="213"/>
      <c r="C103" s="291" t="s">
        <v>11</v>
      </c>
      <c r="D103" s="291" t="s">
        <v>198</v>
      </c>
      <c r="E103" s="292" t="s">
        <v>1232</v>
      </c>
      <c r="F103" s="293" t="s">
        <v>1233</v>
      </c>
      <c r="G103" s="294" t="s">
        <v>288</v>
      </c>
      <c r="H103" s="295">
        <v>1</v>
      </c>
      <c r="I103" s="116">
        <v>0</v>
      </c>
      <c r="J103" s="296">
        <f t="shared" si="0"/>
        <v>0</v>
      </c>
      <c r="K103" s="293" t="s">
        <v>202</v>
      </c>
      <c r="L103" s="213"/>
      <c r="M103" s="297" t="s">
        <v>5</v>
      </c>
      <c r="N103" s="298" t="s">
        <v>48</v>
      </c>
      <c r="O103" s="214"/>
      <c r="P103" s="299">
        <f t="shared" si="1"/>
        <v>0</v>
      </c>
      <c r="Q103" s="299">
        <v>3.8000000000000002E-4</v>
      </c>
      <c r="R103" s="299">
        <f t="shared" si="2"/>
        <v>3.8000000000000002E-4</v>
      </c>
      <c r="S103" s="299">
        <v>0</v>
      </c>
      <c r="T103" s="300">
        <f t="shared" si="3"/>
        <v>0</v>
      </c>
      <c r="AR103" s="202" t="s">
        <v>261</v>
      </c>
      <c r="AT103" s="202" t="s">
        <v>198</v>
      </c>
      <c r="AU103" s="202" t="s">
        <v>85</v>
      </c>
      <c r="AY103" s="202" t="s">
        <v>196</v>
      </c>
      <c r="BE103" s="301">
        <f t="shared" si="4"/>
        <v>0</v>
      </c>
      <c r="BF103" s="301">
        <f t="shared" si="5"/>
        <v>0</v>
      </c>
      <c r="BG103" s="301">
        <f t="shared" si="6"/>
        <v>0</v>
      </c>
      <c r="BH103" s="301">
        <f t="shared" si="7"/>
        <v>0</v>
      </c>
      <c r="BI103" s="301">
        <f t="shared" si="8"/>
        <v>0</v>
      </c>
      <c r="BJ103" s="202" t="s">
        <v>39</v>
      </c>
      <c r="BK103" s="301">
        <f t="shared" si="9"/>
        <v>0</v>
      </c>
      <c r="BL103" s="202" t="s">
        <v>261</v>
      </c>
      <c r="BM103" s="202" t="s">
        <v>1234</v>
      </c>
    </row>
    <row r="104" spans="2:65" s="212" customFormat="1" ht="25.5" customHeight="1">
      <c r="B104" s="213"/>
      <c r="C104" s="291" t="s">
        <v>261</v>
      </c>
      <c r="D104" s="291" t="s">
        <v>198</v>
      </c>
      <c r="E104" s="292" t="s">
        <v>1235</v>
      </c>
      <c r="F104" s="293" t="s">
        <v>1236</v>
      </c>
      <c r="G104" s="294" t="s">
        <v>288</v>
      </c>
      <c r="H104" s="295">
        <v>1</v>
      </c>
      <c r="I104" s="116">
        <v>0</v>
      </c>
      <c r="J104" s="296">
        <f t="shared" si="0"/>
        <v>0</v>
      </c>
      <c r="K104" s="293" t="s">
        <v>202</v>
      </c>
      <c r="L104" s="213"/>
      <c r="M104" s="297" t="s">
        <v>5</v>
      </c>
      <c r="N104" s="298" t="s">
        <v>48</v>
      </c>
      <c r="O104" s="214"/>
      <c r="P104" s="299">
        <f t="shared" si="1"/>
        <v>0</v>
      </c>
      <c r="Q104" s="299">
        <v>8.8000000000000003E-4</v>
      </c>
      <c r="R104" s="299">
        <f t="shared" si="2"/>
        <v>8.8000000000000003E-4</v>
      </c>
      <c r="S104" s="299">
        <v>0</v>
      </c>
      <c r="T104" s="300">
        <f t="shared" si="3"/>
        <v>0</v>
      </c>
      <c r="AR104" s="202" t="s">
        <v>261</v>
      </c>
      <c r="AT104" s="202" t="s">
        <v>198</v>
      </c>
      <c r="AU104" s="202" t="s">
        <v>85</v>
      </c>
      <c r="AY104" s="202" t="s">
        <v>196</v>
      </c>
      <c r="BE104" s="301">
        <f t="shared" si="4"/>
        <v>0</v>
      </c>
      <c r="BF104" s="301">
        <f t="shared" si="5"/>
        <v>0</v>
      </c>
      <c r="BG104" s="301">
        <f t="shared" si="6"/>
        <v>0</v>
      </c>
      <c r="BH104" s="301">
        <f t="shared" si="7"/>
        <v>0</v>
      </c>
      <c r="BI104" s="301">
        <f t="shared" si="8"/>
        <v>0</v>
      </c>
      <c r="BJ104" s="202" t="s">
        <v>39</v>
      </c>
      <c r="BK104" s="301">
        <f t="shared" si="9"/>
        <v>0</v>
      </c>
      <c r="BL104" s="202" t="s">
        <v>261</v>
      </c>
      <c r="BM104" s="202" t="s">
        <v>1237</v>
      </c>
    </row>
    <row r="105" spans="2:65" s="212" customFormat="1" ht="16.5" customHeight="1">
      <c r="B105" s="213"/>
      <c r="C105" s="291" t="s">
        <v>266</v>
      </c>
      <c r="D105" s="291" t="s">
        <v>198</v>
      </c>
      <c r="E105" s="292" t="s">
        <v>1238</v>
      </c>
      <c r="F105" s="293" t="s">
        <v>1239</v>
      </c>
      <c r="G105" s="294" t="s">
        <v>288</v>
      </c>
      <c r="H105" s="295">
        <v>2</v>
      </c>
      <c r="I105" s="116">
        <v>0</v>
      </c>
      <c r="J105" s="296">
        <f t="shared" si="0"/>
        <v>0</v>
      </c>
      <c r="K105" s="293" t="s">
        <v>202</v>
      </c>
      <c r="L105" s="213"/>
      <c r="M105" s="297" t="s">
        <v>5</v>
      </c>
      <c r="N105" s="298" t="s">
        <v>48</v>
      </c>
      <c r="O105" s="214"/>
      <c r="P105" s="299">
        <f t="shared" si="1"/>
        <v>0</v>
      </c>
      <c r="Q105" s="299">
        <v>0</v>
      </c>
      <c r="R105" s="299">
        <f t="shared" si="2"/>
        <v>0</v>
      </c>
      <c r="S105" s="299">
        <v>0</v>
      </c>
      <c r="T105" s="300">
        <f t="shared" si="3"/>
        <v>0</v>
      </c>
      <c r="AR105" s="202" t="s">
        <v>261</v>
      </c>
      <c r="AT105" s="202" t="s">
        <v>198</v>
      </c>
      <c r="AU105" s="202" t="s">
        <v>85</v>
      </c>
      <c r="AY105" s="202" t="s">
        <v>196</v>
      </c>
      <c r="BE105" s="301">
        <f t="shared" si="4"/>
        <v>0</v>
      </c>
      <c r="BF105" s="301">
        <f t="shared" si="5"/>
        <v>0</v>
      </c>
      <c r="BG105" s="301">
        <f t="shared" si="6"/>
        <v>0</v>
      </c>
      <c r="BH105" s="301">
        <f t="shared" si="7"/>
        <v>0</v>
      </c>
      <c r="BI105" s="301">
        <f t="shared" si="8"/>
        <v>0</v>
      </c>
      <c r="BJ105" s="202" t="s">
        <v>39</v>
      </c>
      <c r="BK105" s="301">
        <f t="shared" si="9"/>
        <v>0</v>
      </c>
      <c r="BL105" s="202" t="s">
        <v>261</v>
      </c>
      <c r="BM105" s="202" t="s">
        <v>1240</v>
      </c>
    </row>
    <row r="106" spans="2:65" s="212" customFormat="1" ht="16.5" customHeight="1">
      <c r="B106" s="213"/>
      <c r="C106" s="291" t="s">
        <v>270</v>
      </c>
      <c r="D106" s="291" t="s">
        <v>198</v>
      </c>
      <c r="E106" s="292" t="s">
        <v>1241</v>
      </c>
      <c r="F106" s="293" t="s">
        <v>1242</v>
      </c>
      <c r="G106" s="294" t="s">
        <v>288</v>
      </c>
      <c r="H106" s="295">
        <v>1</v>
      </c>
      <c r="I106" s="116">
        <v>0</v>
      </c>
      <c r="J106" s="296">
        <f t="shared" si="0"/>
        <v>0</v>
      </c>
      <c r="K106" s="293" t="s">
        <v>202</v>
      </c>
      <c r="L106" s="213"/>
      <c r="M106" s="297" t="s">
        <v>5</v>
      </c>
      <c r="N106" s="298" t="s">
        <v>48</v>
      </c>
      <c r="O106" s="214"/>
      <c r="P106" s="299">
        <f t="shared" si="1"/>
        <v>0</v>
      </c>
      <c r="Q106" s="299">
        <v>0</v>
      </c>
      <c r="R106" s="299">
        <f t="shared" si="2"/>
        <v>0</v>
      </c>
      <c r="S106" s="299">
        <v>0</v>
      </c>
      <c r="T106" s="300">
        <f t="shared" si="3"/>
        <v>0</v>
      </c>
      <c r="AR106" s="202" t="s">
        <v>261</v>
      </c>
      <c r="AT106" s="202" t="s">
        <v>198</v>
      </c>
      <c r="AU106" s="202" t="s">
        <v>85</v>
      </c>
      <c r="AY106" s="202" t="s">
        <v>196</v>
      </c>
      <c r="BE106" s="301">
        <f t="shared" si="4"/>
        <v>0</v>
      </c>
      <c r="BF106" s="301">
        <f t="shared" si="5"/>
        <v>0</v>
      </c>
      <c r="BG106" s="301">
        <f t="shared" si="6"/>
        <v>0</v>
      </c>
      <c r="BH106" s="301">
        <f t="shared" si="7"/>
        <v>0</v>
      </c>
      <c r="BI106" s="301">
        <f t="shared" si="8"/>
        <v>0</v>
      </c>
      <c r="BJ106" s="202" t="s">
        <v>39</v>
      </c>
      <c r="BK106" s="301">
        <f t="shared" si="9"/>
        <v>0</v>
      </c>
      <c r="BL106" s="202" t="s">
        <v>261</v>
      </c>
      <c r="BM106" s="202" t="s">
        <v>1243</v>
      </c>
    </row>
    <row r="107" spans="2:65" s="212" customFormat="1" ht="16.5" customHeight="1">
      <c r="B107" s="213"/>
      <c r="C107" s="291" t="s">
        <v>274</v>
      </c>
      <c r="D107" s="291" t="s">
        <v>198</v>
      </c>
      <c r="E107" s="292" t="s">
        <v>1244</v>
      </c>
      <c r="F107" s="293" t="s">
        <v>1245</v>
      </c>
      <c r="G107" s="294" t="s">
        <v>288</v>
      </c>
      <c r="H107" s="295">
        <v>1</v>
      </c>
      <c r="I107" s="116">
        <v>0</v>
      </c>
      <c r="J107" s="296">
        <f t="shared" si="0"/>
        <v>0</v>
      </c>
      <c r="K107" s="293" t="s">
        <v>202</v>
      </c>
      <c r="L107" s="213"/>
      <c r="M107" s="297" t="s">
        <v>5</v>
      </c>
      <c r="N107" s="298" t="s">
        <v>48</v>
      </c>
      <c r="O107" s="214"/>
      <c r="P107" s="299">
        <f t="shared" si="1"/>
        <v>0</v>
      </c>
      <c r="Q107" s="299">
        <v>0</v>
      </c>
      <c r="R107" s="299">
        <f t="shared" si="2"/>
        <v>0</v>
      </c>
      <c r="S107" s="299">
        <v>0</v>
      </c>
      <c r="T107" s="300">
        <f t="shared" si="3"/>
        <v>0</v>
      </c>
      <c r="AR107" s="202" t="s">
        <v>261</v>
      </c>
      <c r="AT107" s="202" t="s">
        <v>198</v>
      </c>
      <c r="AU107" s="202" t="s">
        <v>85</v>
      </c>
      <c r="AY107" s="202" t="s">
        <v>196</v>
      </c>
      <c r="BE107" s="301">
        <f t="shared" si="4"/>
        <v>0</v>
      </c>
      <c r="BF107" s="301">
        <f t="shared" si="5"/>
        <v>0</v>
      </c>
      <c r="BG107" s="301">
        <f t="shared" si="6"/>
        <v>0</v>
      </c>
      <c r="BH107" s="301">
        <f t="shared" si="7"/>
        <v>0</v>
      </c>
      <c r="BI107" s="301">
        <f t="shared" si="8"/>
        <v>0</v>
      </c>
      <c r="BJ107" s="202" t="s">
        <v>39</v>
      </c>
      <c r="BK107" s="301">
        <f t="shared" si="9"/>
        <v>0</v>
      </c>
      <c r="BL107" s="202" t="s">
        <v>261</v>
      </c>
      <c r="BM107" s="202" t="s">
        <v>1246</v>
      </c>
    </row>
    <row r="108" spans="2:65" s="212" customFormat="1" ht="16.5" customHeight="1">
      <c r="B108" s="213"/>
      <c r="C108" s="291" t="s">
        <v>278</v>
      </c>
      <c r="D108" s="291" t="s">
        <v>198</v>
      </c>
      <c r="E108" s="292" t="s">
        <v>1247</v>
      </c>
      <c r="F108" s="293" t="s">
        <v>1248</v>
      </c>
      <c r="G108" s="294" t="s">
        <v>243</v>
      </c>
      <c r="H108" s="295">
        <v>0.127</v>
      </c>
      <c r="I108" s="116">
        <v>0</v>
      </c>
      <c r="J108" s="296">
        <f t="shared" si="0"/>
        <v>0</v>
      </c>
      <c r="K108" s="293" t="s">
        <v>202</v>
      </c>
      <c r="L108" s="213"/>
      <c r="M108" s="297" t="s">
        <v>5</v>
      </c>
      <c r="N108" s="298" t="s">
        <v>48</v>
      </c>
      <c r="O108" s="214"/>
      <c r="P108" s="299">
        <f t="shared" si="1"/>
        <v>0</v>
      </c>
      <c r="Q108" s="299">
        <v>0</v>
      </c>
      <c r="R108" s="299">
        <f t="shared" si="2"/>
        <v>0</v>
      </c>
      <c r="S108" s="299">
        <v>0</v>
      </c>
      <c r="T108" s="300">
        <f t="shared" si="3"/>
        <v>0</v>
      </c>
      <c r="AR108" s="202" t="s">
        <v>261</v>
      </c>
      <c r="AT108" s="202" t="s">
        <v>198</v>
      </c>
      <c r="AU108" s="202" t="s">
        <v>85</v>
      </c>
      <c r="AY108" s="202" t="s">
        <v>196</v>
      </c>
      <c r="BE108" s="301">
        <f t="shared" si="4"/>
        <v>0</v>
      </c>
      <c r="BF108" s="301">
        <f t="shared" si="5"/>
        <v>0</v>
      </c>
      <c r="BG108" s="301">
        <f t="shared" si="6"/>
        <v>0</v>
      </c>
      <c r="BH108" s="301">
        <f t="shared" si="7"/>
        <v>0</v>
      </c>
      <c r="BI108" s="301">
        <f t="shared" si="8"/>
        <v>0</v>
      </c>
      <c r="BJ108" s="202" t="s">
        <v>39</v>
      </c>
      <c r="BK108" s="301">
        <f t="shared" si="9"/>
        <v>0</v>
      </c>
      <c r="BL108" s="202" t="s">
        <v>261</v>
      </c>
      <c r="BM108" s="202" t="s">
        <v>1249</v>
      </c>
    </row>
    <row r="109" spans="2:65" s="212" customFormat="1" ht="16.5" customHeight="1">
      <c r="B109" s="213"/>
      <c r="C109" s="291" t="s">
        <v>10</v>
      </c>
      <c r="D109" s="291" t="s">
        <v>198</v>
      </c>
      <c r="E109" s="292" t="s">
        <v>1250</v>
      </c>
      <c r="F109" s="293" t="s">
        <v>1251</v>
      </c>
      <c r="G109" s="294" t="s">
        <v>243</v>
      </c>
      <c r="H109" s="295">
        <v>0.127</v>
      </c>
      <c r="I109" s="116">
        <v>0</v>
      </c>
      <c r="J109" s="296">
        <f t="shared" si="0"/>
        <v>0</v>
      </c>
      <c r="K109" s="293" t="s">
        <v>202</v>
      </c>
      <c r="L109" s="213"/>
      <c r="M109" s="297" t="s">
        <v>5</v>
      </c>
      <c r="N109" s="298" t="s">
        <v>48</v>
      </c>
      <c r="O109" s="214"/>
      <c r="P109" s="299">
        <f t="shared" si="1"/>
        <v>0</v>
      </c>
      <c r="Q109" s="299">
        <v>0</v>
      </c>
      <c r="R109" s="299">
        <f t="shared" si="2"/>
        <v>0</v>
      </c>
      <c r="S109" s="299">
        <v>0</v>
      </c>
      <c r="T109" s="300">
        <f t="shared" si="3"/>
        <v>0</v>
      </c>
      <c r="AR109" s="202" t="s">
        <v>261</v>
      </c>
      <c r="AT109" s="202" t="s">
        <v>198</v>
      </c>
      <c r="AU109" s="202" t="s">
        <v>85</v>
      </c>
      <c r="AY109" s="202" t="s">
        <v>196</v>
      </c>
      <c r="BE109" s="301">
        <f t="shared" si="4"/>
        <v>0</v>
      </c>
      <c r="BF109" s="301">
        <f t="shared" si="5"/>
        <v>0</v>
      </c>
      <c r="BG109" s="301">
        <f t="shared" si="6"/>
        <v>0</v>
      </c>
      <c r="BH109" s="301">
        <f t="shared" si="7"/>
        <v>0</v>
      </c>
      <c r="BI109" s="301">
        <f t="shared" si="8"/>
        <v>0</v>
      </c>
      <c r="BJ109" s="202" t="s">
        <v>39</v>
      </c>
      <c r="BK109" s="301">
        <f t="shared" si="9"/>
        <v>0</v>
      </c>
      <c r="BL109" s="202" t="s">
        <v>261</v>
      </c>
      <c r="BM109" s="202" t="s">
        <v>1252</v>
      </c>
    </row>
    <row r="110" spans="2:65" s="279" customFormat="1" ht="29.85" customHeight="1">
      <c r="B110" s="278"/>
      <c r="D110" s="280" t="s">
        <v>76</v>
      </c>
      <c r="E110" s="289" t="s">
        <v>1150</v>
      </c>
      <c r="F110" s="289" t="s">
        <v>1253</v>
      </c>
      <c r="I110" s="115"/>
      <c r="J110" s="290">
        <f>BK110</f>
        <v>0</v>
      </c>
      <c r="L110" s="278"/>
      <c r="M110" s="283"/>
      <c r="N110" s="284"/>
      <c r="O110" s="284"/>
      <c r="P110" s="285">
        <f>SUM(P111:P112)</f>
        <v>0</v>
      </c>
      <c r="Q110" s="284"/>
      <c r="R110" s="285">
        <f>SUM(R111:R112)</f>
        <v>3.1800000000000001E-3</v>
      </c>
      <c r="S110" s="284"/>
      <c r="T110" s="286">
        <f>SUM(T111:T112)</f>
        <v>0</v>
      </c>
      <c r="AR110" s="280" t="s">
        <v>85</v>
      </c>
      <c r="AT110" s="287" t="s">
        <v>76</v>
      </c>
      <c r="AU110" s="287" t="s">
        <v>39</v>
      </c>
      <c r="AY110" s="280" t="s">
        <v>196</v>
      </c>
      <c r="BK110" s="288">
        <f>SUM(BK111:BK112)</f>
        <v>0</v>
      </c>
    </row>
    <row r="111" spans="2:65" s="212" customFormat="1" ht="25.5" customHeight="1">
      <c r="B111" s="213"/>
      <c r="C111" s="291" t="s">
        <v>285</v>
      </c>
      <c r="D111" s="291" t="s">
        <v>198</v>
      </c>
      <c r="E111" s="292" t="s">
        <v>1254</v>
      </c>
      <c r="F111" s="293" t="s">
        <v>1255</v>
      </c>
      <c r="G111" s="294" t="s">
        <v>201</v>
      </c>
      <c r="H111" s="295">
        <v>1</v>
      </c>
      <c r="I111" s="116">
        <v>0</v>
      </c>
      <c r="J111" s="296">
        <f>ROUND(I111*H111,2)</f>
        <v>0</v>
      </c>
      <c r="K111" s="293" t="s">
        <v>351</v>
      </c>
      <c r="L111" s="213"/>
      <c r="M111" s="297" t="s">
        <v>5</v>
      </c>
      <c r="N111" s="298" t="s">
        <v>48</v>
      </c>
      <c r="O111" s="214"/>
      <c r="P111" s="299">
        <f>O111*H111</f>
        <v>0</v>
      </c>
      <c r="Q111" s="299">
        <v>6.6E-4</v>
      </c>
      <c r="R111" s="299">
        <f>Q111*H111</f>
        <v>6.6E-4</v>
      </c>
      <c r="S111" s="299">
        <v>0</v>
      </c>
      <c r="T111" s="300">
        <f>S111*H111</f>
        <v>0</v>
      </c>
      <c r="AR111" s="202" t="s">
        <v>261</v>
      </c>
      <c r="AT111" s="202" t="s">
        <v>198</v>
      </c>
      <c r="AU111" s="202" t="s">
        <v>85</v>
      </c>
      <c r="AY111" s="202" t="s">
        <v>196</v>
      </c>
      <c r="BE111" s="301">
        <f>IF(N111="základní",J111,0)</f>
        <v>0</v>
      </c>
      <c r="BF111" s="301">
        <f>IF(N111="snížená",J111,0)</f>
        <v>0</v>
      </c>
      <c r="BG111" s="301">
        <f>IF(N111="zákl. přenesená",J111,0)</f>
        <v>0</v>
      </c>
      <c r="BH111" s="301">
        <f>IF(N111="sníž. přenesená",J111,0)</f>
        <v>0</v>
      </c>
      <c r="BI111" s="301">
        <f>IF(N111="nulová",J111,0)</f>
        <v>0</v>
      </c>
      <c r="BJ111" s="202" t="s">
        <v>39</v>
      </c>
      <c r="BK111" s="301">
        <f>ROUND(I111*H111,2)</f>
        <v>0</v>
      </c>
      <c r="BL111" s="202" t="s">
        <v>261</v>
      </c>
      <c r="BM111" s="202" t="s">
        <v>1256</v>
      </c>
    </row>
    <row r="112" spans="2:65" s="212" customFormat="1" ht="25.5" customHeight="1">
      <c r="B112" s="213"/>
      <c r="C112" s="291" t="s">
        <v>290</v>
      </c>
      <c r="D112" s="291" t="s">
        <v>198</v>
      </c>
      <c r="E112" s="292" t="s">
        <v>1257</v>
      </c>
      <c r="F112" s="293" t="s">
        <v>1258</v>
      </c>
      <c r="G112" s="294" t="s">
        <v>400</v>
      </c>
      <c r="H112" s="295">
        <v>28</v>
      </c>
      <c r="I112" s="116">
        <v>0</v>
      </c>
      <c r="J112" s="296">
        <f>ROUND(I112*H112,2)</f>
        <v>0</v>
      </c>
      <c r="K112" s="293" t="s">
        <v>351</v>
      </c>
      <c r="L112" s="213"/>
      <c r="M112" s="297" t="s">
        <v>5</v>
      </c>
      <c r="N112" s="298" t="s">
        <v>48</v>
      </c>
      <c r="O112" s="214"/>
      <c r="P112" s="299">
        <f>O112*H112</f>
        <v>0</v>
      </c>
      <c r="Q112" s="299">
        <v>9.0000000000000006E-5</v>
      </c>
      <c r="R112" s="299">
        <f>Q112*H112</f>
        <v>2.5200000000000001E-3</v>
      </c>
      <c r="S112" s="299">
        <v>0</v>
      </c>
      <c r="T112" s="300">
        <f>S112*H112</f>
        <v>0</v>
      </c>
      <c r="AR112" s="202" t="s">
        <v>261</v>
      </c>
      <c r="AT112" s="202" t="s">
        <v>198</v>
      </c>
      <c r="AU112" s="202" t="s">
        <v>85</v>
      </c>
      <c r="AY112" s="202" t="s">
        <v>196</v>
      </c>
      <c r="BE112" s="301">
        <f>IF(N112="základní",J112,0)</f>
        <v>0</v>
      </c>
      <c r="BF112" s="301">
        <f>IF(N112="snížená",J112,0)</f>
        <v>0</v>
      </c>
      <c r="BG112" s="301">
        <f>IF(N112="zákl. přenesená",J112,0)</f>
        <v>0</v>
      </c>
      <c r="BH112" s="301">
        <f>IF(N112="sníž. přenesená",J112,0)</f>
        <v>0</v>
      </c>
      <c r="BI112" s="301">
        <f>IF(N112="nulová",J112,0)</f>
        <v>0</v>
      </c>
      <c r="BJ112" s="202" t="s">
        <v>39</v>
      </c>
      <c r="BK112" s="301">
        <f>ROUND(I112*H112,2)</f>
        <v>0</v>
      </c>
      <c r="BL112" s="202" t="s">
        <v>261</v>
      </c>
      <c r="BM112" s="202" t="s">
        <v>1259</v>
      </c>
    </row>
    <row r="113" spans="2:65" s="279" customFormat="1" ht="37.35" customHeight="1">
      <c r="B113" s="278"/>
      <c r="D113" s="280" t="s">
        <v>76</v>
      </c>
      <c r="E113" s="281" t="s">
        <v>1260</v>
      </c>
      <c r="F113" s="281" t="s">
        <v>1261</v>
      </c>
      <c r="I113" s="115"/>
      <c r="J113" s="282">
        <f>BK113</f>
        <v>0</v>
      </c>
      <c r="L113" s="278"/>
      <c r="M113" s="283"/>
      <c r="N113" s="284"/>
      <c r="O113" s="284"/>
      <c r="P113" s="285">
        <f>SUM(P114:P117)</f>
        <v>0</v>
      </c>
      <c r="Q113" s="284"/>
      <c r="R113" s="285">
        <f>SUM(R114:R117)</f>
        <v>0</v>
      </c>
      <c r="S113" s="284"/>
      <c r="T113" s="286">
        <f>SUM(T114:T117)</f>
        <v>0</v>
      </c>
      <c r="AR113" s="280" t="s">
        <v>203</v>
      </c>
      <c r="AT113" s="287" t="s">
        <v>76</v>
      </c>
      <c r="AU113" s="287" t="s">
        <v>77</v>
      </c>
      <c r="AY113" s="280" t="s">
        <v>196</v>
      </c>
      <c r="BK113" s="288">
        <f>SUM(BK114:BK117)</f>
        <v>0</v>
      </c>
    </row>
    <row r="114" spans="2:65" s="212" customFormat="1" ht="16.5" customHeight="1">
      <c r="B114" s="213"/>
      <c r="C114" s="291" t="s">
        <v>295</v>
      </c>
      <c r="D114" s="291" t="s">
        <v>198</v>
      </c>
      <c r="E114" s="292" t="s">
        <v>1262</v>
      </c>
      <c r="F114" s="293" t="s">
        <v>1263</v>
      </c>
      <c r="G114" s="294" t="s">
        <v>1264</v>
      </c>
      <c r="H114" s="295">
        <v>15</v>
      </c>
      <c r="I114" s="116">
        <v>0</v>
      </c>
      <c r="J114" s="296">
        <f>ROUND(I114*H114,2)</f>
        <v>0</v>
      </c>
      <c r="K114" s="293" t="s">
        <v>202</v>
      </c>
      <c r="L114" s="213"/>
      <c r="M114" s="297" t="s">
        <v>5</v>
      </c>
      <c r="N114" s="298" t="s">
        <v>48</v>
      </c>
      <c r="O114" s="214"/>
      <c r="P114" s="299">
        <f>O114*H114</f>
        <v>0</v>
      </c>
      <c r="Q114" s="299">
        <v>0</v>
      </c>
      <c r="R114" s="299">
        <f>Q114*H114</f>
        <v>0</v>
      </c>
      <c r="S114" s="299">
        <v>0</v>
      </c>
      <c r="T114" s="300">
        <f>S114*H114</f>
        <v>0</v>
      </c>
      <c r="AR114" s="202" t="s">
        <v>1265</v>
      </c>
      <c r="AT114" s="202" t="s">
        <v>198</v>
      </c>
      <c r="AU114" s="202" t="s">
        <v>39</v>
      </c>
      <c r="AY114" s="202" t="s">
        <v>196</v>
      </c>
      <c r="BE114" s="301">
        <f>IF(N114="základní",J114,0)</f>
        <v>0</v>
      </c>
      <c r="BF114" s="301">
        <f>IF(N114="snížená",J114,0)</f>
        <v>0</v>
      </c>
      <c r="BG114" s="301">
        <f>IF(N114="zákl. přenesená",J114,0)</f>
        <v>0</v>
      </c>
      <c r="BH114" s="301">
        <f>IF(N114="sníž. přenesená",J114,0)</f>
        <v>0</v>
      </c>
      <c r="BI114" s="301">
        <f>IF(N114="nulová",J114,0)</f>
        <v>0</v>
      </c>
      <c r="BJ114" s="202" t="s">
        <v>39</v>
      </c>
      <c r="BK114" s="301">
        <f>ROUND(I114*H114,2)</f>
        <v>0</v>
      </c>
      <c r="BL114" s="202" t="s">
        <v>1265</v>
      </c>
      <c r="BM114" s="202" t="s">
        <v>1266</v>
      </c>
    </row>
    <row r="115" spans="2:65" s="212" customFormat="1" ht="16.5" customHeight="1">
      <c r="B115" s="213"/>
      <c r="C115" s="291" t="s">
        <v>299</v>
      </c>
      <c r="D115" s="291" t="s">
        <v>198</v>
      </c>
      <c r="E115" s="292" t="s">
        <v>1267</v>
      </c>
      <c r="F115" s="293" t="s">
        <v>1268</v>
      </c>
      <c r="G115" s="294" t="s">
        <v>1264</v>
      </c>
      <c r="H115" s="295">
        <v>10</v>
      </c>
      <c r="I115" s="116">
        <v>0</v>
      </c>
      <c r="J115" s="296">
        <f>ROUND(I115*H115,2)</f>
        <v>0</v>
      </c>
      <c r="K115" s="293" t="s">
        <v>202</v>
      </c>
      <c r="L115" s="213"/>
      <c r="M115" s="297" t="s">
        <v>5</v>
      </c>
      <c r="N115" s="298" t="s">
        <v>48</v>
      </c>
      <c r="O115" s="214"/>
      <c r="P115" s="299">
        <f>O115*H115</f>
        <v>0</v>
      </c>
      <c r="Q115" s="299">
        <v>0</v>
      </c>
      <c r="R115" s="299">
        <f>Q115*H115</f>
        <v>0</v>
      </c>
      <c r="S115" s="299">
        <v>0</v>
      </c>
      <c r="T115" s="300">
        <f>S115*H115</f>
        <v>0</v>
      </c>
      <c r="AR115" s="202" t="s">
        <v>1265</v>
      </c>
      <c r="AT115" s="202" t="s">
        <v>198</v>
      </c>
      <c r="AU115" s="202" t="s">
        <v>39</v>
      </c>
      <c r="AY115" s="202" t="s">
        <v>196</v>
      </c>
      <c r="BE115" s="301">
        <f>IF(N115="základní",J115,0)</f>
        <v>0</v>
      </c>
      <c r="BF115" s="301">
        <f>IF(N115="snížená",J115,0)</f>
        <v>0</v>
      </c>
      <c r="BG115" s="301">
        <f>IF(N115="zákl. přenesená",J115,0)</f>
        <v>0</v>
      </c>
      <c r="BH115" s="301">
        <f>IF(N115="sníž. přenesená",J115,0)</f>
        <v>0</v>
      </c>
      <c r="BI115" s="301">
        <f>IF(N115="nulová",J115,0)</f>
        <v>0</v>
      </c>
      <c r="BJ115" s="202" t="s">
        <v>39</v>
      </c>
      <c r="BK115" s="301">
        <f>ROUND(I115*H115,2)</f>
        <v>0</v>
      </c>
      <c r="BL115" s="202" t="s">
        <v>1265</v>
      </c>
      <c r="BM115" s="202" t="s">
        <v>1269</v>
      </c>
    </row>
    <row r="116" spans="2:65" s="212" customFormat="1" ht="16.5" customHeight="1">
      <c r="B116" s="213"/>
      <c r="C116" s="291" t="s">
        <v>303</v>
      </c>
      <c r="D116" s="291" t="s">
        <v>198</v>
      </c>
      <c r="E116" s="292" t="s">
        <v>1270</v>
      </c>
      <c r="F116" s="293" t="s">
        <v>1271</v>
      </c>
      <c r="G116" s="294" t="s">
        <v>1264</v>
      </c>
      <c r="H116" s="295">
        <v>10</v>
      </c>
      <c r="I116" s="116">
        <v>0</v>
      </c>
      <c r="J116" s="296">
        <f>ROUND(I116*H116,2)</f>
        <v>0</v>
      </c>
      <c r="K116" s="293" t="s">
        <v>202</v>
      </c>
      <c r="L116" s="213"/>
      <c r="M116" s="297" t="s">
        <v>5</v>
      </c>
      <c r="N116" s="298" t="s">
        <v>48</v>
      </c>
      <c r="O116" s="214"/>
      <c r="P116" s="299">
        <f>O116*H116</f>
        <v>0</v>
      </c>
      <c r="Q116" s="299">
        <v>0</v>
      </c>
      <c r="R116" s="299">
        <f>Q116*H116</f>
        <v>0</v>
      </c>
      <c r="S116" s="299">
        <v>0</v>
      </c>
      <c r="T116" s="300">
        <f>S116*H116</f>
        <v>0</v>
      </c>
      <c r="AR116" s="202" t="s">
        <v>1265</v>
      </c>
      <c r="AT116" s="202" t="s">
        <v>198</v>
      </c>
      <c r="AU116" s="202" t="s">
        <v>39</v>
      </c>
      <c r="AY116" s="202" t="s">
        <v>196</v>
      </c>
      <c r="BE116" s="301">
        <f>IF(N116="základní",J116,0)</f>
        <v>0</v>
      </c>
      <c r="BF116" s="301">
        <f>IF(N116="snížená",J116,0)</f>
        <v>0</v>
      </c>
      <c r="BG116" s="301">
        <f>IF(N116="zákl. přenesená",J116,0)</f>
        <v>0</v>
      </c>
      <c r="BH116" s="301">
        <f>IF(N116="sníž. přenesená",J116,0)</f>
        <v>0</v>
      </c>
      <c r="BI116" s="301">
        <f>IF(N116="nulová",J116,0)</f>
        <v>0</v>
      </c>
      <c r="BJ116" s="202" t="s">
        <v>39</v>
      </c>
      <c r="BK116" s="301">
        <f>ROUND(I116*H116,2)</f>
        <v>0</v>
      </c>
      <c r="BL116" s="202" t="s">
        <v>1265</v>
      </c>
      <c r="BM116" s="202" t="s">
        <v>1272</v>
      </c>
    </row>
    <row r="117" spans="2:65" s="212" customFormat="1" ht="16.5" customHeight="1">
      <c r="B117" s="213"/>
      <c r="C117" s="291" t="s">
        <v>307</v>
      </c>
      <c r="D117" s="291" t="s">
        <v>198</v>
      </c>
      <c r="E117" s="292" t="s">
        <v>1273</v>
      </c>
      <c r="F117" s="293" t="s">
        <v>1274</v>
      </c>
      <c r="G117" s="294" t="s">
        <v>1264</v>
      </c>
      <c r="H117" s="295">
        <v>10</v>
      </c>
      <c r="I117" s="116">
        <v>0</v>
      </c>
      <c r="J117" s="296">
        <f>ROUND(I117*H117,2)</f>
        <v>0</v>
      </c>
      <c r="K117" s="293" t="s">
        <v>202</v>
      </c>
      <c r="L117" s="213"/>
      <c r="M117" s="297" t="s">
        <v>5</v>
      </c>
      <c r="N117" s="320" t="s">
        <v>48</v>
      </c>
      <c r="O117" s="321"/>
      <c r="P117" s="322">
        <f>O117*H117</f>
        <v>0</v>
      </c>
      <c r="Q117" s="322">
        <v>0</v>
      </c>
      <c r="R117" s="322">
        <f>Q117*H117</f>
        <v>0</v>
      </c>
      <c r="S117" s="322">
        <v>0</v>
      </c>
      <c r="T117" s="323">
        <f>S117*H117</f>
        <v>0</v>
      </c>
      <c r="AR117" s="202" t="s">
        <v>1265</v>
      </c>
      <c r="AT117" s="202" t="s">
        <v>198</v>
      </c>
      <c r="AU117" s="202" t="s">
        <v>39</v>
      </c>
      <c r="AY117" s="202" t="s">
        <v>196</v>
      </c>
      <c r="BE117" s="301">
        <f>IF(N117="základní",J117,0)</f>
        <v>0</v>
      </c>
      <c r="BF117" s="301">
        <f>IF(N117="snížená",J117,0)</f>
        <v>0</v>
      </c>
      <c r="BG117" s="301">
        <f>IF(N117="zákl. přenesená",J117,0)</f>
        <v>0</v>
      </c>
      <c r="BH117" s="301">
        <f>IF(N117="sníž. přenesená",J117,0)</f>
        <v>0</v>
      </c>
      <c r="BI117" s="301">
        <f>IF(N117="nulová",J117,0)</f>
        <v>0</v>
      </c>
      <c r="BJ117" s="202" t="s">
        <v>39</v>
      </c>
      <c r="BK117" s="301">
        <f>ROUND(I117*H117,2)</f>
        <v>0</v>
      </c>
      <c r="BL117" s="202" t="s">
        <v>1265</v>
      </c>
      <c r="BM117" s="202" t="s">
        <v>1275</v>
      </c>
    </row>
    <row r="118" spans="2:65" s="212" customFormat="1" ht="6.95" customHeight="1">
      <c r="B118" s="236"/>
      <c r="C118" s="237"/>
      <c r="D118" s="237"/>
      <c r="E118" s="237"/>
      <c r="F118" s="237"/>
      <c r="G118" s="237"/>
      <c r="H118" s="237"/>
      <c r="I118" s="108"/>
      <c r="J118" s="237"/>
      <c r="K118" s="237"/>
      <c r="L118" s="213"/>
    </row>
  </sheetData>
  <sheetProtection password="805E" sheet="1" objects="1" scenarios="1"/>
  <autoFilter ref="C85:K117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8"/>
  <sheetViews>
    <sheetView showGridLines="0" workbookViewId="0">
      <pane ySplit="1" topLeftCell="A2" activePane="bottomLeft" state="frozen"/>
      <selection pane="bottomLeft" activeCell="V102" sqref="V102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96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144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1276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16.5" customHeight="1">
      <c r="B26" s="218"/>
      <c r="C26" s="219"/>
      <c r="D26" s="219"/>
      <c r="E26" s="380" t="s">
        <v>5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ROUND(J92,0)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ROUND(SUM(BE92:BE177), 0)</f>
        <v>0</v>
      </c>
      <c r="G32" s="214"/>
      <c r="H32" s="214"/>
      <c r="I32" s="106">
        <v>0.21</v>
      </c>
      <c r="J32" s="228">
        <f>ROUND(ROUND((SUM(BE92:BE177)),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ROUND(SUM(BF92:BF177), 0)</f>
        <v>0</v>
      </c>
      <c r="G33" s="214"/>
      <c r="H33" s="214"/>
      <c r="I33" s="106">
        <v>0.15</v>
      </c>
      <c r="J33" s="228">
        <f>ROUND(ROUND((SUM(BF92:BF177)),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ROUND(SUM(BG92:BG177),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ROUND(SUM(BH92:BH177),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ROUND(SUM(BI92:BI177),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144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03 - Zařízení pro vytápění staveb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J92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1277</v>
      </c>
      <c r="E61" s="249"/>
      <c r="F61" s="249"/>
      <c r="G61" s="249"/>
      <c r="H61" s="249"/>
      <c r="I61" s="111"/>
      <c r="J61" s="250">
        <f>J93</f>
        <v>0</v>
      </c>
      <c r="K61" s="251"/>
    </row>
    <row r="62" spans="2:47" s="259" customFormat="1" ht="19.899999999999999" customHeight="1">
      <c r="B62" s="253"/>
      <c r="C62" s="254"/>
      <c r="D62" s="255" t="s">
        <v>1278</v>
      </c>
      <c r="E62" s="256"/>
      <c r="F62" s="256"/>
      <c r="G62" s="256"/>
      <c r="H62" s="256"/>
      <c r="I62" s="112"/>
      <c r="J62" s="257">
        <f>J94</f>
        <v>0</v>
      </c>
      <c r="K62" s="258"/>
    </row>
    <row r="63" spans="2:47" s="259" customFormat="1" ht="19.899999999999999" customHeight="1">
      <c r="B63" s="253"/>
      <c r="C63" s="254"/>
      <c r="D63" s="255" t="s">
        <v>1279</v>
      </c>
      <c r="E63" s="256"/>
      <c r="F63" s="256"/>
      <c r="G63" s="256"/>
      <c r="H63" s="256"/>
      <c r="I63" s="112"/>
      <c r="J63" s="257">
        <f>J105</f>
        <v>0</v>
      </c>
      <c r="K63" s="258"/>
    </row>
    <row r="64" spans="2:47" s="259" customFormat="1" ht="19.899999999999999" customHeight="1">
      <c r="B64" s="253"/>
      <c r="C64" s="254"/>
      <c r="D64" s="255" t="s">
        <v>1280</v>
      </c>
      <c r="E64" s="256"/>
      <c r="F64" s="256"/>
      <c r="G64" s="256"/>
      <c r="H64" s="256"/>
      <c r="I64" s="112"/>
      <c r="J64" s="257">
        <f>J110</f>
        <v>0</v>
      </c>
      <c r="K64" s="258"/>
    </row>
    <row r="65" spans="2:12" s="259" customFormat="1" ht="19.899999999999999" customHeight="1">
      <c r="B65" s="253"/>
      <c r="C65" s="254"/>
      <c r="D65" s="255" t="s">
        <v>1281</v>
      </c>
      <c r="E65" s="256"/>
      <c r="F65" s="256"/>
      <c r="G65" s="256"/>
      <c r="H65" s="256"/>
      <c r="I65" s="112"/>
      <c r="J65" s="257">
        <f>J112</f>
        <v>0</v>
      </c>
      <c r="K65" s="258"/>
    </row>
    <row r="66" spans="2:12" s="259" customFormat="1" ht="19.899999999999999" customHeight="1">
      <c r="B66" s="253"/>
      <c r="C66" s="254"/>
      <c r="D66" s="255" t="s">
        <v>1282</v>
      </c>
      <c r="E66" s="256"/>
      <c r="F66" s="256"/>
      <c r="G66" s="256"/>
      <c r="H66" s="256"/>
      <c r="I66" s="112"/>
      <c r="J66" s="257">
        <f>J125</f>
        <v>0</v>
      </c>
      <c r="K66" s="258"/>
    </row>
    <row r="67" spans="2:12" s="259" customFormat="1" ht="19.899999999999999" customHeight="1">
      <c r="B67" s="253"/>
      <c r="C67" s="254"/>
      <c r="D67" s="255" t="s">
        <v>1283</v>
      </c>
      <c r="E67" s="256"/>
      <c r="F67" s="256"/>
      <c r="G67" s="256"/>
      <c r="H67" s="256"/>
      <c r="I67" s="112"/>
      <c r="J67" s="257">
        <f>J131</f>
        <v>0</v>
      </c>
      <c r="K67" s="258"/>
    </row>
    <row r="68" spans="2:12" s="259" customFormat="1" ht="19.899999999999999" customHeight="1">
      <c r="B68" s="253"/>
      <c r="C68" s="254"/>
      <c r="D68" s="255" t="s">
        <v>1284</v>
      </c>
      <c r="E68" s="256"/>
      <c r="F68" s="256"/>
      <c r="G68" s="256"/>
      <c r="H68" s="256"/>
      <c r="I68" s="112"/>
      <c r="J68" s="257">
        <f>J144</f>
        <v>0</v>
      </c>
      <c r="K68" s="258"/>
    </row>
    <row r="69" spans="2:12" s="259" customFormat="1" ht="19.899999999999999" customHeight="1">
      <c r="B69" s="253"/>
      <c r="C69" s="254"/>
      <c r="D69" s="255" t="s">
        <v>1285</v>
      </c>
      <c r="E69" s="256"/>
      <c r="F69" s="256"/>
      <c r="G69" s="256"/>
      <c r="H69" s="256"/>
      <c r="I69" s="112"/>
      <c r="J69" s="257">
        <f>J158</f>
        <v>0</v>
      </c>
      <c r="K69" s="258"/>
    </row>
    <row r="70" spans="2:12" s="252" customFormat="1" ht="24.95" customHeight="1">
      <c r="B70" s="246"/>
      <c r="C70" s="247"/>
      <c r="D70" s="248" t="s">
        <v>1185</v>
      </c>
      <c r="E70" s="249"/>
      <c r="F70" s="249"/>
      <c r="G70" s="249"/>
      <c r="H70" s="249"/>
      <c r="I70" s="111"/>
      <c r="J70" s="250">
        <f>J172</f>
        <v>0</v>
      </c>
      <c r="K70" s="251"/>
    </row>
    <row r="71" spans="2:12" s="212" customFormat="1" ht="21.75" customHeight="1">
      <c r="B71" s="213"/>
      <c r="C71" s="214"/>
      <c r="D71" s="214"/>
      <c r="E71" s="214"/>
      <c r="F71" s="214"/>
      <c r="G71" s="214"/>
      <c r="H71" s="214"/>
      <c r="I71" s="101"/>
      <c r="J71" s="214"/>
      <c r="K71" s="215"/>
    </row>
    <row r="72" spans="2:12" s="212" customFormat="1" ht="6.95" customHeight="1">
      <c r="B72" s="236"/>
      <c r="C72" s="237"/>
      <c r="D72" s="237"/>
      <c r="E72" s="237"/>
      <c r="F72" s="237"/>
      <c r="G72" s="237"/>
      <c r="H72" s="237"/>
      <c r="I72" s="108"/>
      <c r="J72" s="237"/>
      <c r="K72" s="238"/>
    </row>
    <row r="76" spans="2:12" s="212" customFormat="1" ht="6.95" customHeight="1">
      <c r="B76" s="239"/>
      <c r="C76" s="240"/>
      <c r="D76" s="240"/>
      <c r="E76" s="240"/>
      <c r="F76" s="240"/>
      <c r="G76" s="240"/>
      <c r="H76" s="240"/>
      <c r="I76" s="109"/>
      <c r="J76" s="240"/>
      <c r="K76" s="240"/>
      <c r="L76" s="213"/>
    </row>
    <row r="77" spans="2:12" s="212" customFormat="1" ht="36.950000000000003" customHeight="1">
      <c r="B77" s="213"/>
      <c r="C77" s="260" t="s">
        <v>180</v>
      </c>
      <c r="I77" s="119"/>
      <c r="L77" s="213"/>
    </row>
    <row r="78" spans="2:12" s="212" customFormat="1" ht="6.95" customHeight="1">
      <c r="B78" s="213"/>
      <c r="I78" s="119"/>
      <c r="L78" s="213"/>
    </row>
    <row r="79" spans="2:12" s="212" customFormat="1" ht="14.45" customHeight="1">
      <c r="B79" s="213"/>
      <c r="C79" s="261" t="s">
        <v>19</v>
      </c>
      <c r="I79" s="119"/>
      <c r="L79" s="213"/>
    </row>
    <row r="80" spans="2:12" s="212" customFormat="1" ht="16.5" customHeight="1">
      <c r="B80" s="213"/>
      <c r="E80" s="382" t="str">
        <f>E7</f>
        <v>Střední škola automobilní Holice - modernizace dílen odborného výcviku a praxe - stavební práce</v>
      </c>
      <c r="F80" s="383"/>
      <c r="G80" s="383"/>
      <c r="H80" s="383"/>
      <c r="I80" s="119"/>
      <c r="L80" s="213"/>
    </row>
    <row r="81" spans="2:65" ht="15">
      <c r="B81" s="206"/>
      <c r="C81" s="261" t="s">
        <v>143</v>
      </c>
      <c r="L81" s="206"/>
    </row>
    <row r="82" spans="2:65" s="212" customFormat="1" ht="16.5" customHeight="1">
      <c r="B82" s="213"/>
      <c r="E82" s="382" t="s">
        <v>144</v>
      </c>
      <c r="F82" s="373"/>
      <c r="G82" s="373"/>
      <c r="H82" s="373"/>
      <c r="I82" s="119"/>
      <c r="L82" s="213"/>
    </row>
    <row r="83" spans="2:65" s="212" customFormat="1" ht="14.45" customHeight="1">
      <c r="B83" s="213"/>
      <c r="C83" s="261" t="s">
        <v>145</v>
      </c>
      <c r="I83" s="119"/>
      <c r="L83" s="213"/>
    </row>
    <row r="84" spans="2:65" s="212" customFormat="1" ht="17.25" customHeight="1">
      <c r="B84" s="213"/>
      <c r="E84" s="372" t="str">
        <f>E11</f>
        <v>03 - Zařízení pro vytápění staveb</v>
      </c>
      <c r="F84" s="373"/>
      <c r="G84" s="373"/>
      <c r="H84" s="373"/>
      <c r="I84" s="119"/>
      <c r="L84" s="213"/>
    </row>
    <row r="85" spans="2:65" s="212" customFormat="1" ht="6.95" customHeight="1">
      <c r="B85" s="213"/>
      <c r="I85" s="119"/>
      <c r="L85" s="213"/>
    </row>
    <row r="86" spans="2:65" s="212" customFormat="1" ht="18" customHeight="1">
      <c r="B86" s="213"/>
      <c r="C86" s="261" t="s">
        <v>23</v>
      </c>
      <c r="F86" s="262" t="str">
        <f>F14</f>
        <v>Holice</v>
      </c>
      <c r="I86" s="113" t="s">
        <v>25</v>
      </c>
      <c r="J86" s="263">
        <f>IF(J14="","",J14)</f>
        <v>0</v>
      </c>
      <c r="L86" s="213"/>
    </row>
    <row r="87" spans="2:65" s="212" customFormat="1" ht="6.95" customHeight="1">
      <c r="B87" s="213"/>
      <c r="I87" s="119"/>
      <c r="L87" s="213"/>
    </row>
    <row r="88" spans="2:65" s="212" customFormat="1" ht="15">
      <c r="B88" s="213"/>
      <c r="C88" s="261" t="s">
        <v>26</v>
      </c>
      <c r="F88" s="262" t="str">
        <f>E17</f>
        <v>Pardubický kraj, Komenského nám. 125, Pardubice</v>
      </c>
      <c r="I88" s="113" t="s">
        <v>34</v>
      </c>
      <c r="J88" s="262" t="str">
        <f>E23</f>
        <v>ApA Architektonicko-projekt.ateliér Vamberk s.r.o.</v>
      </c>
      <c r="L88" s="213"/>
    </row>
    <row r="89" spans="2:65" s="212" customFormat="1" ht="14.45" customHeight="1">
      <c r="B89" s="213"/>
      <c r="C89" s="261" t="s">
        <v>32</v>
      </c>
      <c r="F89" s="262" t="str">
        <f>IF(E20="","",E20)</f>
        <v/>
      </c>
      <c r="I89" s="119"/>
      <c r="L89" s="213"/>
    </row>
    <row r="90" spans="2:65" s="212" customFormat="1" ht="10.35" customHeight="1">
      <c r="B90" s="213"/>
      <c r="I90" s="119"/>
      <c r="L90" s="213"/>
    </row>
    <row r="91" spans="2:65" s="271" customFormat="1" ht="29.25" customHeight="1">
      <c r="B91" s="264"/>
      <c r="C91" s="265" t="s">
        <v>181</v>
      </c>
      <c r="D91" s="266" t="s">
        <v>62</v>
      </c>
      <c r="E91" s="266" t="s">
        <v>58</v>
      </c>
      <c r="F91" s="266" t="s">
        <v>182</v>
      </c>
      <c r="G91" s="266" t="s">
        <v>183</v>
      </c>
      <c r="H91" s="266" t="s">
        <v>184</v>
      </c>
      <c r="I91" s="114" t="s">
        <v>185</v>
      </c>
      <c r="J91" s="266" t="s">
        <v>149</v>
      </c>
      <c r="K91" s="267" t="s">
        <v>186</v>
      </c>
      <c r="L91" s="264"/>
      <c r="M91" s="268" t="s">
        <v>187</v>
      </c>
      <c r="N91" s="269" t="s">
        <v>47</v>
      </c>
      <c r="O91" s="269" t="s">
        <v>188</v>
      </c>
      <c r="P91" s="269" t="s">
        <v>189</v>
      </c>
      <c r="Q91" s="269" t="s">
        <v>190</v>
      </c>
      <c r="R91" s="269" t="s">
        <v>191</v>
      </c>
      <c r="S91" s="269" t="s">
        <v>192</v>
      </c>
      <c r="T91" s="270" t="s">
        <v>193</v>
      </c>
    </row>
    <row r="92" spans="2:65" s="212" customFormat="1" ht="29.25" customHeight="1">
      <c r="B92" s="213"/>
      <c r="C92" s="272" t="s">
        <v>150</v>
      </c>
      <c r="I92" s="119"/>
      <c r="J92" s="273">
        <f>BK92</f>
        <v>0</v>
      </c>
      <c r="L92" s="213"/>
      <c r="M92" s="274"/>
      <c r="N92" s="222"/>
      <c r="O92" s="222"/>
      <c r="P92" s="275">
        <f>P93+P172</f>
        <v>0</v>
      </c>
      <c r="Q92" s="222"/>
      <c r="R92" s="275">
        <f>R93+R172</f>
        <v>1.307142</v>
      </c>
      <c r="S92" s="222"/>
      <c r="T92" s="276">
        <f>T93+T172</f>
        <v>0.15</v>
      </c>
      <c r="AT92" s="202" t="s">
        <v>76</v>
      </c>
      <c r="AU92" s="202" t="s">
        <v>151</v>
      </c>
      <c r="BK92" s="277">
        <f>BK93+BK172</f>
        <v>0</v>
      </c>
    </row>
    <row r="93" spans="2:65" s="279" customFormat="1" ht="37.35" customHeight="1">
      <c r="B93" s="278"/>
      <c r="D93" s="280" t="s">
        <v>76</v>
      </c>
      <c r="E93" s="281" t="s">
        <v>752</v>
      </c>
      <c r="F93" s="281" t="s">
        <v>1286</v>
      </c>
      <c r="I93" s="115"/>
      <c r="J93" s="282">
        <f>BK93</f>
        <v>0</v>
      </c>
      <c r="L93" s="278"/>
      <c r="M93" s="283"/>
      <c r="N93" s="284"/>
      <c r="O93" s="284"/>
      <c r="P93" s="285">
        <f>P94+P105+P110+P112+P125+P131+P144+P158</f>
        <v>0</v>
      </c>
      <c r="Q93" s="284"/>
      <c r="R93" s="285">
        <f>R94+R105+R110+R112+R125+R131+R144+R158</f>
        <v>1.307142</v>
      </c>
      <c r="S93" s="284"/>
      <c r="T93" s="286">
        <f>T94+T105+T110+T112+T125+T131+T144+T158</f>
        <v>0.15</v>
      </c>
      <c r="AR93" s="280" t="s">
        <v>85</v>
      </c>
      <c r="AT93" s="287" t="s">
        <v>76</v>
      </c>
      <c r="AU93" s="287" t="s">
        <v>77</v>
      </c>
      <c r="AY93" s="280" t="s">
        <v>196</v>
      </c>
      <c r="BK93" s="288">
        <f>BK94+BK105+BK110+BK112+BK125+BK131+BK144+BK158</f>
        <v>0</v>
      </c>
    </row>
    <row r="94" spans="2:65" s="279" customFormat="1" ht="19.899999999999999" customHeight="1">
      <c r="B94" s="278"/>
      <c r="D94" s="280" t="s">
        <v>76</v>
      </c>
      <c r="E94" s="289" t="s">
        <v>819</v>
      </c>
      <c r="F94" s="289" t="s">
        <v>1287</v>
      </c>
      <c r="I94" s="115"/>
      <c r="J94" s="290">
        <f>BK94</f>
        <v>0</v>
      </c>
      <c r="L94" s="278"/>
      <c r="M94" s="283"/>
      <c r="N94" s="284"/>
      <c r="O94" s="284"/>
      <c r="P94" s="285">
        <f>SUM(P95:P104)</f>
        <v>0</v>
      </c>
      <c r="Q94" s="284"/>
      <c r="R94" s="285">
        <f>SUM(R95:R104)</f>
        <v>3.039E-2</v>
      </c>
      <c r="S94" s="284"/>
      <c r="T94" s="286">
        <f>SUM(T95:T104)</f>
        <v>0</v>
      </c>
      <c r="AR94" s="280" t="s">
        <v>85</v>
      </c>
      <c r="AT94" s="287" t="s">
        <v>76</v>
      </c>
      <c r="AU94" s="287" t="s">
        <v>39</v>
      </c>
      <c r="AY94" s="280" t="s">
        <v>196</v>
      </c>
      <c r="BK94" s="288">
        <f>SUM(BK95:BK104)</f>
        <v>0</v>
      </c>
    </row>
    <row r="95" spans="2:65" s="212" customFormat="1" ht="16.5" customHeight="1">
      <c r="B95" s="213"/>
      <c r="C95" s="291" t="s">
        <v>39</v>
      </c>
      <c r="D95" s="291" t="s">
        <v>198</v>
      </c>
      <c r="E95" s="292" t="s">
        <v>1288</v>
      </c>
      <c r="F95" s="293" t="s">
        <v>1289</v>
      </c>
      <c r="G95" s="294" t="s">
        <v>400</v>
      </c>
      <c r="H95" s="295">
        <v>264</v>
      </c>
      <c r="I95" s="116">
        <v>0</v>
      </c>
      <c r="J95" s="296">
        <f t="shared" ref="J95:J104" si="0">ROUND(I95*H95,2)</f>
        <v>0</v>
      </c>
      <c r="K95" s="293" t="s">
        <v>202</v>
      </c>
      <c r="L95" s="213"/>
      <c r="M95" s="297" t="s">
        <v>5</v>
      </c>
      <c r="N95" s="298" t="s">
        <v>48</v>
      </c>
      <c r="O95" s="214"/>
      <c r="P95" s="299">
        <f t="shared" ref="P95:P104" si="1">O95*H95</f>
        <v>0</v>
      </c>
      <c r="Q95" s="299">
        <v>0</v>
      </c>
      <c r="R95" s="299">
        <f t="shared" ref="R95:R104" si="2">Q95*H95</f>
        <v>0</v>
      </c>
      <c r="S95" s="299">
        <v>0</v>
      </c>
      <c r="T95" s="300">
        <f t="shared" ref="T95:T104" si="3">S95*H95</f>
        <v>0</v>
      </c>
      <c r="AR95" s="202" t="s">
        <v>261</v>
      </c>
      <c r="AT95" s="202" t="s">
        <v>198</v>
      </c>
      <c r="AU95" s="202" t="s">
        <v>85</v>
      </c>
      <c r="AY95" s="202" t="s">
        <v>196</v>
      </c>
      <c r="BE95" s="301">
        <f t="shared" ref="BE95:BE104" si="4">IF(N95="základní",J95,0)</f>
        <v>0</v>
      </c>
      <c r="BF95" s="301">
        <f t="shared" ref="BF95:BF104" si="5">IF(N95="snížená",J95,0)</f>
        <v>0</v>
      </c>
      <c r="BG95" s="301">
        <f t="shared" ref="BG95:BG104" si="6">IF(N95="zákl. přenesená",J95,0)</f>
        <v>0</v>
      </c>
      <c r="BH95" s="301">
        <f t="shared" ref="BH95:BH104" si="7">IF(N95="sníž. přenesená",J95,0)</f>
        <v>0</v>
      </c>
      <c r="BI95" s="301">
        <f t="shared" ref="BI95:BI104" si="8">IF(N95="nulová",J95,0)</f>
        <v>0</v>
      </c>
      <c r="BJ95" s="202" t="s">
        <v>39</v>
      </c>
      <c r="BK95" s="301">
        <f t="shared" ref="BK95:BK104" si="9">ROUND(I95*H95,2)</f>
        <v>0</v>
      </c>
      <c r="BL95" s="202" t="s">
        <v>261</v>
      </c>
      <c r="BM95" s="202" t="s">
        <v>1290</v>
      </c>
    </row>
    <row r="96" spans="2:65" s="212" customFormat="1" ht="16.5" customHeight="1">
      <c r="B96" s="213"/>
      <c r="C96" s="302" t="s">
        <v>85</v>
      </c>
      <c r="D96" s="302" t="s">
        <v>291</v>
      </c>
      <c r="E96" s="303" t="s">
        <v>1291</v>
      </c>
      <c r="F96" s="304" t="s">
        <v>1292</v>
      </c>
      <c r="G96" s="305" t="s">
        <v>400</v>
      </c>
      <c r="H96" s="306">
        <v>27</v>
      </c>
      <c r="I96" s="117">
        <v>0</v>
      </c>
      <c r="J96" s="307">
        <f t="shared" si="0"/>
        <v>0</v>
      </c>
      <c r="K96" s="304" t="s">
        <v>202</v>
      </c>
      <c r="L96" s="308"/>
      <c r="M96" s="309" t="s">
        <v>5</v>
      </c>
      <c r="N96" s="310" t="s">
        <v>48</v>
      </c>
      <c r="O96" s="214"/>
      <c r="P96" s="299">
        <f t="shared" si="1"/>
        <v>0</v>
      </c>
      <c r="Q96" s="299">
        <v>4.0000000000000003E-5</v>
      </c>
      <c r="R96" s="299">
        <f t="shared" si="2"/>
        <v>1.08E-3</v>
      </c>
      <c r="S96" s="299">
        <v>0</v>
      </c>
      <c r="T96" s="300">
        <f t="shared" si="3"/>
        <v>0</v>
      </c>
      <c r="AR96" s="202" t="s">
        <v>327</v>
      </c>
      <c r="AT96" s="202" t="s">
        <v>291</v>
      </c>
      <c r="AU96" s="202" t="s">
        <v>85</v>
      </c>
      <c r="AY96" s="202" t="s">
        <v>196</v>
      </c>
      <c r="BE96" s="301">
        <f t="shared" si="4"/>
        <v>0</v>
      </c>
      <c r="BF96" s="301">
        <f t="shared" si="5"/>
        <v>0</v>
      </c>
      <c r="BG96" s="301">
        <f t="shared" si="6"/>
        <v>0</v>
      </c>
      <c r="BH96" s="301">
        <f t="shared" si="7"/>
        <v>0</v>
      </c>
      <c r="BI96" s="301">
        <f t="shared" si="8"/>
        <v>0</v>
      </c>
      <c r="BJ96" s="202" t="s">
        <v>39</v>
      </c>
      <c r="BK96" s="301">
        <f t="shared" si="9"/>
        <v>0</v>
      </c>
      <c r="BL96" s="202" t="s">
        <v>261</v>
      </c>
      <c r="BM96" s="202" t="s">
        <v>1293</v>
      </c>
    </row>
    <row r="97" spans="2:65" s="212" customFormat="1" ht="16.5" customHeight="1">
      <c r="B97" s="213"/>
      <c r="C97" s="302" t="s">
        <v>208</v>
      </c>
      <c r="D97" s="302" t="s">
        <v>291</v>
      </c>
      <c r="E97" s="303" t="s">
        <v>1294</v>
      </c>
      <c r="F97" s="304" t="s">
        <v>1295</v>
      </c>
      <c r="G97" s="305" t="s">
        <v>400</v>
      </c>
      <c r="H97" s="306">
        <v>100</v>
      </c>
      <c r="I97" s="117">
        <v>0</v>
      </c>
      <c r="J97" s="307">
        <f t="shared" si="0"/>
        <v>0</v>
      </c>
      <c r="K97" s="304" t="s">
        <v>202</v>
      </c>
      <c r="L97" s="308"/>
      <c r="M97" s="309" t="s">
        <v>5</v>
      </c>
      <c r="N97" s="310" t="s">
        <v>48</v>
      </c>
      <c r="O97" s="214"/>
      <c r="P97" s="299">
        <f t="shared" si="1"/>
        <v>0</v>
      </c>
      <c r="Q97" s="299">
        <v>3.0000000000000001E-5</v>
      </c>
      <c r="R97" s="299">
        <f t="shared" si="2"/>
        <v>3.0000000000000001E-3</v>
      </c>
      <c r="S97" s="299">
        <v>0</v>
      </c>
      <c r="T97" s="300">
        <f t="shared" si="3"/>
        <v>0</v>
      </c>
      <c r="AR97" s="202" t="s">
        <v>327</v>
      </c>
      <c r="AT97" s="202" t="s">
        <v>291</v>
      </c>
      <c r="AU97" s="202" t="s">
        <v>85</v>
      </c>
      <c r="AY97" s="202" t="s">
        <v>196</v>
      </c>
      <c r="BE97" s="301">
        <f t="shared" si="4"/>
        <v>0</v>
      </c>
      <c r="BF97" s="301">
        <f t="shared" si="5"/>
        <v>0</v>
      </c>
      <c r="BG97" s="301">
        <f t="shared" si="6"/>
        <v>0</v>
      </c>
      <c r="BH97" s="301">
        <f t="shared" si="7"/>
        <v>0</v>
      </c>
      <c r="BI97" s="301">
        <f t="shared" si="8"/>
        <v>0</v>
      </c>
      <c r="BJ97" s="202" t="s">
        <v>39</v>
      </c>
      <c r="BK97" s="301">
        <f t="shared" si="9"/>
        <v>0</v>
      </c>
      <c r="BL97" s="202" t="s">
        <v>261</v>
      </c>
      <c r="BM97" s="202" t="s">
        <v>1296</v>
      </c>
    </row>
    <row r="98" spans="2:65" s="212" customFormat="1" ht="16.5" customHeight="1">
      <c r="B98" s="213"/>
      <c r="C98" s="302" t="s">
        <v>203</v>
      </c>
      <c r="D98" s="302" t="s">
        <v>291</v>
      </c>
      <c r="E98" s="303" t="s">
        <v>1297</v>
      </c>
      <c r="F98" s="304" t="s">
        <v>1298</v>
      </c>
      <c r="G98" s="305" t="s">
        <v>400</v>
      </c>
      <c r="H98" s="306">
        <v>70</v>
      </c>
      <c r="I98" s="117">
        <v>0</v>
      </c>
      <c r="J98" s="307">
        <f t="shared" si="0"/>
        <v>0</v>
      </c>
      <c r="K98" s="304" t="s">
        <v>202</v>
      </c>
      <c r="L98" s="308"/>
      <c r="M98" s="309" t="s">
        <v>5</v>
      </c>
      <c r="N98" s="310" t="s">
        <v>48</v>
      </c>
      <c r="O98" s="214"/>
      <c r="P98" s="299">
        <f t="shared" si="1"/>
        <v>0</v>
      </c>
      <c r="Q98" s="299">
        <v>8.0000000000000007E-5</v>
      </c>
      <c r="R98" s="299">
        <f t="shared" si="2"/>
        <v>5.6000000000000008E-3</v>
      </c>
      <c r="S98" s="299">
        <v>0</v>
      </c>
      <c r="T98" s="300">
        <f t="shared" si="3"/>
        <v>0</v>
      </c>
      <c r="AR98" s="202" t="s">
        <v>327</v>
      </c>
      <c r="AT98" s="202" t="s">
        <v>291</v>
      </c>
      <c r="AU98" s="202" t="s">
        <v>85</v>
      </c>
      <c r="AY98" s="202" t="s">
        <v>196</v>
      </c>
      <c r="BE98" s="301">
        <f t="shared" si="4"/>
        <v>0</v>
      </c>
      <c r="BF98" s="301">
        <f t="shared" si="5"/>
        <v>0</v>
      </c>
      <c r="BG98" s="301">
        <f t="shared" si="6"/>
        <v>0</v>
      </c>
      <c r="BH98" s="301">
        <f t="shared" si="7"/>
        <v>0</v>
      </c>
      <c r="BI98" s="301">
        <f t="shared" si="8"/>
        <v>0</v>
      </c>
      <c r="BJ98" s="202" t="s">
        <v>39</v>
      </c>
      <c r="BK98" s="301">
        <f t="shared" si="9"/>
        <v>0</v>
      </c>
      <c r="BL98" s="202" t="s">
        <v>261</v>
      </c>
      <c r="BM98" s="202" t="s">
        <v>1299</v>
      </c>
    </row>
    <row r="99" spans="2:65" s="212" customFormat="1" ht="16.5" customHeight="1">
      <c r="B99" s="213"/>
      <c r="C99" s="302" t="s">
        <v>215</v>
      </c>
      <c r="D99" s="302" t="s">
        <v>291</v>
      </c>
      <c r="E99" s="303" t="s">
        <v>1300</v>
      </c>
      <c r="F99" s="304" t="s">
        <v>1301</v>
      </c>
      <c r="G99" s="305" t="s">
        <v>400</v>
      </c>
      <c r="H99" s="306">
        <v>55</v>
      </c>
      <c r="I99" s="117">
        <v>0</v>
      </c>
      <c r="J99" s="307">
        <f t="shared" si="0"/>
        <v>0</v>
      </c>
      <c r="K99" s="304" t="s">
        <v>202</v>
      </c>
      <c r="L99" s="308"/>
      <c r="M99" s="309" t="s">
        <v>5</v>
      </c>
      <c r="N99" s="310" t="s">
        <v>48</v>
      </c>
      <c r="O99" s="214"/>
      <c r="P99" s="299">
        <f t="shared" si="1"/>
        <v>0</v>
      </c>
      <c r="Q99" s="299">
        <v>9.0000000000000006E-5</v>
      </c>
      <c r="R99" s="299">
        <f t="shared" si="2"/>
        <v>4.9500000000000004E-3</v>
      </c>
      <c r="S99" s="299">
        <v>0</v>
      </c>
      <c r="T99" s="300">
        <f t="shared" si="3"/>
        <v>0</v>
      </c>
      <c r="AR99" s="202" t="s">
        <v>327</v>
      </c>
      <c r="AT99" s="202" t="s">
        <v>291</v>
      </c>
      <c r="AU99" s="202" t="s">
        <v>85</v>
      </c>
      <c r="AY99" s="202" t="s">
        <v>196</v>
      </c>
      <c r="BE99" s="301">
        <f t="shared" si="4"/>
        <v>0</v>
      </c>
      <c r="BF99" s="301">
        <f t="shared" si="5"/>
        <v>0</v>
      </c>
      <c r="BG99" s="301">
        <f t="shared" si="6"/>
        <v>0</v>
      </c>
      <c r="BH99" s="301">
        <f t="shared" si="7"/>
        <v>0</v>
      </c>
      <c r="BI99" s="301">
        <f t="shared" si="8"/>
        <v>0</v>
      </c>
      <c r="BJ99" s="202" t="s">
        <v>39</v>
      </c>
      <c r="BK99" s="301">
        <f t="shared" si="9"/>
        <v>0</v>
      </c>
      <c r="BL99" s="202" t="s">
        <v>261</v>
      </c>
      <c r="BM99" s="202" t="s">
        <v>1302</v>
      </c>
    </row>
    <row r="100" spans="2:65" s="212" customFormat="1" ht="16.5" customHeight="1">
      <c r="B100" s="213"/>
      <c r="C100" s="302" t="s">
        <v>219</v>
      </c>
      <c r="D100" s="302" t="s">
        <v>291</v>
      </c>
      <c r="E100" s="303" t="s">
        <v>1303</v>
      </c>
      <c r="F100" s="304" t="s">
        <v>1304</v>
      </c>
      <c r="G100" s="305" t="s">
        <v>400</v>
      </c>
      <c r="H100" s="306">
        <v>12</v>
      </c>
      <c r="I100" s="117">
        <v>0</v>
      </c>
      <c r="J100" s="307">
        <f t="shared" si="0"/>
        <v>0</v>
      </c>
      <c r="K100" s="304" t="s">
        <v>202</v>
      </c>
      <c r="L100" s="308"/>
      <c r="M100" s="309" t="s">
        <v>5</v>
      </c>
      <c r="N100" s="310" t="s">
        <v>48</v>
      </c>
      <c r="O100" s="214"/>
      <c r="P100" s="299">
        <f t="shared" si="1"/>
        <v>0</v>
      </c>
      <c r="Q100" s="299">
        <v>9.7999999999999997E-4</v>
      </c>
      <c r="R100" s="299">
        <f t="shared" si="2"/>
        <v>1.176E-2</v>
      </c>
      <c r="S100" s="299">
        <v>0</v>
      </c>
      <c r="T100" s="300">
        <f t="shared" si="3"/>
        <v>0</v>
      </c>
      <c r="AR100" s="202" t="s">
        <v>327</v>
      </c>
      <c r="AT100" s="202" t="s">
        <v>291</v>
      </c>
      <c r="AU100" s="202" t="s">
        <v>85</v>
      </c>
      <c r="AY100" s="202" t="s">
        <v>196</v>
      </c>
      <c r="BE100" s="301">
        <f t="shared" si="4"/>
        <v>0</v>
      </c>
      <c r="BF100" s="301">
        <f t="shared" si="5"/>
        <v>0</v>
      </c>
      <c r="BG100" s="301">
        <f t="shared" si="6"/>
        <v>0</v>
      </c>
      <c r="BH100" s="301">
        <f t="shared" si="7"/>
        <v>0</v>
      </c>
      <c r="BI100" s="301">
        <f t="shared" si="8"/>
        <v>0</v>
      </c>
      <c r="BJ100" s="202" t="s">
        <v>39</v>
      </c>
      <c r="BK100" s="301">
        <f t="shared" si="9"/>
        <v>0</v>
      </c>
      <c r="BL100" s="202" t="s">
        <v>261</v>
      </c>
      <c r="BM100" s="202" t="s">
        <v>1305</v>
      </c>
    </row>
    <row r="101" spans="2:65" s="212" customFormat="1" ht="16.5" customHeight="1">
      <c r="B101" s="213"/>
      <c r="C101" s="302" t="s">
        <v>224</v>
      </c>
      <c r="D101" s="302" t="s">
        <v>291</v>
      </c>
      <c r="E101" s="303" t="s">
        <v>1306</v>
      </c>
      <c r="F101" s="304" t="s">
        <v>1307</v>
      </c>
      <c r="G101" s="305" t="s">
        <v>288</v>
      </c>
      <c r="H101" s="306">
        <v>300</v>
      </c>
      <c r="I101" s="117">
        <v>0</v>
      </c>
      <c r="J101" s="307">
        <f t="shared" si="0"/>
        <v>0</v>
      </c>
      <c r="K101" s="304" t="s">
        <v>202</v>
      </c>
      <c r="L101" s="308"/>
      <c r="M101" s="309" t="s">
        <v>5</v>
      </c>
      <c r="N101" s="310" t="s">
        <v>48</v>
      </c>
      <c r="O101" s="214"/>
      <c r="P101" s="299">
        <f t="shared" si="1"/>
        <v>0</v>
      </c>
      <c r="Q101" s="299">
        <v>0</v>
      </c>
      <c r="R101" s="299">
        <f t="shared" si="2"/>
        <v>0</v>
      </c>
      <c r="S101" s="299">
        <v>0</v>
      </c>
      <c r="T101" s="300">
        <f t="shared" si="3"/>
        <v>0</v>
      </c>
      <c r="AR101" s="202" t="s">
        <v>327</v>
      </c>
      <c r="AT101" s="202" t="s">
        <v>291</v>
      </c>
      <c r="AU101" s="202" t="s">
        <v>85</v>
      </c>
      <c r="AY101" s="202" t="s">
        <v>196</v>
      </c>
      <c r="BE101" s="301">
        <f t="shared" si="4"/>
        <v>0</v>
      </c>
      <c r="BF101" s="301">
        <f t="shared" si="5"/>
        <v>0</v>
      </c>
      <c r="BG101" s="301">
        <f t="shared" si="6"/>
        <v>0</v>
      </c>
      <c r="BH101" s="301">
        <f t="shared" si="7"/>
        <v>0</v>
      </c>
      <c r="BI101" s="301">
        <f t="shared" si="8"/>
        <v>0</v>
      </c>
      <c r="BJ101" s="202" t="s">
        <v>39</v>
      </c>
      <c r="BK101" s="301">
        <f t="shared" si="9"/>
        <v>0</v>
      </c>
      <c r="BL101" s="202" t="s">
        <v>261</v>
      </c>
      <c r="BM101" s="202" t="s">
        <v>1308</v>
      </c>
    </row>
    <row r="102" spans="2:65" s="212" customFormat="1" ht="16.5" customHeight="1">
      <c r="B102" s="213"/>
      <c r="C102" s="302" t="s">
        <v>228</v>
      </c>
      <c r="D102" s="302" t="s">
        <v>291</v>
      </c>
      <c r="E102" s="303" t="s">
        <v>1309</v>
      </c>
      <c r="F102" s="304" t="s">
        <v>1310</v>
      </c>
      <c r="G102" s="305" t="s">
        <v>288</v>
      </c>
      <c r="H102" s="306">
        <v>10</v>
      </c>
      <c r="I102" s="117">
        <v>0</v>
      </c>
      <c r="J102" s="307">
        <f t="shared" si="0"/>
        <v>0</v>
      </c>
      <c r="K102" s="304" t="s">
        <v>202</v>
      </c>
      <c r="L102" s="308"/>
      <c r="M102" s="309" t="s">
        <v>5</v>
      </c>
      <c r="N102" s="310" t="s">
        <v>48</v>
      </c>
      <c r="O102" s="214"/>
      <c r="P102" s="299">
        <f t="shared" si="1"/>
        <v>0</v>
      </c>
      <c r="Q102" s="299">
        <v>4.0000000000000002E-4</v>
      </c>
      <c r="R102" s="299">
        <f t="shared" si="2"/>
        <v>4.0000000000000001E-3</v>
      </c>
      <c r="S102" s="299">
        <v>0</v>
      </c>
      <c r="T102" s="300">
        <f t="shared" si="3"/>
        <v>0</v>
      </c>
      <c r="AR102" s="202" t="s">
        <v>327</v>
      </c>
      <c r="AT102" s="202" t="s">
        <v>291</v>
      </c>
      <c r="AU102" s="202" t="s">
        <v>85</v>
      </c>
      <c r="AY102" s="202" t="s">
        <v>196</v>
      </c>
      <c r="BE102" s="301">
        <f t="shared" si="4"/>
        <v>0</v>
      </c>
      <c r="BF102" s="301">
        <f t="shared" si="5"/>
        <v>0</v>
      </c>
      <c r="BG102" s="301">
        <f t="shared" si="6"/>
        <v>0</v>
      </c>
      <c r="BH102" s="301">
        <f t="shared" si="7"/>
        <v>0</v>
      </c>
      <c r="BI102" s="301">
        <f t="shared" si="8"/>
        <v>0</v>
      </c>
      <c r="BJ102" s="202" t="s">
        <v>39</v>
      </c>
      <c r="BK102" s="301">
        <f t="shared" si="9"/>
        <v>0</v>
      </c>
      <c r="BL102" s="202" t="s">
        <v>261</v>
      </c>
      <c r="BM102" s="202" t="s">
        <v>1311</v>
      </c>
    </row>
    <row r="103" spans="2:65" s="212" customFormat="1" ht="16.5" customHeight="1">
      <c r="B103" s="213"/>
      <c r="C103" s="291" t="s">
        <v>232</v>
      </c>
      <c r="D103" s="291" t="s">
        <v>198</v>
      </c>
      <c r="E103" s="292" t="s">
        <v>1312</v>
      </c>
      <c r="F103" s="293" t="s">
        <v>1313</v>
      </c>
      <c r="G103" s="294" t="s">
        <v>243</v>
      </c>
      <c r="H103" s="295">
        <v>0.03</v>
      </c>
      <c r="I103" s="116">
        <v>0</v>
      </c>
      <c r="J103" s="296">
        <f t="shared" si="0"/>
        <v>0</v>
      </c>
      <c r="K103" s="293" t="s">
        <v>202</v>
      </c>
      <c r="L103" s="213"/>
      <c r="M103" s="297" t="s">
        <v>5</v>
      </c>
      <c r="N103" s="298" t="s">
        <v>48</v>
      </c>
      <c r="O103" s="214"/>
      <c r="P103" s="299">
        <f t="shared" si="1"/>
        <v>0</v>
      </c>
      <c r="Q103" s="299">
        <v>0</v>
      </c>
      <c r="R103" s="299">
        <f t="shared" si="2"/>
        <v>0</v>
      </c>
      <c r="S103" s="299">
        <v>0</v>
      </c>
      <c r="T103" s="300">
        <f t="shared" si="3"/>
        <v>0</v>
      </c>
      <c r="AR103" s="202" t="s">
        <v>261</v>
      </c>
      <c r="AT103" s="202" t="s">
        <v>198</v>
      </c>
      <c r="AU103" s="202" t="s">
        <v>85</v>
      </c>
      <c r="AY103" s="202" t="s">
        <v>196</v>
      </c>
      <c r="BE103" s="301">
        <f t="shared" si="4"/>
        <v>0</v>
      </c>
      <c r="BF103" s="301">
        <f t="shared" si="5"/>
        <v>0</v>
      </c>
      <c r="BG103" s="301">
        <f t="shared" si="6"/>
        <v>0</v>
      </c>
      <c r="BH103" s="301">
        <f t="shared" si="7"/>
        <v>0</v>
      </c>
      <c r="BI103" s="301">
        <f t="shared" si="8"/>
        <v>0</v>
      </c>
      <c r="BJ103" s="202" t="s">
        <v>39</v>
      </c>
      <c r="BK103" s="301">
        <f t="shared" si="9"/>
        <v>0</v>
      </c>
      <c r="BL103" s="202" t="s">
        <v>261</v>
      </c>
      <c r="BM103" s="202" t="s">
        <v>1314</v>
      </c>
    </row>
    <row r="104" spans="2:65" s="212" customFormat="1" ht="16.5" customHeight="1">
      <c r="B104" s="213"/>
      <c r="C104" s="291" t="s">
        <v>236</v>
      </c>
      <c r="D104" s="291" t="s">
        <v>198</v>
      </c>
      <c r="E104" s="292" t="s">
        <v>1315</v>
      </c>
      <c r="F104" s="293" t="s">
        <v>1316</v>
      </c>
      <c r="G104" s="294" t="s">
        <v>243</v>
      </c>
      <c r="H104" s="295">
        <v>0.03</v>
      </c>
      <c r="I104" s="116">
        <v>0</v>
      </c>
      <c r="J104" s="296">
        <f t="shared" si="0"/>
        <v>0</v>
      </c>
      <c r="K104" s="293" t="s">
        <v>202</v>
      </c>
      <c r="L104" s="213"/>
      <c r="M104" s="297" t="s">
        <v>5</v>
      </c>
      <c r="N104" s="298" t="s">
        <v>48</v>
      </c>
      <c r="O104" s="214"/>
      <c r="P104" s="299">
        <f t="shared" si="1"/>
        <v>0</v>
      </c>
      <c r="Q104" s="299">
        <v>0</v>
      </c>
      <c r="R104" s="299">
        <f t="shared" si="2"/>
        <v>0</v>
      </c>
      <c r="S104" s="299">
        <v>0</v>
      </c>
      <c r="T104" s="300">
        <f t="shared" si="3"/>
        <v>0</v>
      </c>
      <c r="AR104" s="202" t="s">
        <v>261</v>
      </c>
      <c r="AT104" s="202" t="s">
        <v>198</v>
      </c>
      <c r="AU104" s="202" t="s">
        <v>85</v>
      </c>
      <c r="AY104" s="202" t="s">
        <v>196</v>
      </c>
      <c r="BE104" s="301">
        <f t="shared" si="4"/>
        <v>0</v>
      </c>
      <c r="BF104" s="301">
        <f t="shared" si="5"/>
        <v>0</v>
      </c>
      <c r="BG104" s="301">
        <f t="shared" si="6"/>
        <v>0</v>
      </c>
      <c r="BH104" s="301">
        <f t="shared" si="7"/>
        <v>0</v>
      </c>
      <c r="BI104" s="301">
        <f t="shared" si="8"/>
        <v>0</v>
      </c>
      <c r="BJ104" s="202" t="s">
        <v>39</v>
      </c>
      <c r="BK104" s="301">
        <f t="shared" si="9"/>
        <v>0</v>
      </c>
      <c r="BL104" s="202" t="s">
        <v>261</v>
      </c>
      <c r="BM104" s="202" t="s">
        <v>1317</v>
      </c>
    </row>
    <row r="105" spans="2:65" s="279" customFormat="1" ht="29.85" customHeight="1">
      <c r="B105" s="278"/>
      <c r="D105" s="280" t="s">
        <v>76</v>
      </c>
      <c r="E105" s="289" t="s">
        <v>1318</v>
      </c>
      <c r="F105" s="289" t="s">
        <v>1188</v>
      </c>
      <c r="I105" s="115"/>
      <c r="J105" s="290">
        <f>BK105</f>
        <v>0</v>
      </c>
      <c r="L105" s="278"/>
      <c r="M105" s="283"/>
      <c r="N105" s="284"/>
      <c r="O105" s="284"/>
      <c r="P105" s="285">
        <f>SUM(P106:P109)</f>
        <v>0</v>
      </c>
      <c r="Q105" s="284"/>
      <c r="R105" s="285">
        <f>SUM(R106:R109)</f>
        <v>5.5999999999999991E-3</v>
      </c>
      <c r="S105" s="284"/>
      <c r="T105" s="286">
        <f>SUM(T106:T109)</f>
        <v>0</v>
      </c>
      <c r="AR105" s="280" t="s">
        <v>85</v>
      </c>
      <c r="AT105" s="287" t="s">
        <v>76</v>
      </c>
      <c r="AU105" s="287" t="s">
        <v>39</v>
      </c>
      <c r="AY105" s="280" t="s">
        <v>196</v>
      </c>
      <c r="BK105" s="288">
        <f>SUM(BK106:BK109)</f>
        <v>0</v>
      </c>
    </row>
    <row r="106" spans="2:65" s="212" customFormat="1" ht="16.5" customHeight="1">
      <c r="B106" s="213"/>
      <c r="C106" s="291" t="s">
        <v>240</v>
      </c>
      <c r="D106" s="291" t="s">
        <v>198</v>
      </c>
      <c r="E106" s="292" t="s">
        <v>1319</v>
      </c>
      <c r="F106" s="293" t="s">
        <v>1320</v>
      </c>
      <c r="G106" s="294" t="s">
        <v>400</v>
      </c>
      <c r="H106" s="295">
        <v>10</v>
      </c>
      <c r="I106" s="116">
        <v>0</v>
      </c>
      <c r="J106" s="296">
        <f>ROUND(I106*H106,2)</f>
        <v>0</v>
      </c>
      <c r="K106" s="293" t="s">
        <v>202</v>
      </c>
      <c r="L106" s="213"/>
      <c r="M106" s="297" t="s">
        <v>5</v>
      </c>
      <c r="N106" s="298" t="s">
        <v>48</v>
      </c>
      <c r="O106" s="214"/>
      <c r="P106" s="299">
        <f>O106*H106</f>
        <v>0</v>
      </c>
      <c r="Q106" s="299">
        <v>5.5999999999999995E-4</v>
      </c>
      <c r="R106" s="299">
        <f>Q106*H106</f>
        <v>5.5999999999999991E-3</v>
      </c>
      <c r="S106" s="299">
        <v>0</v>
      </c>
      <c r="T106" s="300">
        <f>S106*H106</f>
        <v>0</v>
      </c>
      <c r="AR106" s="202" t="s">
        <v>261</v>
      </c>
      <c r="AT106" s="202" t="s">
        <v>198</v>
      </c>
      <c r="AU106" s="202" t="s">
        <v>85</v>
      </c>
      <c r="AY106" s="202" t="s">
        <v>196</v>
      </c>
      <c r="BE106" s="301">
        <f>IF(N106="základní",J106,0)</f>
        <v>0</v>
      </c>
      <c r="BF106" s="301">
        <f>IF(N106="snížená",J106,0)</f>
        <v>0</v>
      </c>
      <c r="BG106" s="301">
        <f>IF(N106="zákl. přenesená",J106,0)</f>
        <v>0</v>
      </c>
      <c r="BH106" s="301">
        <f>IF(N106="sníž. přenesená",J106,0)</f>
        <v>0</v>
      </c>
      <c r="BI106" s="301">
        <f>IF(N106="nulová",J106,0)</f>
        <v>0</v>
      </c>
      <c r="BJ106" s="202" t="s">
        <v>39</v>
      </c>
      <c r="BK106" s="301">
        <f>ROUND(I106*H106,2)</f>
        <v>0</v>
      </c>
      <c r="BL106" s="202" t="s">
        <v>261</v>
      </c>
      <c r="BM106" s="202" t="s">
        <v>1321</v>
      </c>
    </row>
    <row r="107" spans="2:65" s="212" customFormat="1" ht="16.5" customHeight="1">
      <c r="B107" s="213"/>
      <c r="C107" s="291" t="s">
        <v>245</v>
      </c>
      <c r="D107" s="291" t="s">
        <v>198</v>
      </c>
      <c r="E107" s="292" t="s">
        <v>1322</v>
      </c>
      <c r="F107" s="293" t="s">
        <v>1323</v>
      </c>
      <c r="G107" s="294" t="s">
        <v>400</v>
      </c>
      <c r="H107" s="295">
        <v>10</v>
      </c>
      <c r="I107" s="116">
        <v>0</v>
      </c>
      <c r="J107" s="296">
        <f>ROUND(I107*H107,2)</f>
        <v>0</v>
      </c>
      <c r="K107" s="293" t="s">
        <v>202</v>
      </c>
      <c r="L107" s="213"/>
      <c r="M107" s="297" t="s">
        <v>5</v>
      </c>
      <c r="N107" s="298" t="s">
        <v>48</v>
      </c>
      <c r="O107" s="214"/>
      <c r="P107" s="299">
        <f>O107*H107</f>
        <v>0</v>
      </c>
      <c r="Q107" s="299">
        <v>0</v>
      </c>
      <c r="R107" s="299">
        <f>Q107*H107</f>
        <v>0</v>
      </c>
      <c r="S107" s="299">
        <v>0</v>
      </c>
      <c r="T107" s="300">
        <f>S107*H107</f>
        <v>0</v>
      </c>
      <c r="AR107" s="202" t="s">
        <v>261</v>
      </c>
      <c r="AT107" s="202" t="s">
        <v>198</v>
      </c>
      <c r="AU107" s="202" t="s">
        <v>85</v>
      </c>
      <c r="AY107" s="202" t="s">
        <v>196</v>
      </c>
      <c r="BE107" s="301">
        <f>IF(N107="základní",J107,0)</f>
        <v>0</v>
      </c>
      <c r="BF107" s="301">
        <f>IF(N107="snížená",J107,0)</f>
        <v>0</v>
      </c>
      <c r="BG107" s="301">
        <f>IF(N107="zákl. přenesená",J107,0)</f>
        <v>0</v>
      </c>
      <c r="BH107" s="301">
        <f>IF(N107="sníž. přenesená",J107,0)</f>
        <v>0</v>
      </c>
      <c r="BI107" s="301">
        <f>IF(N107="nulová",J107,0)</f>
        <v>0</v>
      </c>
      <c r="BJ107" s="202" t="s">
        <v>39</v>
      </c>
      <c r="BK107" s="301">
        <f>ROUND(I107*H107,2)</f>
        <v>0</v>
      </c>
      <c r="BL107" s="202" t="s">
        <v>261</v>
      </c>
      <c r="BM107" s="202" t="s">
        <v>1324</v>
      </c>
    </row>
    <row r="108" spans="2:65" s="212" customFormat="1" ht="16.5" customHeight="1">
      <c r="B108" s="213"/>
      <c r="C108" s="291" t="s">
        <v>250</v>
      </c>
      <c r="D108" s="291" t="s">
        <v>198</v>
      </c>
      <c r="E108" s="292" t="s">
        <v>1325</v>
      </c>
      <c r="F108" s="293" t="s">
        <v>1326</v>
      </c>
      <c r="G108" s="294" t="s">
        <v>243</v>
      </c>
      <c r="H108" s="295">
        <v>6.0000000000000001E-3</v>
      </c>
      <c r="I108" s="116">
        <v>0</v>
      </c>
      <c r="J108" s="296">
        <f>ROUND(I108*H108,2)</f>
        <v>0</v>
      </c>
      <c r="K108" s="293" t="s">
        <v>202</v>
      </c>
      <c r="L108" s="213"/>
      <c r="M108" s="297" t="s">
        <v>5</v>
      </c>
      <c r="N108" s="298" t="s">
        <v>48</v>
      </c>
      <c r="O108" s="214"/>
      <c r="P108" s="299">
        <f>O108*H108</f>
        <v>0</v>
      </c>
      <c r="Q108" s="299">
        <v>0</v>
      </c>
      <c r="R108" s="299">
        <f>Q108*H108</f>
        <v>0</v>
      </c>
      <c r="S108" s="299">
        <v>0</v>
      </c>
      <c r="T108" s="300">
        <f>S108*H108</f>
        <v>0</v>
      </c>
      <c r="AR108" s="202" t="s">
        <v>261</v>
      </c>
      <c r="AT108" s="202" t="s">
        <v>198</v>
      </c>
      <c r="AU108" s="202" t="s">
        <v>85</v>
      </c>
      <c r="AY108" s="202" t="s">
        <v>196</v>
      </c>
      <c r="BE108" s="301">
        <f>IF(N108="základní",J108,0)</f>
        <v>0</v>
      </c>
      <c r="BF108" s="301">
        <f>IF(N108="snížená",J108,0)</f>
        <v>0</v>
      </c>
      <c r="BG108" s="301">
        <f>IF(N108="zákl. přenesená",J108,0)</f>
        <v>0</v>
      </c>
      <c r="BH108" s="301">
        <f>IF(N108="sníž. přenesená",J108,0)</f>
        <v>0</v>
      </c>
      <c r="BI108" s="301">
        <f>IF(N108="nulová",J108,0)</f>
        <v>0</v>
      </c>
      <c r="BJ108" s="202" t="s">
        <v>39</v>
      </c>
      <c r="BK108" s="301">
        <f>ROUND(I108*H108,2)</f>
        <v>0</v>
      </c>
      <c r="BL108" s="202" t="s">
        <v>261</v>
      </c>
      <c r="BM108" s="202" t="s">
        <v>1327</v>
      </c>
    </row>
    <row r="109" spans="2:65" s="212" customFormat="1" ht="16.5" customHeight="1">
      <c r="B109" s="213"/>
      <c r="C109" s="291" t="s">
        <v>254</v>
      </c>
      <c r="D109" s="291" t="s">
        <v>198</v>
      </c>
      <c r="E109" s="292" t="s">
        <v>1328</v>
      </c>
      <c r="F109" s="293" t="s">
        <v>1329</v>
      </c>
      <c r="G109" s="294" t="s">
        <v>243</v>
      </c>
      <c r="H109" s="295">
        <v>6.0000000000000001E-3</v>
      </c>
      <c r="I109" s="116">
        <v>0</v>
      </c>
      <c r="J109" s="296">
        <f>ROUND(I109*H109,2)</f>
        <v>0</v>
      </c>
      <c r="K109" s="293" t="s">
        <v>202</v>
      </c>
      <c r="L109" s="213"/>
      <c r="M109" s="297" t="s">
        <v>5</v>
      </c>
      <c r="N109" s="298" t="s">
        <v>48</v>
      </c>
      <c r="O109" s="214"/>
      <c r="P109" s="299">
        <f>O109*H109</f>
        <v>0</v>
      </c>
      <c r="Q109" s="299">
        <v>0</v>
      </c>
      <c r="R109" s="299">
        <f>Q109*H109</f>
        <v>0</v>
      </c>
      <c r="S109" s="299">
        <v>0</v>
      </c>
      <c r="T109" s="300">
        <f>S109*H109</f>
        <v>0</v>
      </c>
      <c r="AR109" s="202" t="s">
        <v>261</v>
      </c>
      <c r="AT109" s="202" t="s">
        <v>198</v>
      </c>
      <c r="AU109" s="202" t="s">
        <v>85</v>
      </c>
      <c r="AY109" s="202" t="s">
        <v>196</v>
      </c>
      <c r="BE109" s="301">
        <f>IF(N109="základní",J109,0)</f>
        <v>0</v>
      </c>
      <c r="BF109" s="301">
        <f>IF(N109="snížená",J109,0)</f>
        <v>0</v>
      </c>
      <c r="BG109" s="301">
        <f>IF(N109="zákl. přenesená",J109,0)</f>
        <v>0</v>
      </c>
      <c r="BH109" s="301">
        <f>IF(N109="sníž. přenesená",J109,0)</f>
        <v>0</v>
      </c>
      <c r="BI109" s="301">
        <f>IF(N109="nulová",J109,0)</f>
        <v>0</v>
      </c>
      <c r="BJ109" s="202" t="s">
        <v>39</v>
      </c>
      <c r="BK109" s="301">
        <f>ROUND(I109*H109,2)</f>
        <v>0</v>
      </c>
      <c r="BL109" s="202" t="s">
        <v>261</v>
      </c>
      <c r="BM109" s="202" t="s">
        <v>1330</v>
      </c>
    </row>
    <row r="110" spans="2:65" s="279" customFormat="1" ht="29.85" customHeight="1">
      <c r="B110" s="278"/>
      <c r="D110" s="280" t="s">
        <v>76</v>
      </c>
      <c r="E110" s="289" t="s">
        <v>1331</v>
      </c>
      <c r="F110" s="289" t="s">
        <v>1188</v>
      </c>
      <c r="I110" s="115"/>
      <c r="J110" s="290">
        <f>BK110</f>
        <v>0</v>
      </c>
      <c r="L110" s="278"/>
      <c r="M110" s="283"/>
      <c r="N110" s="284"/>
      <c r="O110" s="284"/>
      <c r="P110" s="285">
        <f>P111</f>
        <v>0</v>
      </c>
      <c r="Q110" s="284"/>
      <c r="R110" s="285">
        <f>R111</f>
        <v>1.34E-2</v>
      </c>
      <c r="S110" s="284"/>
      <c r="T110" s="286">
        <f>T111</f>
        <v>0</v>
      </c>
      <c r="AR110" s="280" t="s">
        <v>85</v>
      </c>
      <c r="AT110" s="287" t="s">
        <v>76</v>
      </c>
      <c r="AU110" s="287" t="s">
        <v>39</v>
      </c>
      <c r="AY110" s="280" t="s">
        <v>196</v>
      </c>
      <c r="BK110" s="288">
        <f>BK111</f>
        <v>0</v>
      </c>
    </row>
    <row r="111" spans="2:65" s="212" customFormat="1" ht="16.5" customHeight="1">
      <c r="B111" s="213"/>
      <c r="C111" s="291" t="s">
        <v>11</v>
      </c>
      <c r="D111" s="291" t="s">
        <v>198</v>
      </c>
      <c r="E111" s="292" t="s">
        <v>1332</v>
      </c>
      <c r="F111" s="293" t="s">
        <v>1333</v>
      </c>
      <c r="G111" s="294" t="s">
        <v>288</v>
      </c>
      <c r="H111" s="295">
        <v>20</v>
      </c>
      <c r="I111" s="116">
        <v>0</v>
      </c>
      <c r="J111" s="296">
        <f>ROUND(I111*H111,2)</f>
        <v>0</v>
      </c>
      <c r="K111" s="293" t="s">
        <v>351</v>
      </c>
      <c r="L111" s="213"/>
      <c r="M111" s="297" t="s">
        <v>5</v>
      </c>
      <c r="N111" s="298" t="s">
        <v>48</v>
      </c>
      <c r="O111" s="214"/>
      <c r="P111" s="299">
        <f>O111*H111</f>
        <v>0</v>
      </c>
      <c r="Q111" s="299">
        <v>6.7000000000000002E-4</v>
      </c>
      <c r="R111" s="299">
        <f>Q111*H111</f>
        <v>1.34E-2</v>
      </c>
      <c r="S111" s="299">
        <v>0</v>
      </c>
      <c r="T111" s="300">
        <f>S111*H111</f>
        <v>0</v>
      </c>
      <c r="AR111" s="202" t="s">
        <v>261</v>
      </c>
      <c r="AT111" s="202" t="s">
        <v>198</v>
      </c>
      <c r="AU111" s="202" t="s">
        <v>85</v>
      </c>
      <c r="AY111" s="202" t="s">
        <v>196</v>
      </c>
      <c r="BE111" s="301">
        <f>IF(N111="základní",J111,0)</f>
        <v>0</v>
      </c>
      <c r="BF111" s="301">
        <f>IF(N111="snížená",J111,0)</f>
        <v>0</v>
      </c>
      <c r="BG111" s="301">
        <f>IF(N111="zákl. přenesená",J111,0)</f>
        <v>0</v>
      </c>
      <c r="BH111" s="301">
        <f>IF(N111="sníž. přenesená",J111,0)</f>
        <v>0</v>
      </c>
      <c r="BI111" s="301">
        <f>IF(N111="nulová",J111,0)</f>
        <v>0</v>
      </c>
      <c r="BJ111" s="202" t="s">
        <v>39</v>
      </c>
      <c r="BK111" s="301">
        <f>ROUND(I111*H111,2)</f>
        <v>0</v>
      </c>
      <c r="BL111" s="202" t="s">
        <v>261</v>
      </c>
      <c r="BM111" s="202" t="s">
        <v>1334</v>
      </c>
    </row>
    <row r="112" spans="2:65" s="279" customFormat="1" ht="29.85" customHeight="1">
      <c r="B112" s="278"/>
      <c r="D112" s="280" t="s">
        <v>76</v>
      </c>
      <c r="E112" s="289" t="s">
        <v>1335</v>
      </c>
      <c r="F112" s="289" t="s">
        <v>1336</v>
      </c>
      <c r="I112" s="115"/>
      <c r="J112" s="290">
        <f>BK112</f>
        <v>0</v>
      </c>
      <c r="L112" s="278"/>
      <c r="M112" s="283"/>
      <c r="N112" s="284"/>
      <c r="O112" s="284"/>
      <c r="P112" s="285">
        <f>SUM(P113:P124)</f>
        <v>0</v>
      </c>
      <c r="Q112" s="284"/>
      <c r="R112" s="285">
        <f>SUM(R113:R124)</f>
        <v>0.20707999999999999</v>
      </c>
      <c r="S112" s="284"/>
      <c r="T112" s="286">
        <f>SUM(T113:T124)</f>
        <v>0</v>
      </c>
      <c r="AR112" s="280" t="s">
        <v>85</v>
      </c>
      <c r="AT112" s="287" t="s">
        <v>76</v>
      </c>
      <c r="AU112" s="287" t="s">
        <v>39</v>
      </c>
      <c r="AY112" s="280" t="s">
        <v>196</v>
      </c>
      <c r="BK112" s="288">
        <f>SUM(BK113:BK124)</f>
        <v>0</v>
      </c>
    </row>
    <row r="113" spans="2:65" s="212" customFormat="1" ht="25.5" customHeight="1">
      <c r="B113" s="213"/>
      <c r="C113" s="291" t="s">
        <v>261</v>
      </c>
      <c r="D113" s="291" t="s">
        <v>198</v>
      </c>
      <c r="E113" s="292" t="s">
        <v>1337</v>
      </c>
      <c r="F113" s="293" t="s">
        <v>1338</v>
      </c>
      <c r="G113" s="294" t="s">
        <v>288</v>
      </c>
      <c r="H113" s="295">
        <v>1</v>
      </c>
      <c r="I113" s="116">
        <v>0</v>
      </c>
      <c r="J113" s="296">
        <f t="shared" ref="J113:J124" si="10">ROUND(I113*H113,2)</f>
        <v>0</v>
      </c>
      <c r="K113" s="293" t="s">
        <v>351</v>
      </c>
      <c r="L113" s="213"/>
      <c r="M113" s="297" t="s">
        <v>5</v>
      </c>
      <c r="N113" s="298" t="s">
        <v>48</v>
      </c>
      <c r="O113" s="214"/>
      <c r="P113" s="299">
        <f t="shared" ref="P113:P124" si="11">O113*H113</f>
        <v>0</v>
      </c>
      <c r="Q113" s="299">
        <v>8.0549999999999997E-2</v>
      </c>
      <c r="R113" s="299">
        <f t="shared" ref="R113:R124" si="12">Q113*H113</f>
        <v>8.0549999999999997E-2</v>
      </c>
      <c r="S113" s="299">
        <v>0</v>
      </c>
      <c r="T113" s="300">
        <f t="shared" ref="T113:T124" si="13">S113*H113</f>
        <v>0</v>
      </c>
      <c r="AR113" s="202" t="s">
        <v>261</v>
      </c>
      <c r="AT113" s="202" t="s">
        <v>198</v>
      </c>
      <c r="AU113" s="202" t="s">
        <v>85</v>
      </c>
      <c r="AY113" s="202" t="s">
        <v>196</v>
      </c>
      <c r="BE113" s="301">
        <f t="shared" ref="BE113:BE124" si="14">IF(N113="základní",J113,0)</f>
        <v>0</v>
      </c>
      <c r="BF113" s="301">
        <f t="shared" ref="BF113:BF124" si="15">IF(N113="snížená",J113,0)</f>
        <v>0</v>
      </c>
      <c r="BG113" s="301">
        <f t="shared" ref="BG113:BG124" si="16">IF(N113="zákl. přenesená",J113,0)</f>
        <v>0</v>
      </c>
      <c r="BH113" s="301">
        <f t="shared" ref="BH113:BH124" si="17">IF(N113="sníž. přenesená",J113,0)</f>
        <v>0</v>
      </c>
      <c r="BI113" s="301">
        <f t="shared" ref="BI113:BI124" si="18">IF(N113="nulová",J113,0)</f>
        <v>0</v>
      </c>
      <c r="BJ113" s="202" t="s">
        <v>39</v>
      </c>
      <c r="BK113" s="301">
        <f t="shared" ref="BK113:BK124" si="19">ROUND(I113*H113,2)</f>
        <v>0</v>
      </c>
      <c r="BL113" s="202" t="s">
        <v>261</v>
      </c>
      <c r="BM113" s="202" t="s">
        <v>1339</v>
      </c>
    </row>
    <row r="114" spans="2:65" s="212" customFormat="1" ht="25.5" customHeight="1">
      <c r="B114" s="213"/>
      <c r="C114" s="291" t="s">
        <v>266</v>
      </c>
      <c r="D114" s="291" t="s">
        <v>198</v>
      </c>
      <c r="E114" s="292" t="s">
        <v>1340</v>
      </c>
      <c r="F114" s="293" t="s">
        <v>1341</v>
      </c>
      <c r="G114" s="294" t="s">
        <v>1212</v>
      </c>
      <c r="H114" s="295">
        <v>1</v>
      </c>
      <c r="I114" s="116">
        <v>0</v>
      </c>
      <c r="J114" s="296">
        <f t="shared" si="10"/>
        <v>0</v>
      </c>
      <c r="K114" s="293" t="s">
        <v>202</v>
      </c>
      <c r="L114" s="213"/>
      <c r="M114" s="297" t="s">
        <v>5</v>
      </c>
      <c r="N114" s="298" t="s">
        <v>48</v>
      </c>
      <c r="O114" s="214"/>
      <c r="P114" s="299">
        <f t="shared" si="11"/>
        <v>0</v>
      </c>
      <c r="Q114" s="299">
        <v>2.5500000000000002E-3</v>
      </c>
      <c r="R114" s="299">
        <f t="shared" si="12"/>
        <v>2.5500000000000002E-3</v>
      </c>
      <c r="S114" s="299">
        <v>0</v>
      </c>
      <c r="T114" s="300">
        <f t="shared" si="13"/>
        <v>0</v>
      </c>
      <c r="AR114" s="202" t="s">
        <v>261</v>
      </c>
      <c r="AT114" s="202" t="s">
        <v>198</v>
      </c>
      <c r="AU114" s="202" t="s">
        <v>85</v>
      </c>
      <c r="AY114" s="202" t="s">
        <v>196</v>
      </c>
      <c r="BE114" s="301">
        <f t="shared" si="14"/>
        <v>0</v>
      </c>
      <c r="BF114" s="301">
        <f t="shared" si="15"/>
        <v>0</v>
      </c>
      <c r="BG114" s="301">
        <f t="shared" si="16"/>
        <v>0</v>
      </c>
      <c r="BH114" s="301">
        <f t="shared" si="17"/>
        <v>0</v>
      </c>
      <c r="BI114" s="301">
        <f t="shared" si="18"/>
        <v>0</v>
      </c>
      <c r="BJ114" s="202" t="s">
        <v>39</v>
      </c>
      <c r="BK114" s="301">
        <f t="shared" si="19"/>
        <v>0</v>
      </c>
      <c r="BL114" s="202" t="s">
        <v>261</v>
      </c>
      <c r="BM114" s="202" t="s">
        <v>1342</v>
      </c>
    </row>
    <row r="115" spans="2:65" s="212" customFormat="1" ht="16.5" customHeight="1">
      <c r="B115" s="213"/>
      <c r="C115" s="291" t="s">
        <v>270</v>
      </c>
      <c r="D115" s="291" t="s">
        <v>198</v>
      </c>
      <c r="E115" s="292" t="s">
        <v>1343</v>
      </c>
      <c r="F115" s="293" t="s">
        <v>1344</v>
      </c>
      <c r="G115" s="294" t="s">
        <v>1264</v>
      </c>
      <c r="H115" s="295">
        <v>10</v>
      </c>
      <c r="I115" s="116">
        <v>0</v>
      </c>
      <c r="J115" s="296">
        <f t="shared" si="10"/>
        <v>0</v>
      </c>
      <c r="K115" s="293" t="s">
        <v>351</v>
      </c>
      <c r="L115" s="213"/>
      <c r="M115" s="297" t="s">
        <v>5</v>
      </c>
      <c r="N115" s="298" t="s">
        <v>48</v>
      </c>
      <c r="O115" s="214"/>
      <c r="P115" s="299">
        <f t="shared" si="11"/>
        <v>0</v>
      </c>
      <c r="Q115" s="299">
        <v>9.4699999999999993E-3</v>
      </c>
      <c r="R115" s="299">
        <f t="shared" si="12"/>
        <v>9.4699999999999993E-2</v>
      </c>
      <c r="S115" s="299">
        <v>0</v>
      </c>
      <c r="T115" s="300">
        <f t="shared" si="13"/>
        <v>0</v>
      </c>
      <c r="AR115" s="202" t="s">
        <v>261</v>
      </c>
      <c r="AT115" s="202" t="s">
        <v>198</v>
      </c>
      <c r="AU115" s="202" t="s">
        <v>85</v>
      </c>
      <c r="AY115" s="202" t="s">
        <v>196</v>
      </c>
      <c r="BE115" s="301">
        <f t="shared" si="14"/>
        <v>0</v>
      </c>
      <c r="BF115" s="301">
        <f t="shared" si="15"/>
        <v>0</v>
      </c>
      <c r="BG115" s="301">
        <f t="shared" si="16"/>
        <v>0</v>
      </c>
      <c r="BH115" s="301">
        <f t="shared" si="17"/>
        <v>0</v>
      </c>
      <c r="BI115" s="301">
        <f t="shared" si="18"/>
        <v>0</v>
      </c>
      <c r="BJ115" s="202" t="s">
        <v>39</v>
      </c>
      <c r="BK115" s="301">
        <f t="shared" si="19"/>
        <v>0</v>
      </c>
      <c r="BL115" s="202" t="s">
        <v>261</v>
      </c>
      <c r="BM115" s="202" t="s">
        <v>1345</v>
      </c>
    </row>
    <row r="116" spans="2:65" s="212" customFormat="1" ht="16.5" customHeight="1">
      <c r="B116" s="213"/>
      <c r="C116" s="291" t="s">
        <v>274</v>
      </c>
      <c r="D116" s="291" t="s">
        <v>198</v>
      </c>
      <c r="E116" s="292" t="s">
        <v>1346</v>
      </c>
      <c r="F116" s="293" t="s">
        <v>1347</v>
      </c>
      <c r="G116" s="294" t="s">
        <v>288</v>
      </c>
      <c r="H116" s="295">
        <v>1</v>
      </c>
      <c r="I116" s="116">
        <v>0</v>
      </c>
      <c r="J116" s="296">
        <f t="shared" si="10"/>
        <v>0</v>
      </c>
      <c r="K116" s="293" t="s">
        <v>351</v>
      </c>
      <c r="L116" s="213"/>
      <c r="M116" s="297" t="s">
        <v>5</v>
      </c>
      <c r="N116" s="298" t="s">
        <v>48</v>
      </c>
      <c r="O116" s="214"/>
      <c r="P116" s="299">
        <f t="shared" si="11"/>
        <v>0</v>
      </c>
      <c r="Q116" s="299">
        <v>9.4699999999999993E-3</v>
      </c>
      <c r="R116" s="299">
        <f t="shared" si="12"/>
        <v>9.4699999999999993E-3</v>
      </c>
      <c r="S116" s="299">
        <v>0</v>
      </c>
      <c r="T116" s="300">
        <f t="shared" si="13"/>
        <v>0</v>
      </c>
      <c r="AR116" s="202" t="s">
        <v>261</v>
      </c>
      <c r="AT116" s="202" t="s">
        <v>198</v>
      </c>
      <c r="AU116" s="202" t="s">
        <v>85</v>
      </c>
      <c r="AY116" s="202" t="s">
        <v>196</v>
      </c>
      <c r="BE116" s="301">
        <f t="shared" si="14"/>
        <v>0</v>
      </c>
      <c r="BF116" s="301">
        <f t="shared" si="15"/>
        <v>0</v>
      </c>
      <c r="BG116" s="301">
        <f t="shared" si="16"/>
        <v>0</v>
      </c>
      <c r="BH116" s="301">
        <f t="shared" si="17"/>
        <v>0</v>
      </c>
      <c r="BI116" s="301">
        <f t="shared" si="18"/>
        <v>0</v>
      </c>
      <c r="BJ116" s="202" t="s">
        <v>39</v>
      </c>
      <c r="BK116" s="301">
        <f t="shared" si="19"/>
        <v>0</v>
      </c>
      <c r="BL116" s="202" t="s">
        <v>261</v>
      </c>
      <c r="BM116" s="202" t="s">
        <v>1348</v>
      </c>
    </row>
    <row r="117" spans="2:65" s="212" customFormat="1" ht="16.5" customHeight="1">
      <c r="B117" s="213"/>
      <c r="C117" s="291" t="s">
        <v>278</v>
      </c>
      <c r="D117" s="291" t="s">
        <v>198</v>
      </c>
      <c r="E117" s="292" t="s">
        <v>1349</v>
      </c>
      <c r="F117" s="293" t="s">
        <v>1350</v>
      </c>
      <c r="G117" s="294" t="s">
        <v>288</v>
      </c>
      <c r="H117" s="295">
        <v>1</v>
      </c>
      <c r="I117" s="116">
        <v>0</v>
      </c>
      <c r="J117" s="296">
        <f t="shared" si="10"/>
        <v>0</v>
      </c>
      <c r="K117" s="293" t="s">
        <v>351</v>
      </c>
      <c r="L117" s="213"/>
      <c r="M117" s="297" t="s">
        <v>5</v>
      </c>
      <c r="N117" s="298" t="s">
        <v>48</v>
      </c>
      <c r="O117" s="214"/>
      <c r="P117" s="299">
        <f t="shared" si="11"/>
        <v>0</v>
      </c>
      <c r="Q117" s="299">
        <v>9.4699999999999993E-3</v>
      </c>
      <c r="R117" s="299">
        <f t="shared" si="12"/>
        <v>9.4699999999999993E-3</v>
      </c>
      <c r="S117" s="299">
        <v>0</v>
      </c>
      <c r="T117" s="300">
        <f t="shared" si="13"/>
        <v>0</v>
      </c>
      <c r="AR117" s="202" t="s">
        <v>261</v>
      </c>
      <c r="AT117" s="202" t="s">
        <v>198</v>
      </c>
      <c r="AU117" s="202" t="s">
        <v>85</v>
      </c>
      <c r="AY117" s="202" t="s">
        <v>196</v>
      </c>
      <c r="BE117" s="301">
        <f t="shared" si="14"/>
        <v>0</v>
      </c>
      <c r="BF117" s="301">
        <f t="shared" si="15"/>
        <v>0</v>
      </c>
      <c r="BG117" s="301">
        <f t="shared" si="16"/>
        <v>0</v>
      </c>
      <c r="BH117" s="301">
        <f t="shared" si="17"/>
        <v>0</v>
      </c>
      <c r="BI117" s="301">
        <f t="shared" si="18"/>
        <v>0</v>
      </c>
      <c r="BJ117" s="202" t="s">
        <v>39</v>
      </c>
      <c r="BK117" s="301">
        <f t="shared" si="19"/>
        <v>0</v>
      </c>
      <c r="BL117" s="202" t="s">
        <v>261</v>
      </c>
      <c r="BM117" s="202" t="s">
        <v>1351</v>
      </c>
    </row>
    <row r="118" spans="2:65" s="212" customFormat="1" ht="16.5" customHeight="1">
      <c r="B118" s="213"/>
      <c r="C118" s="291" t="s">
        <v>10</v>
      </c>
      <c r="D118" s="291" t="s">
        <v>198</v>
      </c>
      <c r="E118" s="292" t="s">
        <v>1352</v>
      </c>
      <c r="F118" s="293" t="s">
        <v>1353</v>
      </c>
      <c r="G118" s="294" t="s">
        <v>400</v>
      </c>
      <c r="H118" s="295">
        <v>10</v>
      </c>
      <c r="I118" s="116">
        <v>0</v>
      </c>
      <c r="J118" s="296">
        <f t="shared" si="10"/>
        <v>0</v>
      </c>
      <c r="K118" s="293" t="s">
        <v>202</v>
      </c>
      <c r="L118" s="213"/>
      <c r="M118" s="297" t="s">
        <v>5</v>
      </c>
      <c r="N118" s="298" t="s">
        <v>48</v>
      </c>
      <c r="O118" s="214"/>
      <c r="P118" s="299">
        <f t="shared" si="11"/>
        <v>0</v>
      </c>
      <c r="Q118" s="299">
        <v>5.2999999999999998E-4</v>
      </c>
      <c r="R118" s="299">
        <f t="shared" si="12"/>
        <v>5.3E-3</v>
      </c>
      <c r="S118" s="299">
        <v>0</v>
      </c>
      <c r="T118" s="300">
        <f t="shared" si="13"/>
        <v>0</v>
      </c>
      <c r="AR118" s="202" t="s">
        <v>261</v>
      </c>
      <c r="AT118" s="202" t="s">
        <v>198</v>
      </c>
      <c r="AU118" s="202" t="s">
        <v>85</v>
      </c>
      <c r="AY118" s="202" t="s">
        <v>196</v>
      </c>
      <c r="BE118" s="301">
        <f t="shared" si="14"/>
        <v>0</v>
      </c>
      <c r="BF118" s="301">
        <f t="shared" si="15"/>
        <v>0</v>
      </c>
      <c r="BG118" s="301">
        <f t="shared" si="16"/>
        <v>0</v>
      </c>
      <c r="BH118" s="301">
        <f t="shared" si="17"/>
        <v>0</v>
      </c>
      <c r="BI118" s="301">
        <f t="shared" si="18"/>
        <v>0</v>
      </c>
      <c r="BJ118" s="202" t="s">
        <v>39</v>
      </c>
      <c r="BK118" s="301">
        <f t="shared" si="19"/>
        <v>0</v>
      </c>
      <c r="BL118" s="202" t="s">
        <v>261</v>
      </c>
      <c r="BM118" s="202" t="s">
        <v>1354</v>
      </c>
    </row>
    <row r="119" spans="2:65" s="212" customFormat="1" ht="25.5" customHeight="1">
      <c r="B119" s="213"/>
      <c r="C119" s="291" t="s">
        <v>285</v>
      </c>
      <c r="D119" s="291" t="s">
        <v>198</v>
      </c>
      <c r="E119" s="292" t="s">
        <v>1355</v>
      </c>
      <c r="F119" s="293" t="s">
        <v>1356</v>
      </c>
      <c r="G119" s="294" t="s">
        <v>1212</v>
      </c>
      <c r="H119" s="295">
        <v>1</v>
      </c>
      <c r="I119" s="116">
        <v>0</v>
      </c>
      <c r="J119" s="296">
        <f t="shared" si="10"/>
        <v>0</v>
      </c>
      <c r="K119" s="293" t="s">
        <v>202</v>
      </c>
      <c r="L119" s="213"/>
      <c r="M119" s="297" t="s">
        <v>5</v>
      </c>
      <c r="N119" s="298" t="s">
        <v>48</v>
      </c>
      <c r="O119" s="214"/>
      <c r="P119" s="299">
        <f t="shared" si="11"/>
        <v>0</v>
      </c>
      <c r="Q119" s="299">
        <v>1.5200000000000001E-3</v>
      </c>
      <c r="R119" s="299">
        <f t="shared" si="12"/>
        <v>1.5200000000000001E-3</v>
      </c>
      <c r="S119" s="299">
        <v>0</v>
      </c>
      <c r="T119" s="300">
        <f t="shared" si="13"/>
        <v>0</v>
      </c>
      <c r="AR119" s="202" t="s">
        <v>261</v>
      </c>
      <c r="AT119" s="202" t="s">
        <v>198</v>
      </c>
      <c r="AU119" s="202" t="s">
        <v>85</v>
      </c>
      <c r="AY119" s="202" t="s">
        <v>196</v>
      </c>
      <c r="BE119" s="301">
        <f t="shared" si="14"/>
        <v>0</v>
      </c>
      <c r="BF119" s="301">
        <f t="shared" si="15"/>
        <v>0</v>
      </c>
      <c r="BG119" s="301">
        <f t="shared" si="16"/>
        <v>0</v>
      </c>
      <c r="BH119" s="301">
        <f t="shared" si="17"/>
        <v>0</v>
      </c>
      <c r="BI119" s="301">
        <f t="shared" si="18"/>
        <v>0</v>
      </c>
      <c r="BJ119" s="202" t="s">
        <v>39</v>
      </c>
      <c r="BK119" s="301">
        <f t="shared" si="19"/>
        <v>0</v>
      </c>
      <c r="BL119" s="202" t="s">
        <v>261</v>
      </c>
      <c r="BM119" s="202" t="s">
        <v>1357</v>
      </c>
    </row>
    <row r="120" spans="2:65" s="212" customFormat="1" ht="16.5" customHeight="1">
      <c r="B120" s="213"/>
      <c r="C120" s="291" t="s">
        <v>290</v>
      </c>
      <c r="D120" s="291" t="s">
        <v>198</v>
      </c>
      <c r="E120" s="292" t="s">
        <v>1358</v>
      </c>
      <c r="F120" s="293" t="s">
        <v>1359</v>
      </c>
      <c r="G120" s="294" t="s">
        <v>400</v>
      </c>
      <c r="H120" s="295">
        <v>8</v>
      </c>
      <c r="I120" s="116">
        <v>0</v>
      </c>
      <c r="J120" s="296">
        <f t="shared" si="10"/>
        <v>0</v>
      </c>
      <c r="K120" s="293" t="s">
        <v>202</v>
      </c>
      <c r="L120" s="213"/>
      <c r="M120" s="297" t="s">
        <v>5</v>
      </c>
      <c r="N120" s="298" t="s">
        <v>48</v>
      </c>
      <c r="O120" s="214"/>
      <c r="P120" s="299">
        <f t="shared" si="11"/>
        <v>0</v>
      </c>
      <c r="Q120" s="299">
        <v>4.4000000000000002E-4</v>
      </c>
      <c r="R120" s="299">
        <f t="shared" si="12"/>
        <v>3.5200000000000001E-3</v>
      </c>
      <c r="S120" s="299">
        <v>0</v>
      </c>
      <c r="T120" s="300">
        <f t="shared" si="13"/>
        <v>0</v>
      </c>
      <c r="AR120" s="202" t="s">
        <v>261</v>
      </c>
      <c r="AT120" s="202" t="s">
        <v>198</v>
      </c>
      <c r="AU120" s="202" t="s">
        <v>85</v>
      </c>
      <c r="AY120" s="202" t="s">
        <v>196</v>
      </c>
      <c r="BE120" s="301">
        <f t="shared" si="14"/>
        <v>0</v>
      </c>
      <c r="BF120" s="301">
        <f t="shared" si="15"/>
        <v>0</v>
      </c>
      <c r="BG120" s="301">
        <f t="shared" si="16"/>
        <v>0</v>
      </c>
      <c r="BH120" s="301">
        <f t="shared" si="17"/>
        <v>0</v>
      </c>
      <c r="BI120" s="301">
        <f t="shared" si="18"/>
        <v>0</v>
      </c>
      <c r="BJ120" s="202" t="s">
        <v>39</v>
      </c>
      <c r="BK120" s="301">
        <f t="shared" si="19"/>
        <v>0</v>
      </c>
      <c r="BL120" s="202" t="s">
        <v>261</v>
      </c>
      <c r="BM120" s="202" t="s">
        <v>1360</v>
      </c>
    </row>
    <row r="121" spans="2:65" s="212" customFormat="1" ht="25.5" customHeight="1">
      <c r="B121" s="213"/>
      <c r="C121" s="291" t="s">
        <v>295</v>
      </c>
      <c r="D121" s="291" t="s">
        <v>198</v>
      </c>
      <c r="E121" s="292" t="s">
        <v>1361</v>
      </c>
      <c r="F121" s="293" t="s">
        <v>1362</v>
      </c>
      <c r="G121" s="294" t="s">
        <v>243</v>
      </c>
      <c r="H121" s="295">
        <v>0.1</v>
      </c>
      <c r="I121" s="116">
        <v>0</v>
      </c>
      <c r="J121" s="296">
        <f t="shared" si="10"/>
        <v>0</v>
      </c>
      <c r="K121" s="293" t="s">
        <v>202</v>
      </c>
      <c r="L121" s="213"/>
      <c r="M121" s="297" t="s">
        <v>5</v>
      </c>
      <c r="N121" s="298" t="s">
        <v>48</v>
      </c>
      <c r="O121" s="214"/>
      <c r="P121" s="299">
        <f t="shared" si="11"/>
        <v>0</v>
      </c>
      <c r="Q121" s="299">
        <v>0</v>
      </c>
      <c r="R121" s="299">
        <f t="shared" si="12"/>
        <v>0</v>
      </c>
      <c r="S121" s="299">
        <v>0</v>
      </c>
      <c r="T121" s="300">
        <f t="shared" si="13"/>
        <v>0</v>
      </c>
      <c r="AR121" s="202" t="s">
        <v>261</v>
      </c>
      <c r="AT121" s="202" t="s">
        <v>198</v>
      </c>
      <c r="AU121" s="202" t="s">
        <v>85</v>
      </c>
      <c r="AY121" s="202" t="s">
        <v>196</v>
      </c>
      <c r="BE121" s="301">
        <f t="shared" si="14"/>
        <v>0</v>
      </c>
      <c r="BF121" s="301">
        <f t="shared" si="15"/>
        <v>0</v>
      </c>
      <c r="BG121" s="301">
        <f t="shared" si="16"/>
        <v>0</v>
      </c>
      <c r="BH121" s="301">
        <f t="shared" si="17"/>
        <v>0</v>
      </c>
      <c r="BI121" s="301">
        <f t="shared" si="18"/>
        <v>0</v>
      </c>
      <c r="BJ121" s="202" t="s">
        <v>39</v>
      </c>
      <c r="BK121" s="301">
        <f t="shared" si="19"/>
        <v>0</v>
      </c>
      <c r="BL121" s="202" t="s">
        <v>261</v>
      </c>
      <c r="BM121" s="202" t="s">
        <v>1363</v>
      </c>
    </row>
    <row r="122" spans="2:65" s="212" customFormat="1" ht="16.5" customHeight="1">
      <c r="B122" s="213"/>
      <c r="C122" s="291" t="s">
        <v>299</v>
      </c>
      <c r="D122" s="291" t="s">
        <v>198</v>
      </c>
      <c r="E122" s="292" t="s">
        <v>1364</v>
      </c>
      <c r="F122" s="293" t="s">
        <v>1365</v>
      </c>
      <c r="G122" s="294" t="s">
        <v>243</v>
      </c>
      <c r="H122" s="295">
        <v>0.20699999999999999</v>
      </c>
      <c r="I122" s="116">
        <v>0</v>
      </c>
      <c r="J122" s="296">
        <f t="shared" si="10"/>
        <v>0</v>
      </c>
      <c r="K122" s="293" t="s">
        <v>202</v>
      </c>
      <c r="L122" s="213"/>
      <c r="M122" s="297" t="s">
        <v>5</v>
      </c>
      <c r="N122" s="298" t="s">
        <v>48</v>
      </c>
      <c r="O122" s="214"/>
      <c r="P122" s="299">
        <f t="shared" si="11"/>
        <v>0</v>
      </c>
      <c r="Q122" s="299">
        <v>0</v>
      </c>
      <c r="R122" s="299">
        <f t="shared" si="12"/>
        <v>0</v>
      </c>
      <c r="S122" s="299">
        <v>0</v>
      </c>
      <c r="T122" s="300">
        <f t="shared" si="13"/>
        <v>0</v>
      </c>
      <c r="AR122" s="202" t="s">
        <v>261</v>
      </c>
      <c r="AT122" s="202" t="s">
        <v>198</v>
      </c>
      <c r="AU122" s="202" t="s">
        <v>85</v>
      </c>
      <c r="AY122" s="202" t="s">
        <v>196</v>
      </c>
      <c r="BE122" s="301">
        <f t="shared" si="14"/>
        <v>0</v>
      </c>
      <c r="BF122" s="301">
        <f t="shared" si="15"/>
        <v>0</v>
      </c>
      <c r="BG122" s="301">
        <f t="shared" si="16"/>
        <v>0</v>
      </c>
      <c r="BH122" s="301">
        <f t="shared" si="17"/>
        <v>0</v>
      </c>
      <c r="BI122" s="301">
        <f t="shared" si="18"/>
        <v>0</v>
      </c>
      <c r="BJ122" s="202" t="s">
        <v>39</v>
      </c>
      <c r="BK122" s="301">
        <f t="shared" si="19"/>
        <v>0</v>
      </c>
      <c r="BL122" s="202" t="s">
        <v>261</v>
      </c>
      <c r="BM122" s="202" t="s">
        <v>1366</v>
      </c>
    </row>
    <row r="123" spans="2:65" s="212" customFormat="1" ht="16.5" customHeight="1">
      <c r="B123" s="213"/>
      <c r="C123" s="291" t="s">
        <v>303</v>
      </c>
      <c r="D123" s="291" t="s">
        <v>198</v>
      </c>
      <c r="E123" s="292" t="s">
        <v>1367</v>
      </c>
      <c r="F123" s="293" t="s">
        <v>1368</v>
      </c>
      <c r="G123" s="294" t="s">
        <v>243</v>
      </c>
      <c r="H123" s="295">
        <v>0.20699999999999999</v>
      </c>
      <c r="I123" s="116">
        <v>0</v>
      </c>
      <c r="J123" s="296">
        <f t="shared" si="10"/>
        <v>0</v>
      </c>
      <c r="K123" s="293" t="s">
        <v>202</v>
      </c>
      <c r="L123" s="213"/>
      <c r="M123" s="297" t="s">
        <v>5</v>
      </c>
      <c r="N123" s="298" t="s">
        <v>48</v>
      </c>
      <c r="O123" s="214"/>
      <c r="P123" s="299">
        <f t="shared" si="11"/>
        <v>0</v>
      </c>
      <c r="Q123" s="299">
        <v>0</v>
      </c>
      <c r="R123" s="299">
        <f t="shared" si="12"/>
        <v>0</v>
      </c>
      <c r="S123" s="299">
        <v>0</v>
      </c>
      <c r="T123" s="300">
        <f t="shared" si="13"/>
        <v>0</v>
      </c>
      <c r="AR123" s="202" t="s">
        <v>261</v>
      </c>
      <c r="AT123" s="202" t="s">
        <v>198</v>
      </c>
      <c r="AU123" s="202" t="s">
        <v>85</v>
      </c>
      <c r="AY123" s="202" t="s">
        <v>196</v>
      </c>
      <c r="BE123" s="301">
        <f t="shared" si="14"/>
        <v>0</v>
      </c>
      <c r="BF123" s="301">
        <f t="shared" si="15"/>
        <v>0</v>
      </c>
      <c r="BG123" s="301">
        <f t="shared" si="16"/>
        <v>0</v>
      </c>
      <c r="BH123" s="301">
        <f t="shared" si="17"/>
        <v>0</v>
      </c>
      <c r="BI123" s="301">
        <f t="shared" si="18"/>
        <v>0</v>
      </c>
      <c r="BJ123" s="202" t="s">
        <v>39</v>
      </c>
      <c r="BK123" s="301">
        <f t="shared" si="19"/>
        <v>0</v>
      </c>
      <c r="BL123" s="202" t="s">
        <v>261</v>
      </c>
      <c r="BM123" s="202" t="s">
        <v>1369</v>
      </c>
    </row>
    <row r="124" spans="2:65" s="212" customFormat="1" ht="25.5" customHeight="1">
      <c r="B124" s="213"/>
      <c r="C124" s="302" t="s">
        <v>307</v>
      </c>
      <c r="D124" s="302" t="s">
        <v>291</v>
      </c>
      <c r="E124" s="303" t="s">
        <v>1370</v>
      </c>
      <c r="F124" s="304" t="s">
        <v>1371</v>
      </c>
      <c r="G124" s="305" t="s">
        <v>288</v>
      </c>
      <c r="H124" s="306">
        <v>1</v>
      </c>
      <c r="I124" s="117">
        <v>0</v>
      </c>
      <c r="J124" s="307">
        <f t="shared" si="10"/>
        <v>0</v>
      </c>
      <c r="K124" s="304" t="s">
        <v>351</v>
      </c>
      <c r="L124" s="308"/>
      <c r="M124" s="309" t="s">
        <v>5</v>
      </c>
      <c r="N124" s="310" t="s">
        <v>48</v>
      </c>
      <c r="O124" s="214"/>
      <c r="P124" s="299">
        <f t="shared" si="11"/>
        <v>0</v>
      </c>
      <c r="Q124" s="299">
        <v>0</v>
      </c>
      <c r="R124" s="299">
        <f t="shared" si="12"/>
        <v>0</v>
      </c>
      <c r="S124" s="299">
        <v>0</v>
      </c>
      <c r="T124" s="300">
        <f t="shared" si="13"/>
        <v>0</v>
      </c>
      <c r="AR124" s="202" t="s">
        <v>327</v>
      </c>
      <c r="AT124" s="202" t="s">
        <v>291</v>
      </c>
      <c r="AU124" s="202" t="s">
        <v>85</v>
      </c>
      <c r="AY124" s="202" t="s">
        <v>196</v>
      </c>
      <c r="BE124" s="301">
        <f t="shared" si="14"/>
        <v>0</v>
      </c>
      <c r="BF124" s="301">
        <f t="shared" si="15"/>
        <v>0</v>
      </c>
      <c r="BG124" s="301">
        <f t="shared" si="16"/>
        <v>0</v>
      </c>
      <c r="BH124" s="301">
        <f t="shared" si="17"/>
        <v>0</v>
      </c>
      <c r="BI124" s="301">
        <f t="shared" si="18"/>
        <v>0</v>
      </c>
      <c r="BJ124" s="202" t="s">
        <v>39</v>
      </c>
      <c r="BK124" s="301">
        <f t="shared" si="19"/>
        <v>0</v>
      </c>
      <c r="BL124" s="202" t="s">
        <v>261</v>
      </c>
      <c r="BM124" s="202" t="s">
        <v>1372</v>
      </c>
    </row>
    <row r="125" spans="2:65" s="279" customFormat="1" ht="29.85" customHeight="1">
      <c r="B125" s="278"/>
      <c r="D125" s="280" t="s">
        <v>76</v>
      </c>
      <c r="E125" s="289" t="s">
        <v>1373</v>
      </c>
      <c r="F125" s="289" t="s">
        <v>1374</v>
      </c>
      <c r="I125" s="115"/>
      <c r="J125" s="290">
        <f>BK125</f>
        <v>0</v>
      </c>
      <c r="L125" s="278"/>
      <c r="M125" s="283"/>
      <c r="N125" s="284"/>
      <c r="O125" s="284"/>
      <c r="P125" s="285">
        <f>SUM(P126:P130)</f>
        <v>0</v>
      </c>
      <c r="Q125" s="284"/>
      <c r="R125" s="285">
        <f>SUM(R126:R130)</f>
        <v>1.4520000000000002E-2</v>
      </c>
      <c r="S125" s="284"/>
      <c r="T125" s="286">
        <f>SUM(T126:T130)</f>
        <v>0</v>
      </c>
      <c r="AR125" s="280" t="s">
        <v>85</v>
      </c>
      <c r="AT125" s="287" t="s">
        <v>76</v>
      </c>
      <c r="AU125" s="287" t="s">
        <v>39</v>
      </c>
      <c r="AY125" s="280" t="s">
        <v>196</v>
      </c>
      <c r="BK125" s="288">
        <f>SUM(BK126:BK130)</f>
        <v>0</v>
      </c>
    </row>
    <row r="126" spans="2:65" s="212" customFormat="1" ht="25.5" customHeight="1">
      <c r="B126" s="213"/>
      <c r="C126" s="291" t="s">
        <v>311</v>
      </c>
      <c r="D126" s="291" t="s">
        <v>198</v>
      </c>
      <c r="E126" s="292" t="s">
        <v>1375</v>
      </c>
      <c r="F126" s="293" t="s">
        <v>1376</v>
      </c>
      <c r="G126" s="294" t="s">
        <v>1212</v>
      </c>
      <c r="H126" s="295">
        <v>1</v>
      </c>
      <c r="I126" s="116">
        <v>0</v>
      </c>
      <c r="J126" s="296">
        <f>ROUND(I126*H126,2)</f>
        <v>0</v>
      </c>
      <c r="K126" s="293" t="s">
        <v>202</v>
      </c>
      <c r="L126" s="213"/>
      <c r="M126" s="297" t="s">
        <v>5</v>
      </c>
      <c r="N126" s="298" t="s">
        <v>48</v>
      </c>
      <c r="O126" s="214"/>
      <c r="P126" s="299">
        <f>O126*H126</f>
        <v>0</v>
      </c>
      <c r="Q126" s="299">
        <v>5.47E-3</v>
      </c>
      <c r="R126" s="299">
        <f>Q126*H126</f>
        <v>5.47E-3</v>
      </c>
      <c r="S126" s="299">
        <v>0</v>
      </c>
      <c r="T126" s="300">
        <f>S126*H126</f>
        <v>0</v>
      </c>
      <c r="AR126" s="202" t="s">
        <v>261</v>
      </c>
      <c r="AT126" s="202" t="s">
        <v>198</v>
      </c>
      <c r="AU126" s="202" t="s">
        <v>85</v>
      </c>
      <c r="AY126" s="202" t="s">
        <v>196</v>
      </c>
      <c r="BE126" s="301">
        <f>IF(N126="základní",J126,0)</f>
        <v>0</v>
      </c>
      <c r="BF126" s="301">
        <f>IF(N126="snížená",J126,0)</f>
        <v>0</v>
      </c>
      <c r="BG126" s="301">
        <f>IF(N126="zákl. přenesená",J126,0)</f>
        <v>0</v>
      </c>
      <c r="BH126" s="301">
        <f>IF(N126="sníž. přenesená",J126,0)</f>
        <v>0</v>
      </c>
      <c r="BI126" s="301">
        <f>IF(N126="nulová",J126,0)</f>
        <v>0</v>
      </c>
      <c r="BJ126" s="202" t="s">
        <v>39</v>
      </c>
      <c r="BK126" s="301">
        <f>ROUND(I126*H126,2)</f>
        <v>0</v>
      </c>
      <c r="BL126" s="202" t="s">
        <v>261</v>
      </c>
      <c r="BM126" s="202" t="s">
        <v>1377</v>
      </c>
    </row>
    <row r="127" spans="2:65" s="212" customFormat="1" ht="16.5" customHeight="1">
      <c r="B127" s="213"/>
      <c r="C127" s="291" t="s">
        <v>315</v>
      </c>
      <c r="D127" s="291" t="s">
        <v>198</v>
      </c>
      <c r="E127" s="292" t="s">
        <v>1378</v>
      </c>
      <c r="F127" s="293" t="s">
        <v>1379</v>
      </c>
      <c r="G127" s="294" t="s">
        <v>1212</v>
      </c>
      <c r="H127" s="295">
        <v>1</v>
      </c>
      <c r="I127" s="116">
        <v>0</v>
      </c>
      <c r="J127" s="296">
        <f>ROUND(I127*H127,2)</f>
        <v>0</v>
      </c>
      <c r="K127" s="293" t="s">
        <v>202</v>
      </c>
      <c r="L127" s="213"/>
      <c r="M127" s="297" t="s">
        <v>5</v>
      </c>
      <c r="N127" s="298" t="s">
        <v>48</v>
      </c>
      <c r="O127" s="214"/>
      <c r="P127" s="299">
        <f>O127*H127</f>
        <v>0</v>
      </c>
      <c r="Q127" s="299">
        <v>8.3700000000000007E-3</v>
      </c>
      <c r="R127" s="299">
        <f>Q127*H127</f>
        <v>8.3700000000000007E-3</v>
      </c>
      <c r="S127" s="299">
        <v>0</v>
      </c>
      <c r="T127" s="300">
        <f>S127*H127</f>
        <v>0</v>
      </c>
      <c r="AR127" s="202" t="s">
        <v>261</v>
      </c>
      <c r="AT127" s="202" t="s">
        <v>198</v>
      </c>
      <c r="AU127" s="202" t="s">
        <v>85</v>
      </c>
      <c r="AY127" s="202" t="s">
        <v>196</v>
      </c>
      <c r="BE127" s="301">
        <f>IF(N127="základní",J127,0)</f>
        <v>0</v>
      </c>
      <c r="BF127" s="301">
        <f>IF(N127="snížená",J127,0)</f>
        <v>0</v>
      </c>
      <c r="BG127" s="301">
        <f>IF(N127="zákl. přenesená",J127,0)</f>
        <v>0</v>
      </c>
      <c r="BH127" s="301">
        <f>IF(N127="sníž. přenesená",J127,0)</f>
        <v>0</v>
      </c>
      <c r="BI127" s="301">
        <f>IF(N127="nulová",J127,0)</f>
        <v>0</v>
      </c>
      <c r="BJ127" s="202" t="s">
        <v>39</v>
      </c>
      <c r="BK127" s="301">
        <f>ROUND(I127*H127,2)</f>
        <v>0</v>
      </c>
      <c r="BL127" s="202" t="s">
        <v>261</v>
      </c>
      <c r="BM127" s="202" t="s">
        <v>1380</v>
      </c>
    </row>
    <row r="128" spans="2:65" s="212" customFormat="1" ht="25.5" customHeight="1">
      <c r="B128" s="213"/>
      <c r="C128" s="291" t="s">
        <v>319</v>
      </c>
      <c r="D128" s="291" t="s">
        <v>198</v>
      </c>
      <c r="E128" s="292" t="s">
        <v>1381</v>
      </c>
      <c r="F128" s="293" t="s">
        <v>1382</v>
      </c>
      <c r="G128" s="294" t="s">
        <v>288</v>
      </c>
      <c r="H128" s="295">
        <v>1</v>
      </c>
      <c r="I128" s="116">
        <v>0</v>
      </c>
      <c r="J128" s="296">
        <f>ROUND(I128*H128,2)</f>
        <v>0</v>
      </c>
      <c r="K128" s="293" t="s">
        <v>202</v>
      </c>
      <c r="L128" s="213"/>
      <c r="M128" s="297" t="s">
        <v>5</v>
      </c>
      <c r="N128" s="298" t="s">
        <v>48</v>
      </c>
      <c r="O128" s="214"/>
      <c r="P128" s="299">
        <f>O128*H128</f>
        <v>0</v>
      </c>
      <c r="Q128" s="299">
        <v>6.8000000000000005E-4</v>
      </c>
      <c r="R128" s="299">
        <f>Q128*H128</f>
        <v>6.8000000000000005E-4</v>
      </c>
      <c r="S128" s="299">
        <v>0</v>
      </c>
      <c r="T128" s="300">
        <f>S128*H128</f>
        <v>0</v>
      </c>
      <c r="AR128" s="202" t="s">
        <v>261</v>
      </c>
      <c r="AT128" s="202" t="s">
        <v>198</v>
      </c>
      <c r="AU128" s="202" t="s">
        <v>85</v>
      </c>
      <c r="AY128" s="202" t="s">
        <v>196</v>
      </c>
      <c r="BE128" s="301">
        <f>IF(N128="základní",J128,0)</f>
        <v>0</v>
      </c>
      <c r="BF128" s="301">
        <f>IF(N128="snížená",J128,0)</f>
        <v>0</v>
      </c>
      <c r="BG128" s="301">
        <f>IF(N128="zákl. přenesená",J128,0)</f>
        <v>0</v>
      </c>
      <c r="BH128" s="301">
        <f>IF(N128="sníž. přenesená",J128,0)</f>
        <v>0</v>
      </c>
      <c r="BI128" s="301">
        <f>IF(N128="nulová",J128,0)</f>
        <v>0</v>
      </c>
      <c r="BJ128" s="202" t="s">
        <v>39</v>
      </c>
      <c r="BK128" s="301">
        <f>ROUND(I128*H128,2)</f>
        <v>0</v>
      </c>
      <c r="BL128" s="202" t="s">
        <v>261</v>
      </c>
      <c r="BM128" s="202" t="s">
        <v>1383</v>
      </c>
    </row>
    <row r="129" spans="2:65" s="212" customFormat="1" ht="16.5" customHeight="1">
      <c r="B129" s="213"/>
      <c r="C129" s="291" t="s">
        <v>323</v>
      </c>
      <c r="D129" s="291" t="s">
        <v>198</v>
      </c>
      <c r="E129" s="292" t="s">
        <v>1384</v>
      </c>
      <c r="F129" s="293" t="s">
        <v>1385</v>
      </c>
      <c r="G129" s="294" t="s">
        <v>243</v>
      </c>
      <c r="H129" s="295">
        <v>1.4999999999999999E-2</v>
      </c>
      <c r="I129" s="116">
        <v>0</v>
      </c>
      <c r="J129" s="296">
        <f>ROUND(I129*H129,2)</f>
        <v>0</v>
      </c>
      <c r="K129" s="293" t="s">
        <v>202</v>
      </c>
      <c r="L129" s="213"/>
      <c r="M129" s="297" t="s">
        <v>5</v>
      </c>
      <c r="N129" s="298" t="s">
        <v>48</v>
      </c>
      <c r="O129" s="214"/>
      <c r="P129" s="299">
        <f>O129*H129</f>
        <v>0</v>
      </c>
      <c r="Q129" s="299">
        <v>0</v>
      </c>
      <c r="R129" s="299">
        <f>Q129*H129</f>
        <v>0</v>
      </c>
      <c r="S129" s="299">
        <v>0</v>
      </c>
      <c r="T129" s="300">
        <f>S129*H129</f>
        <v>0</v>
      </c>
      <c r="AR129" s="202" t="s">
        <v>261</v>
      </c>
      <c r="AT129" s="202" t="s">
        <v>198</v>
      </c>
      <c r="AU129" s="202" t="s">
        <v>85</v>
      </c>
      <c r="AY129" s="202" t="s">
        <v>196</v>
      </c>
      <c r="BE129" s="301">
        <f>IF(N129="základní",J129,0)</f>
        <v>0</v>
      </c>
      <c r="BF129" s="301">
        <f>IF(N129="snížená",J129,0)</f>
        <v>0</v>
      </c>
      <c r="BG129" s="301">
        <f>IF(N129="zákl. přenesená",J129,0)</f>
        <v>0</v>
      </c>
      <c r="BH129" s="301">
        <f>IF(N129="sníž. přenesená",J129,0)</f>
        <v>0</v>
      </c>
      <c r="BI129" s="301">
        <f>IF(N129="nulová",J129,0)</f>
        <v>0</v>
      </c>
      <c r="BJ129" s="202" t="s">
        <v>39</v>
      </c>
      <c r="BK129" s="301">
        <f>ROUND(I129*H129,2)</f>
        <v>0</v>
      </c>
      <c r="BL129" s="202" t="s">
        <v>261</v>
      </c>
      <c r="BM129" s="202" t="s">
        <v>1386</v>
      </c>
    </row>
    <row r="130" spans="2:65" s="212" customFormat="1" ht="16.5" customHeight="1">
      <c r="B130" s="213"/>
      <c r="C130" s="291" t="s">
        <v>327</v>
      </c>
      <c r="D130" s="291" t="s">
        <v>198</v>
      </c>
      <c r="E130" s="292" t="s">
        <v>1387</v>
      </c>
      <c r="F130" s="293" t="s">
        <v>1388</v>
      </c>
      <c r="G130" s="294" t="s">
        <v>243</v>
      </c>
      <c r="H130" s="295">
        <v>1.4999999999999999E-2</v>
      </c>
      <c r="I130" s="116">
        <v>0</v>
      </c>
      <c r="J130" s="296">
        <f>ROUND(I130*H130,2)</f>
        <v>0</v>
      </c>
      <c r="K130" s="293" t="s">
        <v>202</v>
      </c>
      <c r="L130" s="213"/>
      <c r="M130" s="297" t="s">
        <v>5</v>
      </c>
      <c r="N130" s="298" t="s">
        <v>48</v>
      </c>
      <c r="O130" s="214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AR130" s="202" t="s">
        <v>261</v>
      </c>
      <c r="AT130" s="202" t="s">
        <v>198</v>
      </c>
      <c r="AU130" s="202" t="s">
        <v>85</v>
      </c>
      <c r="AY130" s="202" t="s">
        <v>196</v>
      </c>
      <c r="BE130" s="301">
        <f>IF(N130="základní",J130,0)</f>
        <v>0</v>
      </c>
      <c r="BF130" s="301">
        <f>IF(N130="snížená",J130,0)</f>
        <v>0</v>
      </c>
      <c r="BG130" s="301">
        <f>IF(N130="zákl. přenesená",J130,0)</f>
        <v>0</v>
      </c>
      <c r="BH130" s="301">
        <f>IF(N130="sníž. přenesená",J130,0)</f>
        <v>0</v>
      </c>
      <c r="BI130" s="301">
        <f>IF(N130="nulová",J130,0)</f>
        <v>0</v>
      </c>
      <c r="BJ130" s="202" t="s">
        <v>39</v>
      </c>
      <c r="BK130" s="301">
        <f>ROUND(I130*H130,2)</f>
        <v>0</v>
      </c>
      <c r="BL130" s="202" t="s">
        <v>261</v>
      </c>
      <c r="BM130" s="202" t="s">
        <v>1389</v>
      </c>
    </row>
    <row r="131" spans="2:65" s="279" customFormat="1" ht="29.85" customHeight="1">
      <c r="B131" s="278"/>
      <c r="D131" s="280" t="s">
        <v>76</v>
      </c>
      <c r="E131" s="289" t="s">
        <v>1390</v>
      </c>
      <c r="F131" s="289" t="s">
        <v>1391</v>
      </c>
      <c r="I131" s="115"/>
      <c r="J131" s="290">
        <f>BK131</f>
        <v>0</v>
      </c>
      <c r="L131" s="278"/>
      <c r="M131" s="283"/>
      <c r="N131" s="284"/>
      <c r="O131" s="284"/>
      <c r="P131" s="285">
        <f>SUM(P132:P143)</f>
        <v>0</v>
      </c>
      <c r="Q131" s="284"/>
      <c r="R131" s="285">
        <f>SUM(R132:R143)</f>
        <v>0.216252</v>
      </c>
      <c r="S131" s="284"/>
      <c r="T131" s="286">
        <f>SUM(T132:T143)</f>
        <v>0.15</v>
      </c>
      <c r="AR131" s="280" t="s">
        <v>85</v>
      </c>
      <c r="AT131" s="287" t="s">
        <v>76</v>
      </c>
      <c r="AU131" s="287" t="s">
        <v>39</v>
      </c>
      <c r="AY131" s="280" t="s">
        <v>196</v>
      </c>
      <c r="BK131" s="288">
        <f>SUM(BK132:BK143)</f>
        <v>0</v>
      </c>
    </row>
    <row r="132" spans="2:65" s="212" customFormat="1" ht="16.5" customHeight="1">
      <c r="B132" s="213"/>
      <c r="C132" s="291" t="s">
        <v>331</v>
      </c>
      <c r="D132" s="291" t="s">
        <v>198</v>
      </c>
      <c r="E132" s="292" t="s">
        <v>1392</v>
      </c>
      <c r="F132" s="293" t="s">
        <v>1393</v>
      </c>
      <c r="G132" s="294" t="s">
        <v>400</v>
      </c>
      <c r="H132" s="295">
        <v>150</v>
      </c>
      <c r="I132" s="116">
        <v>0</v>
      </c>
      <c r="J132" s="296">
        <f t="shared" ref="J132:J143" si="20">ROUND(I132*H132,2)</f>
        <v>0</v>
      </c>
      <c r="K132" s="293" t="s">
        <v>202</v>
      </c>
      <c r="L132" s="213"/>
      <c r="M132" s="297" t="s">
        <v>5</v>
      </c>
      <c r="N132" s="298" t="s">
        <v>48</v>
      </c>
      <c r="O132" s="214"/>
      <c r="P132" s="299">
        <f t="shared" ref="P132:P143" si="21">O132*H132</f>
        <v>0</v>
      </c>
      <c r="Q132" s="299">
        <v>2.0000000000000002E-5</v>
      </c>
      <c r="R132" s="299">
        <f t="shared" ref="R132:R143" si="22">Q132*H132</f>
        <v>3.0000000000000001E-3</v>
      </c>
      <c r="S132" s="299">
        <v>1E-3</v>
      </c>
      <c r="T132" s="300">
        <f t="shared" ref="T132:T143" si="23">S132*H132</f>
        <v>0.15</v>
      </c>
      <c r="AR132" s="202" t="s">
        <v>261</v>
      </c>
      <c r="AT132" s="202" t="s">
        <v>198</v>
      </c>
      <c r="AU132" s="202" t="s">
        <v>85</v>
      </c>
      <c r="AY132" s="202" t="s">
        <v>196</v>
      </c>
      <c r="BE132" s="301">
        <f t="shared" ref="BE132:BE143" si="24">IF(N132="základní",J132,0)</f>
        <v>0</v>
      </c>
      <c r="BF132" s="301">
        <f t="shared" ref="BF132:BF143" si="25">IF(N132="snížená",J132,0)</f>
        <v>0</v>
      </c>
      <c r="BG132" s="301">
        <f t="shared" ref="BG132:BG143" si="26">IF(N132="zákl. přenesená",J132,0)</f>
        <v>0</v>
      </c>
      <c r="BH132" s="301">
        <f t="shared" ref="BH132:BH143" si="27">IF(N132="sníž. přenesená",J132,0)</f>
        <v>0</v>
      </c>
      <c r="BI132" s="301">
        <f t="shared" ref="BI132:BI143" si="28">IF(N132="nulová",J132,0)</f>
        <v>0</v>
      </c>
      <c r="BJ132" s="202" t="s">
        <v>39</v>
      </c>
      <c r="BK132" s="301">
        <f t="shared" ref="BK132:BK143" si="29">ROUND(I132*H132,2)</f>
        <v>0</v>
      </c>
      <c r="BL132" s="202" t="s">
        <v>261</v>
      </c>
      <c r="BM132" s="202" t="s">
        <v>1394</v>
      </c>
    </row>
    <row r="133" spans="2:65" s="212" customFormat="1" ht="16.5" customHeight="1">
      <c r="B133" s="213"/>
      <c r="C133" s="291" t="s">
        <v>335</v>
      </c>
      <c r="D133" s="291" t="s">
        <v>198</v>
      </c>
      <c r="E133" s="292" t="s">
        <v>1395</v>
      </c>
      <c r="F133" s="293" t="s">
        <v>1396</v>
      </c>
      <c r="G133" s="294" t="s">
        <v>400</v>
      </c>
      <c r="H133" s="295">
        <v>147.4</v>
      </c>
      <c r="I133" s="116">
        <v>0</v>
      </c>
      <c r="J133" s="296">
        <f t="shared" si="20"/>
        <v>0</v>
      </c>
      <c r="K133" s="293" t="s">
        <v>202</v>
      </c>
      <c r="L133" s="213"/>
      <c r="M133" s="297" t="s">
        <v>5</v>
      </c>
      <c r="N133" s="298" t="s">
        <v>48</v>
      </c>
      <c r="O133" s="214"/>
      <c r="P133" s="299">
        <f t="shared" si="21"/>
        <v>0</v>
      </c>
      <c r="Q133" s="299">
        <v>4.6999999999999999E-4</v>
      </c>
      <c r="R133" s="299">
        <f t="shared" si="22"/>
        <v>6.9278000000000006E-2</v>
      </c>
      <c r="S133" s="299">
        <v>0</v>
      </c>
      <c r="T133" s="300">
        <f t="shared" si="23"/>
        <v>0</v>
      </c>
      <c r="AR133" s="202" t="s">
        <v>261</v>
      </c>
      <c r="AT133" s="202" t="s">
        <v>198</v>
      </c>
      <c r="AU133" s="202" t="s">
        <v>85</v>
      </c>
      <c r="AY133" s="202" t="s">
        <v>196</v>
      </c>
      <c r="BE133" s="301">
        <f t="shared" si="24"/>
        <v>0</v>
      </c>
      <c r="BF133" s="301">
        <f t="shared" si="25"/>
        <v>0</v>
      </c>
      <c r="BG133" s="301">
        <f t="shared" si="26"/>
        <v>0</v>
      </c>
      <c r="BH133" s="301">
        <f t="shared" si="27"/>
        <v>0</v>
      </c>
      <c r="BI133" s="301">
        <f t="shared" si="28"/>
        <v>0</v>
      </c>
      <c r="BJ133" s="202" t="s">
        <v>39</v>
      </c>
      <c r="BK133" s="301">
        <f t="shared" si="29"/>
        <v>0</v>
      </c>
      <c r="BL133" s="202" t="s">
        <v>261</v>
      </c>
      <c r="BM133" s="202" t="s">
        <v>1397</v>
      </c>
    </row>
    <row r="134" spans="2:65" s="212" customFormat="1" ht="16.5" customHeight="1">
      <c r="B134" s="213"/>
      <c r="C134" s="291" t="s">
        <v>339</v>
      </c>
      <c r="D134" s="291" t="s">
        <v>198</v>
      </c>
      <c r="E134" s="292" t="s">
        <v>1398</v>
      </c>
      <c r="F134" s="293" t="s">
        <v>1399</v>
      </c>
      <c r="G134" s="294" t="s">
        <v>400</v>
      </c>
      <c r="H134" s="295">
        <v>27.5</v>
      </c>
      <c r="I134" s="116">
        <v>0</v>
      </c>
      <c r="J134" s="296">
        <f t="shared" si="20"/>
        <v>0</v>
      </c>
      <c r="K134" s="293" t="s">
        <v>202</v>
      </c>
      <c r="L134" s="213"/>
      <c r="M134" s="297" t="s">
        <v>5</v>
      </c>
      <c r="N134" s="298" t="s">
        <v>48</v>
      </c>
      <c r="O134" s="214"/>
      <c r="P134" s="299">
        <f t="shared" si="21"/>
        <v>0</v>
      </c>
      <c r="Q134" s="299">
        <v>5.8E-4</v>
      </c>
      <c r="R134" s="299">
        <f t="shared" si="22"/>
        <v>1.5949999999999999E-2</v>
      </c>
      <c r="S134" s="299">
        <v>0</v>
      </c>
      <c r="T134" s="300">
        <f t="shared" si="23"/>
        <v>0</v>
      </c>
      <c r="AR134" s="202" t="s">
        <v>261</v>
      </c>
      <c r="AT134" s="202" t="s">
        <v>198</v>
      </c>
      <c r="AU134" s="202" t="s">
        <v>85</v>
      </c>
      <c r="AY134" s="202" t="s">
        <v>196</v>
      </c>
      <c r="BE134" s="301">
        <f t="shared" si="24"/>
        <v>0</v>
      </c>
      <c r="BF134" s="301">
        <f t="shared" si="25"/>
        <v>0</v>
      </c>
      <c r="BG134" s="301">
        <f t="shared" si="26"/>
        <v>0</v>
      </c>
      <c r="BH134" s="301">
        <f t="shared" si="27"/>
        <v>0</v>
      </c>
      <c r="BI134" s="301">
        <f t="shared" si="28"/>
        <v>0</v>
      </c>
      <c r="BJ134" s="202" t="s">
        <v>39</v>
      </c>
      <c r="BK134" s="301">
        <f t="shared" si="29"/>
        <v>0</v>
      </c>
      <c r="BL134" s="202" t="s">
        <v>261</v>
      </c>
      <c r="BM134" s="202" t="s">
        <v>1400</v>
      </c>
    </row>
    <row r="135" spans="2:65" s="212" customFormat="1" ht="16.5" customHeight="1">
      <c r="B135" s="213"/>
      <c r="C135" s="291" t="s">
        <v>343</v>
      </c>
      <c r="D135" s="291" t="s">
        <v>198</v>
      </c>
      <c r="E135" s="292" t="s">
        <v>1401</v>
      </c>
      <c r="F135" s="293" t="s">
        <v>1402</v>
      </c>
      <c r="G135" s="294" t="s">
        <v>400</v>
      </c>
      <c r="H135" s="295">
        <v>70.400000000000006</v>
      </c>
      <c r="I135" s="116">
        <v>0</v>
      </c>
      <c r="J135" s="296">
        <f t="shared" si="20"/>
        <v>0</v>
      </c>
      <c r="K135" s="293" t="s">
        <v>202</v>
      </c>
      <c r="L135" s="213"/>
      <c r="M135" s="297" t="s">
        <v>5</v>
      </c>
      <c r="N135" s="298" t="s">
        <v>48</v>
      </c>
      <c r="O135" s="214"/>
      <c r="P135" s="299">
        <f t="shared" si="21"/>
        <v>0</v>
      </c>
      <c r="Q135" s="299">
        <v>7.1000000000000002E-4</v>
      </c>
      <c r="R135" s="299">
        <f t="shared" si="22"/>
        <v>4.9984000000000008E-2</v>
      </c>
      <c r="S135" s="299">
        <v>0</v>
      </c>
      <c r="T135" s="300">
        <f t="shared" si="23"/>
        <v>0</v>
      </c>
      <c r="AR135" s="202" t="s">
        <v>261</v>
      </c>
      <c r="AT135" s="202" t="s">
        <v>198</v>
      </c>
      <c r="AU135" s="202" t="s">
        <v>85</v>
      </c>
      <c r="AY135" s="202" t="s">
        <v>196</v>
      </c>
      <c r="BE135" s="301">
        <f t="shared" si="24"/>
        <v>0</v>
      </c>
      <c r="BF135" s="301">
        <f t="shared" si="25"/>
        <v>0</v>
      </c>
      <c r="BG135" s="301">
        <f t="shared" si="26"/>
        <v>0</v>
      </c>
      <c r="BH135" s="301">
        <f t="shared" si="27"/>
        <v>0</v>
      </c>
      <c r="BI135" s="301">
        <f t="shared" si="28"/>
        <v>0</v>
      </c>
      <c r="BJ135" s="202" t="s">
        <v>39</v>
      </c>
      <c r="BK135" s="301">
        <f t="shared" si="29"/>
        <v>0</v>
      </c>
      <c r="BL135" s="202" t="s">
        <v>261</v>
      </c>
      <c r="BM135" s="202" t="s">
        <v>1403</v>
      </c>
    </row>
    <row r="136" spans="2:65" s="212" customFormat="1" ht="16.5" customHeight="1">
      <c r="B136" s="213"/>
      <c r="C136" s="291" t="s">
        <v>348</v>
      </c>
      <c r="D136" s="291" t="s">
        <v>198</v>
      </c>
      <c r="E136" s="292" t="s">
        <v>1404</v>
      </c>
      <c r="F136" s="293" t="s">
        <v>1405</v>
      </c>
      <c r="G136" s="294" t="s">
        <v>400</v>
      </c>
      <c r="H136" s="295">
        <v>55</v>
      </c>
      <c r="I136" s="116">
        <v>0</v>
      </c>
      <c r="J136" s="296">
        <f t="shared" si="20"/>
        <v>0</v>
      </c>
      <c r="K136" s="293" t="s">
        <v>202</v>
      </c>
      <c r="L136" s="213"/>
      <c r="M136" s="297" t="s">
        <v>5</v>
      </c>
      <c r="N136" s="298" t="s">
        <v>48</v>
      </c>
      <c r="O136" s="214"/>
      <c r="P136" s="299">
        <f t="shared" si="21"/>
        <v>0</v>
      </c>
      <c r="Q136" s="299">
        <v>1.06E-3</v>
      </c>
      <c r="R136" s="299">
        <f t="shared" si="22"/>
        <v>5.8299999999999998E-2</v>
      </c>
      <c r="S136" s="299">
        <v>0</v>
      </c>
      <c r="T136" s="300">
        <f t="shared" si="23"/>
        <v>0</v>
      </c>
      <c r="AR136" s="202" t="s">
        <v>261</v>
      </c>
      <c r="AT136" s="202" t="s">
        <v>198</v>
      </c>
      <c r="AU136" s="202" t="s">
        <v>85</v>
      </c>
      <c r="AY136" s="202" t="s">
        <v>196</v>
      </c>
      <c r="BE136" s="301">
        <f t="shared" si="24"/>
        <v>0</v>
      </c>
      <c r="BF136" s="301">
        <f t="shared" si="25"/>
        <v>0</v>
      </c>
      <c r="BG136" s="301">
        <f t="shared" si="26"/>
        <v>0</v>
      </c>
      <c r="BH136" s="301">
        <f t="shared" si="27"/>
        <v>0</v>
      </c>
      <c r="BI136" s="301">
        <f t="shared" si="28"/>
        <v>0</v>
      </c>
      <c r="BJ136" s="202" t="s">
        <v>39</v>
      </c>
      <c r="BK136" s="301">
        <f t="shared" si="29"/>
        <v>0</v>
      </c>
      <c r="BL136" s="202" t="s">
        <v>261</v>
      </c>
      <c r="BM136" s="202" t="s">
        <v>1406</v>
      </c>
    </row>
    <row r="137" spans="2:65" s="212" customFormat="1" ht="16.5" customHeight="1">
      <c r="B137" s="213"/>
      <c r="C137" s="291" t="s">
        <v>353</v>
      </c>
      <c r="D137" s="291" t="s">
        <v>198</v>
      </c>
      <c r="E137" s="292" t="s">
        <v>1407</v>
      </c>
      <c r="F137" s="293" t="s">
        <v>1408</v>
      </c>
      <c r="G137" s="294" t="s">
        <v>400</v>
      </c>
      <c r="H137" s="295">
        <v>12</v>
      </c>
      <c r="I137" s="116">
        <v>0</v>
      </c>
      <c r="J137" s="296">
        <f t="shared" si="20"/>
        <v>0</v>
      </c>
      <c r="K137" s="293" t="s">
        <v>202</v>
      </c>
      <c r="L137" s="213"/>
      <c r="M137" s="297" t="s">
        <v>5</v>
      </c>
      <c r="N137" s="298" t="s">
        <v>48</v>
      </c>
      <c r="O137" s="214"/>
      <c r="P137" s="299">
        <f t="shared" si="21"/>
        <v>0</v>
      </c>
      <c r="Q137" s="299">
        <v>1.6000000000000001E-3</v>
      </c>
      <c r="R137" s="299">
        <f t="shared" si="22"/>
        <v>1.9200000000000002E-2</v>
      </c>
      <c r="S137" s="299">
        <v>0</v>
      </c>
      <c r="T137" s="300">
        <f t="shared" si="23"/>
        <v>0</v>
      </c>
      <c r="AR137" s="202" t="s">
        <v>261</v>
      </c>
      <c r="AT137" s="202" t="s">
        <v>198</v>
      </c>
      <c r="AU137" s="202" t="s">
        <v>85</v>
      </c>
      <c r="AY137" s="202" t="s">
        <v>196</v>
      </c>
      <c r="BE137" s="301">
        <f t="shared" si="24"/>
        <v>0</v>
      </c>
      <c r="BF137" s="301">
        <f t="shared" si="25"/>
        <v>0</v>
      </c>
      <c r="BG137" s="301">
        <f t="shared" si="26"/>
        <v>0</v>
      </c>
      <c r="BH137" s="301">
        <f t="shared" si="27"/>
        <v>0</v>
      </c>
      <c r="BI137" s="301">
        <f t="shared" si="28"/>
        <v>0</v>
      </c>
      <c r="BJ137" s="202" t="s">
        <v>39</v>
      </c>
      <c r="BK137" s="301">
        <f t="shared" si="29"/>
        <v>0</v>
      </c>
      <c r="BL137" s="202" t="s">
        <v>261</v>
      </c>
      <c r="BM137" s="202" t="s">
        <v>1409</v>
      </c>
    </row>
    <row r="138" spans="2:65" s="212" customFormat="1" ht="25.5" customHeight="1">
      <c r="B138" s="213"/>
      <c r="C138" s="291" t="s">
        <v>357</v>
      </c>
      <c r="D138" s="291" t="s">
        <v>198</v>
      </c>
      <c r="E138" s="292" t="s">
        <v>1410</v>
      </c>
      <c r="F138" s="293" t="s">
        <v>1411</v>
      </c>
      <c r="G138" s="294" t="s">
        <v>288</v>
      </c>
      <c r="H138" s="295">
        <v>42</v>
      </c>
      <c r="I138" s="116">
        <v>0</v>
      </c>
      <c r="J138" s="296">
        <f t="shared" si="20"/>
        <v>0</v>
      </c>
      <c r="K138" s="293" t="s">
        <v>202</v>
      </c>
      <c r="L138" s="213"/>
      <c r="M138" s="297" t="s">
        <v>5</v>
      </c>
      <c r="N138" s="298" t="s">
        <v>48</v>
      </c>
      <c r="O138" s="214"/>
      <c r="P138" s="299">
        <f t="shared" si="21"/>
        <v>0</v>
      </c>
      <c r="Q138" s="299">
        <v>1.0000000000000001E-5</v>
      </c>
      <c r="R138" s="299">
        <f t="shared" si="22"/>
        <v>4.2000000000000002E-4</v>
      </c>
      <c r="S138" s="299">
        <v>0</v>
      </c>
      <c r="T138" s="300">
        <f t="shared" si="23"/>
        <v>0</v>
      </c>
      <c r="AR138" s="202" t="s">
        <v>261</v>
      </c>
      <c r="AT138" s="202" t="s">
        <v>198</v>
      </c>
      <c r="AU138" s="202" t="s">
        <v>85</v>
      </c>
      <c r="AY138" s="202" t="s">
        <v>196</v>
      </c>
      <c r="BE138" s="301">
        <f t="shared" si="24"/>
        <v>0</v>
      </c>
      <c r="BF138" s="301">
        <f t="shared" si="25"/>
        <v>0</v>
      </c>
      <c r="BG138" s="301">
        <f t="shared" si="26"/>
        <v>0</v>
      </c>
      <c r="BH138" s="301">
        <f t="shared" si="27"/>
        <v>0</v>
      </c>
      <c r="BI138" s="301">
        <f t="shared" si="28"/>
        <v>0</v>
      </c>
      <c r="BJ138" s="202" t="s">
        <v>39</v>
      </c>
      <c r="BK138" s="301">
        <f t="shared" si="29"/>
        <v>0</v>
      </c>
      <c r="BL138" s="202" t="s">
        <v>261</v>
      </c>
      <c r="BM138" s="202" t="s">
        <v>1412</v>
      </c>
    </row>
    <row r="139" spans="2:65" s="212" customFormat="1" ht="25.5" customHeight="1">
      <c r="B139" s="213"/>
      <c r="C139" s="291" t="s">
        <v>361</v>
      </c>
      <c r="D139" s="291" t="s">
        <v>198</v>
      </c>
      <c r="E139" s="292" t="s">
        <v>1413</v>
      </c>
      <c r="F139" s="293" t="s">
        <v>1414</v>
      </c>
      <c r="G139" s="294" t="s">
        <v>288</v>
      </c>
      <c r="H139" s="295">
        <v>2</v>
      </c>
      <c r="I139" s="116">
        <v>0</v>
      </c>
      <c r="J139" s="296">
        <f t="shared" si="20"/>
        <v>0</v>
      </c>
      <c r="K139" s="293" t="s">
        <v>202</v>
      </c>
      <c r="L139" s="213"/>
      <c r="M139" s="297" t="s">
        <v>5</v>
      </c>
      <c r="N139" s="298" t="s">
        <v>48</v>
      </c>
      <c r="O139" s="214"/>
      <c r="P139" s="299">
        <f t="shared" si="21"/>
        <v>0</v>
      </c>
      <c r="Q139" s="299">
        <v>6.0000000000000002E-5</v>
      </c>
      <c r="R139" s="299">
        <f t="shared" si="22"/>
        <v>1.2E-4</v>
      </c>
      <c r="S139" s="299">
        <v>0</v>
      </c>
      <c r="T139" s="300">
        <f t="shared" si="23"/>
        <v>0</v>
      </c>
      <c r="AR139" s="202" t="s">
        <v>261</v>
      </c>
      <c r="AT139" s="202" t="s">
        <v>198</v>
      </c>
      <c r="AU139" s="202" t="s">
        <v>85</v>
      </c>
      <c r="AY139" s="202" t="s">
        <v>196</v>
      </c>
      <c r="BE139" s="301">
        <f t="shared" si="24"/>
        <v>0</v>
      </c>
      <c r="BF139" s="301">
        <f t="shared" si="25"/>
        <v>0</v>
      </c>
      <c r="BG139" s="301">
        <f t="shared" si="26"/>
        <v>0</v>
      </c>
      <c r="BH139" s="301">
        <f t="shared" si="27"/>
        <v>0</v>
      </c>
      <c r="BI139" s="301">
        <f t="shared" si="28"/>
        <v>0</v>
      </c>
      <c r="BJ139" s="202" t="s">
        <v>39</v>
      </c>
      <c r="BK139" s="301">
        <f t="shared" si="29"/>
        <v>0</v>
      </c>
      <c r="BL139" s="202" t="s">
        <v>261</v>
      </c>
      <c r="BM139" s="202" t="s">
        <v>1415</v>
      </c>
    </row>
    <row r="140" spans="2:65" s="212" customFormat="1" ht="16.5" customHeight="1">
      <c r="B140" s="213"/>
      <c r="C140" s="291" t="s">
        <v>365</v>
      </c>
      <c r="D140" s="291" t="s">
        <v>198</v>
      </c>
      <c r="E140" s="292" t="s">
        <v>1416</v>
      </c>
      <c r="F140" s="293" t="s">
        <v>1417</v>
      </c>
      <c r="G140" s="294" t="s">
        <v>400</v>
      </c>
      <c r="H140" s="295">
        <v>311</v>
      </c>
      <c r="I140" s="116">
        <v>0</v>
      </c>
      <c r="J140" s="296">
        <f t="shared" si="20"/>
        <v>0</v>
      </c>
      <c r="K140" s="293" t="s">
        <v>202</v>
      </c>
      <c r="L140" s="213"/>
      <c r="M140" s="297" t="s">
        <v>5</v>
      </c>
      <c r="N140" s="298" t="s">
        <v>48</v>
      </c>
      <c r="O140" s="214"/>
      <c r="P140" s="299">
        <f t="shared" si="21"/>
        <v>0</v>
      </c>
      <c r="Q140" s="299">
        <v>0</v>
      </c>
      <c r="R140" s="299">
        <f t="shared" si="22"/>
        <v>0</v>
      </c>
      <c r="S140" s="299">
        <v>0</v>
      </c>
      <c r="T140" s="300">
        <f t="shared" si="23"/>
        <v>0</v>
      </c>
      <c r="AR140" s="202" t="s">
        <v>261</v>
      </c>
      <c r="AT140" s="202" t="s">
        <v>198</v>
      </c>
      <c r="AU140" s="202" t="s">
        <v>85</v>
      </c>
      <c r="AY140" s="202" t="s">
        <v>196</v>
      </c>
      <c r="BE140" s="301">
        <f t="shared" si="24"/>
        <v>0</v>
      </c>
      <c r="BF140" s="301">
        <f t="shared" si="25"/>
        <v>0</v>
      </c>
      <c r="BG140" s="301">
        <f t="shared" si="26"/>
        <v>0</v>
      </c>
      <c r="BH140" s="301">
        <f t="shared" si="27"/>
        <v>0</v>
      </c>
      <c r="BI140" s="301">
        <f t="shared" si="28"/>
        <v>0</v>
      </c>
      <c r="BJ140" s="202" t="s">
        <v>39</v>
      </c>
      <c r="BK140" s="301">
        <f t="shared" si="29"/>
        <v>0</v>
      </c>
      <c r="BL140" s="202" t="s">
        <v>261</v>
      </c>
      <c r="BM140" s="202" t="s">
        <v>1418</v>
      </c>
    </row>
    <row r="141" spans="2:65" s="212" customFormat="1" ht="25.5" customHeight="1">
      <c r="B141" s="213"/>
      <c r="C141" s="291" t="s">
        <v>369</v>
      </c>
      <c r="D141" s="291" t="s">
        <v>198</v>
      </c>
      <c r="E141" s="292" t="s">
        <v>1419</v>
      </c>
      <c r="F141" s="293" t="s">
        <v>1420</v>
      </c>
      <c r="G141" s="294" t="s">
        <v>243</v>
      </c>
      <c r="H141" s="295">
        <v>1</v>
      </c>
      <c r="I141" s="116">
        <v>0</v>
      </c>
      <c r="J141" s="296">
        <f t="shared" si="20"/>
        <v>0</v>
      </c>
      <c r="K141" s="293" t="s">
        <v>202</v>
      </c>
      <c r="L141" s="213"/>
      <c r="M141" s="297" t="s">
        <v>5</v>
      </c>
      <c r="N141" s="298" t="s">
        <v>48</v>
      </c>
      <c r="O141" s="214"/>
      <c r="P141" s="299">
        <f t="shared" si="21"/>
        <v>0</v>
      </c>
      <c r="Q141" s="299">
        <v>0</v>
      </c>
      <c r="R141" s="299">
        <f t="shared" si="22"/>
        <v>0</v>
      </c>
      <c r="S141" s="299">
        <v>0</v>
      </c>
      <c r="T141" s="300">
        <f t="shared" si="23"/>
        <v>0</v>
      </c>
      <c r="AR141" s="202" t="s">
        <v>261</v>
      </c>
      <c r="AT141" s="202" t="s">
        <v>198</v>
      </c>
      <c r="AU141" s="202" t="s">
        <v>85</v>
      </c>
      <c r="AY141" s="202" t="s">
        <v>196</v>
      </c>
      <c r="BE141" s="301">
        <f t="shared" si="24"/>
        <v>0</v>
      </c>
      <c r="BF141" s="301">
        <f t="shared" si="25"/>
        <v>0</v>
      </c>
      <c r="BG141" s="301">
        <f t="shared" si="26"/>
        <v>0</v>
      </c>
      <c r="BH141" s="301">
        <f t="shared" si="27"/>
        <v>0</v>
      </c>
      <c r="BI141" s="301">
        <f t="shared" si="28"/>
        <v>0</v>
      </c>
      <c r="BJ141" s="202" t="s">
        <v>39</v>
      </c>
      <c r="BK141" s="301">
        <f t="shared" si="29"/>
        <v>0</v>
      </c>
      <c r="BL141" s="202" t="s">
        <v>261</v>
      </c>
      <c r="BM141" s="202" t="s">
        <v>1421</v>
      </c>
    </row>
    <row r="142" spans="2:65" s="212" customFormat="1" ht="16.5" customHeight="1">
      <c r="B142" s="213"/>
      <c r="C142" s="291" t="s">
        <v>373</v>
      </c>
      <c r="D142" s="291" t="s">
        <v>198</v>
      </c>
      <c r="E142" s="292" t="s">
        <v>1422</v>
      </c>
      <c r="F142" s="293" t="s">
        <v>1423</v>
      </c>
      <c r="G142" s="294" t="s">
        <v>243</v>
      </c>
      <c r="H142" s="295">
        <v>0.216</v>
      </c>
      <c r="I142" s="116">
        <v>0</v>
      </c>
      <c r="J142" s="296">
        <f t="shared" si="20"/>
        <v>0</v>
      </c>
      <c r="K142" s="293" t="s">
        <v>202</v>
      </c>
      <c r="L142" s="213"/>
      <c r="M142" s="297" t="s">
        <v>5</v>
      </c>
      <c r="N142" s="298" t="s">
        <v>48</v>
      </c>
      <c r="O142" s="214"/>
      <c r="P142" s="299">
        <f t="shared" si="21"/>
        <v>0</v>
      </c>
      <c r="Q142" s="299">
        <v>0</v>
      </c>
      <c r="R142" s="299">
        <f t="shared" si="22"/>
        <v>0</v>
      </c>
      <c r="S142" s="299">
        <v>0</v>
      </c>
      <c r="T142" s="300">
        <f t="shared" si="23"/>
        <v>0</v>
      </c>
      <c r="AR142" s="202" t="s">
        <v>261</v>
      </c>
      <c r="AT142" s="202" t="s">
        <v>198</v>
      </c>
      <c r="AU142" s="202" t="s">
        <v>85</v>
      </c>
      <c r="AY142" s="202" t="s">
        <v>196</v>
      </c>
      <c r="BE142" s="301">
        <f t="shared" si="24"/>
        <v>0</v>
      </c>
      <c r="BF142" s="301">
        <f t="shared" si="25"/>
        <v>0</v>
      </c>
      <c r="BG142" s="301">
        <f t="shared" si="26"/>
        <v>0</v>
      </c>
      <c r="BH142" s="301">
        <f t="shared" si="27"/>
        <v>0</v>
      </c>
      <c r="BI142" s="301">
        <f t="shared" si="28"/>
        <v>0</v>
      </c>
      <c r="BJ142" s="202" t="s">
        <v>39</v>
      </c>
      <c r="BK142" s="301">
        <f t="shared" si="29"/>
        <v>0</v>
      </c>
      <c r="BL142" s="202" t="s">
        <v>261</v>
      </c>
      <c r="BM142" s="202" t="s">
        <v>1424</v>
      </c>
    </row>
    <row r="143" spans="2:65" s="212" customFormat="1" ht="16.5" customHeight="1">
      <c r="B143" s="213"/>
      <c r="C143" s="291" t="s">
        <v>377</v>
      </c>
      <c r="D143" s="291" t="s">
        <v>198</v>
      </c>
      <c r="E143" s="292" t="s">
        <v>1425</v>
      </c>
      <c r="F143" s="293" t="s">
        <v>1426</v>
      </c>
      <c r="G143" s="294" t="s">
        <v>243</v>
      </c>
      <c r="H143" s="295">
        <v>0.216</v>
      </c>
      <c r="I143" s="116">
        <v>0</v>
      </c>
      <c r="J143" s="296">
        <f t="shared" si="20"/>
        <v>0</v>
      </c>
      <c r="K143" s="293" t="s">
        <v>202</v>
      </c>
      <c r="L143" s="213"/>
      <c r="M143" s="297" t="s">
        <v>5</v>
      </c>
      <c r="N143" s="298" t="s">
        <v>48</v>
      </c>
      <c r="O143" s="214"/>
      <c r="P143" s="299">
        <f t="shared" si="21"/>
        <v>0</v>
      </c>
      <c r="Q143" s="299">
        <v>0</v>
      </c>
      <c r="R143" s="299">
        <f t="shared" si="22"/>
        <v>0</v>
      </c>
      <c r="S143" s="299">
        <v>0</v>
      </c>
      <c r="T143" s="300">
        <f t="shared" si="23"/>
        <v>0</v>
      </c>
      <c r="AR143" s="202" t="s">
        <v>261</v>
      </c>
      <c r="AT143" s="202" t="s">
        <v>198</v>
      </c>
      <c r="AU143" s="202" t="s">
        <v>85</v>
      </c>
      <c r="AY143" s="202" t="s">
        <v>196</v>
      </c>
      <c r="BE143" s="301">
        <f t="shared" si="24"/>
        <v>0</v>
      </c>
      <c r="BF143" s="301">
        <f t="shared" si="25"/>
        <v>0</v>
      </c>
      <c r="BG143" s="301">
        <f t="shared" si="26"/>
        <v>0</v>
      </c>
      <c r="BH143" s="301">
        <f t="shared" si="27"/>
        <v>0</v>
      </c>
      <c r="BI143" s="301">
        <f t="shared" si="28"/>
        <v>0</v>
      </c>
      <c r="BJ143" s="202" t="s">
        <v>39</v>
      </c>
      <c r="BK143" s="301">
        <f t="shared" si="29"/>
        <v>0</v>
      </c>
      <c r="BL143" s="202" t="s">
        <v>261</v>
      </c>
      <c r="BM143" s="202" t="s">
        <v>1427</v>
      </c>
    </row>
    <row r="144" spans="2:65" s="279" customFormat="1" ht="29.85" customHeight="1">
      <c r="B144" s="278"/>
      <c r="D144" s="280" t="s">
        <v>76</v>
      </c>
      <c r="E144" s="289" t="s">
        <v>1428</v>
      </c>
      <c r="F144" s="289" t="s">
        <v>1374</v>
      </c>
      <c r="I144" s="115"/>
      <c r="J144" s="290">
        <f>BK144</f>
        <v>0</v>
      </c>
      <c r="L144" s="278"/>
      <c r="M144" s="283"/>
      <c r="N144" s="284"/>
      <c r="O144" s="284"/>
      <c r="P144" s="285">
        <f>SUM(P145:P157)</f>
        <v>0</v>
      </c>
      <c r="Q144" s="284"/>
      <c r="R144" s="285">
        <f>SUM(R145:R157)</f>
        <v>3.1560000000000005E-2</v>
      </c>
      <c r="S144" s="284"/>
      <c r="T144" s="286">
        <f>SUM(T145:T157)</f>
        <v>0</v>
      </c>
      <c r="AR144" s="280" t="s">
        <v>85</v>
      </c>
      <c r="AT144" s="287" t="s">
        <v>76</v>
      </c>
      <c r="AU144" s="287" t="s">
        <v>39</v>
      </c>
      <c r="AY144" s="280" t="s">
        <v>196</v>
      </c>
      <c r="BK144" s="288">
        <f>SUM(BK145:BK157)</f>
        <v>0</v>
      </c>
    </row>
    <row r="145" spans="2:65" s="212" customFormat="1" ht="16.5" customHeight="1">
      <c r="B145" s="213"/>
      <c r="C145" s="291" t="s">
        <v>381</v>
      </c>
      <c r="D145" s="291" t="s">
        <v>198</v>
      </c>
      <c r="E145" s="292" t="s">
        <v>1429</v>
      </c>
      <c r="F145" s="293" t="s">
        <v>1430</v>
      </c>
      <c r="G145" s="294" t="s">
        <v>288</v>
      </c>
      <c r="H145" s="295">
        <v>20</v>
      </c>
      <c r="I145" s="116">
        <v>0</v>
      </c>
      <c r="J145" s="296">
        <f t="shared" ref="J145:J157" si="30">ROUND(I145*H145,2)</f>
        <v>0</v>
      </c>
      <c r="K145" s="293" t="s">
        <v>202</v>
      </c>
      <c r="L145" s="213"/>
      <c r="M145" s="297" t="s">
        <v>5</v>
      </c>
      <c r="N145" s="298" t="s">
        <v>48</v>
      </c>
      <c r="O145" s="214"/>
      <c r="P145" s="299">
        <f t="shared" ref="P145:P157" si="31">O145*H145</f>
        <v>0</v>
      </c>
      <c r="Q145" s="299">
        <v>3.0000000000000001E-5</v>
      </c>
      <c r="R145" s="299">
        <f t="shared" ref="R145:R157" si="32">Q145*H145</f>
        <v>6.0000000000000006E-4</v>
      </c>
      <c r="S145" s="299">
        <v>0</v>
      </c>
      <c r="T145" s="300">
        <f t="shared" ref="T145:T157" si="33">S145*H145</f>
        <v>0</v>
      </c>
      <c r="AR145" s="202" t="s">
        <v>261</v>
      </c>
      <c r="AT145" s="202" t="s">
        <v>198</v>
      </c>
      <c r="AU145" s="202" t="s">
        <v>85</v>
      </c>
      <c r="AY145" s="202" t="s">
        <v>196</v>
      </c>
      <c r="BE145" s="301">
        <f t="shared" ref="BE145:BE157" si="34">IF(N145="základní",J145,0)</f>
        <v>0</v>
      </c>
      <c r="BF145" s="301">
        <f t="shared" ref="BF145:BF157" si="35">IF(N145="snížená",J145,0)</f>
        <v>0</v>
      </c>
      <c r="BG145" s="301">
        <f t="shared" ref="BG145:BG157" si="36">IF(N145="zákl. přenesená",J145,0)</f>
        <v>0</v>
      </c>
      <c r="BH145" s="301">
        <f t="shared" ref="BH145:BH157" si="37">IF(N145="sníž. přenesená",J145,0)</f>
        <v>0</v>
      </c>
      <c r="BI145" s="301">
        <f t="shared" ref="BI145:BI157" si="38">IF(N145="nulová",J145,0)</f>
        <v>0</v>
      </c>
      <c r="BJ145" s="202" t="s">
        <v>39</v>
      </c>
      <c r="BK145" s="301">
        <f t="shared" ref="BK145:BK157" si="39">ROUND(I145*H145,2)</f>
        <v>0</v>
      </c>
      <c r="BL145" s="202" t="s">
        <v>261</v>
      </c>
      <c r="BM145" s="202" t="s">
        <v>1431</v>
      </c>
    </row>
    <row r="146" spans="2:65" s="212" customFormat="1" ht="16.5" customHeight="1">
      <c r="B146" s="213"/>
      <c r="C146" s="291" t="s">
        <v>385</v>
      </c>
      <c r="D146" s="291" t="s">
        <v>198</v>
      </c>
      <c r="E146" s="292" t="s">
        <v>1432</v>
      </c>
      <c r="F146" s="293" t="s">
        <v>1433</v>
      </c>
      <c r="G146" s="294" t="s">
        <v>288</v>
      </c>
      <c r="H146" s="295">
        <v>42</v>
      </c>
      <c r="I146" s="116">
        <v>0</v>
      </c>
      <c r="J146" s="296">
        <f t="shared" si="30"/>
        <v>0</v>
      </c>
      <c r="K146" s="293" t="s">
        <v>202</v>
      </c>
      <c r="L146" s="213"/>
      <c r="M146" s="297" t="s">
        <v>5</v>
      </c>
      <c r="N146" s="298" t="s">
        <v>48</v>
      </c>
      <c r="O146" s="214"/>
      <c r="P146" s="299">
        <f t="shared" si="31"/>
        <v>0</v>
      </c>
      <c r="Q146" s="299">
        <v>8.0000000000000007E-5</v>
      </c>
      <c r="R146" s="299">
        <f t="shared" si="32"/>
        <v>3.3600000000000001E-3</v>
      </c>
      <c r="S146" s="299">
        <v>0</v>
      </c>
      <c r="T146" s="300">
        <f t="shared" si="33"/>
        <v>0</v>
      </c>
      <c r="AR146" s="202" t="s">
        <v>261</v>
      </c>
      <c r="AT146" s="202" t="s">
        <v>198</v>
      </c>
      <c r="AU146" s="202" t="s">
        <v>85</v>
      </c>
      <c r="AY146" s="202" t="s">
        <v>196</v>
      </c>
      <c r="BE146" s="301">
        <f t="shared" si="34"/>
        <v>0</v>
      </c>
      <c r="BF146" s="301">
        <f t="shared" si="35"/>
        <v>0</v>
      </c>
      <c r="BG146" s="301">
        <f t="shared" si="36"/>
        <v>0</v>
      </c>
      <c r="BH146" s="301">
        <f t="shared" si="37"/>
        <v>0</v>
      </c>
      <c r="BI146" s="301">
        <f t="shared" si="38"/>
        <v>0</v>
      </c>
      <c r="BJ146" s="202" t="s">
        <v>39</v>
      </c>
      <c r="BK146" s="301">
        <f t="shared" si="39"/>
        <v>0</v>
      </c>
      <c r="BL146" s="202" t="s">
        <v>261</v>
      </c>
      <c r="BM146" s="202" t="s">
        <v>1434</v>
      </c>
    </row>
    <row r="147" spans="2:65" s="212" customFormat="1" ht="16.5" customHeight="1">
      <c r="B147" s="213"/>
      <c r="C147" s="291" t="s">
        <v>389</v>
      </c>
      <c r="D147" s="291" t="s">
        <v>198</v>
      </c>
      <c r="E147" s="292" t="s">
        <v>1435</v>
      </c>
      <c r="F147" s="293" t="s">
        <v>1436</v>
      </c>
      <c r="G147" s="294" t="s">
        <v>288</v>
      </c>
      <c r="H147" s="295">
        <v>1</v>
      </c>
      <c r="I147" s="116">
        <v>0</v>
      </c>
      <c r="J147" s="296">
        <f t="shared" si="30"/>
        <v>0</v>
      </c>
      <c r="K147" s="293" t="s">
        <v>202</v>
      </c>
      <c r="L147" s="213"/>
      <c r="M147" s="297" t="s">
        <v>5</v>
      </c>
      <c r="N147" s="298" t="s">
        <v>48</v>
      </c>
      <c r="O147" s="214"/>
      <c r="P147" s="299">
        <f t="shared" si="31"/>
        <v>0</v>
      </c>
      <c r="Q147" s="299">
        <v>1.1E-4</v>
      </c>
      <c r="R147" s="299">
        <f t="shared" si="32"/>
        <v>1.1E-4</v>
      </c>
      <c r="S147" s="299">
        <v>0</v>
      </c>
      <c r="T147" s="300">
        <f t="shared" si="33"/>
        <v>0</v>
      </c>
      <c r="AR147" s="202" t="s">
        <v>261</v>
      </c>
      <c r="AT147" s="202" t="s">
        <v>198</v>
      </c>
      <c r="AU147" s="202" t="s">
        <v>85</v>
      </c>
      <c r="AY147" s="202" t="s">
        <v>196</v>
      </c>
      <c r="BE147" s="301">
        <f t="shared" si="34"/>
        <v>0</v>
      </c>
      <c r="BF147" s="301">
        <f t="shared" si="35"/>
        <v>0</v>
      </c>
      <c r="BG147" s="301">
        <f t="shared" si="36"/>
        <v>0</v>
      </c>
      <c r="BH147" s="301">
        <f t="shared" si="37"/>
        <v>0</v>
      </c>
      <c r="BI147" s="301">
        <f t="shared" si="38"/>
        <v>0</v>
      </c>
      <c r="BJ147" s="202" t="s">
        <v>39</v>
      </c>
      <c r="BK147" s="301">
        <f t="shared" si="39"/>
        <v>0</v>
      </c>
      <c r="BL147" s="202" t="s">
        <v>261</v>
      </c>
      <c r="BM147" s="202" t="s">
        <v>1437</v>
      </c>
    </row>
    <row r="148" spans="2:65" s="212" customFormat="1" ht="16.5" customHeight="1">
      <c r="B148" s="213"/>
      <c r="C148" s="291" t="s">
        <v>393</v>
      </c>
      <c r="D148" s="291" t="s">
        <v>198</v>
      </c>
      <c r="E148" s="292" t="s">
        <v>1438</v>
      </c>
      <c r="F148" s="293" t="s">
        <v>1439</v>
      </c>
      <c r="G148" s="294" t="s">
        <v>288</v>
      </c>
      <c r="H148" s="295">
        <v>6</v>
      </c>
      <c r="I148" s="116">
        <v>0</v>
      </c>
      <c r="J148" s="296">
        <f t="shared" si="30"/>
        <v>0</v>
      </c>
      <c r="K148" s="293" t="s">
        <v>202</v>
      </c>
      <c r="L148" s="213"/>
      <c r="M148" s="297" t="s">
        <v>5</v>
      </c>
      <c r="N148" s="298" t="s">
        <v>48</v>
      </c>
      <c r="O148" s="214"/>
      <c r="P148" s="299">
        <f t="shared" si="31"/>
        <v>0</v>
      </c>
      <c r="Q148" s="299">
        <v>2.2000000000000001E-4</v>
      </c>
      <c r="R148" s="299">
        <f t="shared" si="32"/>
        <v>1.32E-3</v>
      </c>
      <c r="S148" s="299">
        <v>0</v>
      </c>
      <c r="T148" s="300">
        <f t="shared" si="33"/>
        <v>0</v>
      </c>
      <c r="AR148" s="202" t="s">
        <v>261</v>
      </c>
      <c r="AT148" s="202" t="s">
        <v>198</v>
      </c>
      <c r="AU148" s="202" t="s">
        <v>85</v>
      </c>
      <c r="AY148" s="202" t="s">
        <v>196</v>
      </c>
      <c r="BE148" s="301">
        <f t="shared" si="34"/>
        <v>0</v>
      </c>
      <c r="BF148" s="301">
        <f t="shared" si="35"/>
        <v>0</v>
      </c>
      <c r="BG148" s="301">
        <f t="shared" si="36"/>
        <v>0</v>
      </c>
      <c r="BH148" s="301">
        <f t="shared" si="37"/>
        <v>0</v>
      </c>
      <c r="BI148" s="301">
        <f t="shared" si="38"/>
        <v>0</v>
      </c>
      <c r="BJ148" s="202" t="s">
        <v>39</v>
      </c>
      <c r="BK148" s="301">
        <f t="shared" si="39"/>
        <v>0</v>
      </c>
      <c r="BL148" s="202" t="s">
        <v>261</v>
      </c>
      <c r="BM148" s="202" t="s">
        <v>1440</v>
      </c>
    </row>
    <row r="149" spans="2:65" s="212" customFormat="1" ht="16.5" customHeight="1">
      <c r="B149" s="213"/>
      <c r="C149" s="291" t="s">
        <v>397</v>
      </c>
      <c r="D149" s="291" t="s">
        <v>198</v>
      </c>
      <c r="E149" s="292" t="s">
        <v>1441</v>
      </c>
      <c r="F149" s="293" t="s">
        <v>1442</v>
      </c>
      <c r="G149" s="294" t="s">
        <v>288</v>
      </c>
      <c r="H149" s="295">
        <v>10</v>
      </c>
      <c r="I149" s="116">
        <v>0</v>
      </c>
      <c r="J149" s="296">
        <f t="shared" si="30"/>
        <v>0</v>
      </c>
      <c r="K149" s="293" t="s">
        <v>202</v>
      </c>
      <c r="L149" s="213"/>
      <c r="M149" s="297" t="s">
        <v>5</v>
      </c>
      <c r="N149" s="298" t="s">
        <v>48</v>
      </c>
      <c r="O149" s="214"/>
      <c r="P149" s="299">
        <f t="shared" si="31"/>
        <v>0</v>
      </c>
      <c r="Q149" s="299">
        <v>2.4000000000000001E-4</v>
      </c>
      <c r="R149" s="299">
        <f t="shared" si="32"/>
        <v>2.4000000000000002E-3</v>
      </c>
      <c r="S149" s="299">
        <v>0</v>
      </c>
      <c r="T149" s="300">
        <f t="shared" si="33"/>
        <v>0</v>
      </c>
      <c r="AR149" s="202" t="s">
        <v>261</v>
      </c>
      <c r="AT149" s="202" t="s">
        <v>198</v>
      </c>
      <c r="AU149" s="202" t="s">
        <v>85</v>
      </c>
      <c r="AY149" s="202" t="s">
        <v>196</v>
      </c>
      <c r="BE149" s="301">
        <f t="shared" si="34"/>
        <v>0</v>
      </c>
      <c r="BF149" s="301">
        <f t="shared" si="35"/>
        <v>0</v>
      </c>
      <c r="BG149" s="301">
        <f t="shared" si="36"/>
        <v>0</v>
      </c>
      <c r="BH149" s="301">
        <f t="shared" si="37"/>
        <v>0</v>
      </c>
      <c r="BI149" s="301">
        <f t="shared" si="38"/>
        <v>0</v>
      </c>
      <c r="BJ149" s="202" t="s">
        <v>39</v>
      </c>
      <c r="BK149" s="301">
        <f t="shared" si="39"/>
        <v>0</v>
      </c>
      <c r="BL149" s="202" t="s">
        <v>261</v>
      </c>
      <c r="BM149" s="202" t="s">
        <v>1443</v>
      </c>
    </row>
    <row r="150" spans="2:65" s="212" customFormat="1" ht="16.5" customHeight="1">
      <c r="B150" s="213"/>
      <c r="C150" s="291" t="s">
        <v>403</v>
      </c>
      <c r="D150" s="291" t="s">
        <v>198</v>
      </c>
      <c r="E150" s="292" t="s">
        <v>1444</v>
      </c>
      <c r="F150" s="293" t="s">
        <v>1445</v>
      </c>
      <c r="G150" s="294" t="s">
        <v>288</v>
      </c>
      <c r="H150" s="295">
        <v>21</v>
      </c>
      <c r="I150" s="116">
        <v>0</v>
      </c>
      <c r="J150" s="296">
        <f t="shared" si="30"/>
        <v>0</v>
      </c>
      <c r="K150" s="293" t="s">
        <v>202</v>
      </c>
      <c r="L150" s="213"/>
      <c r="M150" s="297" t="s">
        <v>5</v>
      </c>
      <c r="N150" s="298" t="s">
        <v>48</v>
      </c>
      <c r="O150" s="214"/>
      <c r="P150" s="299">
        <f t="shared" si="31"/>
        <v>0</v>
      </c>
      <c r="Q150" s="299">
        <v>1.3999999999999999E-4</v>
      </c>
      <c r="R150" s="299">
        <f t="shared" si="32"/>
        <v>2.9399999999999999E-3</v>
      </c>
      <c r="S150" s="299">
        <v>0</v>
      </c>
      <c r="T150" s="300">
        <f t="shared" si="33"/>
        <v>0</v>
      </c>
      <c r="AR150" s="202" t="s">
        <v>261</v>
      </c>
      <c r="AT150" s="202" t="s">
        <v>198</v>
      </c>
      <c r="AU150" s="202" t="s">
        <v>85</v>
      </c>
      <c r="AY150" s="202" t="s">
        <v>196</v>
      </c>
      <c r="BE150" s="301">
        <f t="shared" si="34"/>
        <v>0</v>
      </c>
      <c r="BF150" s="301">
        <f t="shared" si="35"/>
        <v>0</v>
      </c>
      <c r="BG150" s="301">
        <f t="shared" si="36"/>
        <v>0</v>
      </c>
      <c r="BH150" s="301">
        <f t="shared" si="37"/>
        <v>0</v>
      </c>
      <c r="BI150" s="301">
        <f t="shared" si="38"/>
        <v>0</v>
      </c>
      <c r="BJ150" s="202" t="s">
        <v>39</v>
      </c>
      <c r="BK150" s="301">
        <f t="shared" si="39"/>
        <v>0</v>
      </c>
      <c r="BL150" s="202" t="s">
        <v>261</v>
      </c>
      <c r="BM150" s="202" t="s">
        <v>1446</v>
      </c>
    </row>
    <row r="151" spans="2:65" s="212" customFormat="1" ht="16.5" customHeight="1">
      <c r="B151" s="213"/>
      <c r="C151" s="291" t="s">
        <v>407</v>
      </c>
      <c r="D151" s="291" t="s">
        <v>198</v>
      </c>
      <c r="E151" s="292" t="s">
        <v>1447</v>
      </c>
      <c r="F151" s="293" t="s">
        <v>1448</v>
      </c>
      <c r="G151" s="294" t="s">
        <v>288</v>
      </c>
      <c r="H151" s="295">
        <v>1</v>
      </c>
      <c r="I151" s="116">
        <v>0</v>
      </c>
      <c r="J151" s="296">
        <f t="shared" si="30"/>
        <v>0</v>
      </c>
      <c r="K151" s="293" t="s">
        <v>202</v>
      </c>
      <c r="L151" s="213"/>
      <c r="M151" s="297" t="s">
        <v>5</v>
      </c>
      <c r="N151" s="298" t="s">
        <v>48</v>
      </c>
      <c r="O151" s="214"/>
      <c r="P151" s="299">
        <f t="shared" si="31"/>
        <v>0</v>
      </c>
      <c r="Q151" s="299">
        <v>3.8000000000000002E-4</v>
      </c>
      <c r="R151" s="299">
        <f t="shared" si="32"/>
        <v>3.8000000000000002E-4</v>
      </c>
      <c r="S151" s="299">
        <v>0</v>
      </c>
      <c r="T151" s="300">
        <f t="shared" si="33"/>
        <v>0</v>
      </c>
      <c r="AR151" s="202" t="s">
        <v>261</v>
      </c>
      <c r="AT151" s="202" t="s">
        <v>198</v>
      </c>
      <c r="AU151" s="202" t="s">
        <v>85</v>
      </c>
      <c r="AY151" s="202" t="s">
        <v>196</v>
      </c>
      <c r="BE151" s="301">
        <f t="shared" si="34"/>
        <v>0</v>
      </c>
      <c r="BF151" s="301">
        <f t="shared" si="35"/>
        <v>0</v>
      </c>
      <c r="BG151" s="301">
        <f t="shared" si="36"/>
        <v>0</v>
      </c>
      <c r="BH151" s="301">
        <f t="shared" si="37"/>
        <v>0</v>
      </c>
      <c r="BI151" s="301">
        <f t="shared" si="38"/>
        <v>0</v>
      </c>
      <c r="BJ151" s="202" t="s">
        <v>39</v>
      </c>
      <c r="BK151" s="301">
        <f t="shared" si="39"/>
        <v>0</v>
      </c>
      <c r="BL151" s="202" t="s">
        <v>261</v>
      </c>
      <c r="BM151" s="202" t="s">
        <v>1449</v>
      </c>
    </row>
    <row r="152" spans="2:65" s="212" customFormat="1" ht="16.5" customHeight="1">
      <c r="B152" s="213"/>
      <c r="C152" s="291" t="s">
        <v>411</v>
      </c>
      <c r="D152" s="291" t="s">
        <v>198</v>
      </c>
      <c r="E152" s="292" t="s">
        <v>1450</v>
      </c>
      <c r="F152" s="293" t="s">
        <v>1451</v>
      </c>
      <c r="G152" s="294" t="s">
        <v>288</v>
      </c>
      <c r="H152" s="295">
        <v>21</v>
      </c>
      <c r="I152" s="116">
        <v>0</v>
      </c>
      <c r="J152" s="296">
        <f t="shared" si="30"/>
        <v>0</v>
      </c>
      <c r="K152" s="293" t="s">
        <v>202</v>
      </c>
      <c r="L152" s="213"/>
      <c r="M152" s="297" t="s">
        <v>5</v>
      </c>
      <c r="N152" s="298" t="s">
        <v>48</v>
      </c>
      <c r="O152" s="214"/>
      <c r="P152" s="299">
        <f t="shared" si="31"/>
        <v>0</v>
      </c>
      <c r="Q152" s="299">
        <v>7.1000000000000002E-4</v>
      </c>
      <c r="R152" s="299">
        <f t="shared" si="32"/>
        <v>1.491E-2</v>
      </c>
      <c r="S152" s="299">
        <v>0</v>
      </c>
      <c r="T152" s="300">
        <f t="shared" si="33"/>
        <v>0</v>
      </c>
      <c r="AR152" s="202" t="s">
        <v>261</v>
      </c>
      <c r="AT152" s="202" t="s">
        <v>198</v>
      </c>
      <c r="AU152" s="202" t="s">
        <v>85</v>
      </c>
      <c r="AY152" s="202" t="s">
        <v>196</v>
      </c>
      <c r="BE152" s="301">
        <f t="shared" si="34"/>
        <v>0</v>
      </c>
      <c r="BF152" s="301">
        <f t="shared" si="35"/>
        <v>0</v>
      </c>
      <c r="BG152" s="301">
        <f t="shared" si="36"/>
        <v>0</v>
      </c>
      <c r="BH152" s="301">
        <f t="shared" si="37"/>
        <v>0</v>
      </c>
      <c r="BI152" s="301">
        <f t="shared" si="38"/>
        <v>0</v>
      </c>
      <c r="BJ152" s="202" t="s">
        <v>39</v>
      </c>
      <c r="BK152" s="301">
        <f t="shared" si="39"/>
        <v>0</v>
      </c>
      <c r="BL152" s="202" t="s">
        <v>261</v>
      </c>
      <c r="BM152" s="202" t="s">
        <v>1452</v>
      </c>
    </row>
    <row r="153" spans="2:65" s="212" customFormat="1" ht="16.5" customHeight="1">
      <c r="B153" s="213"/>
      <c r="C153" s="291" t="s">
        <v>415</v>
      </c>
      <c r="D153" s="291" t="s">
        <v>198</v>
      </c>
      <c r="E153" s="292" t="s">
        <v>1453</v>
      </c>
      <c r="F153" s="293" t="s">
        <v>1454</v>
      </c>
      <c r="G153" s="294" t="s">
        <v>288</v>
      </c>
      <c r="H153" s="295">
        <v>10</v>
      </c>
      <c r="I153" s="116">
        <v>0</v>
      </c>
      <c r="J153" s="296">
        <f t="shared" si="30"/>
        <v>0</v>
      </c>
      <c r="K153" s="293" t="s">
        <v>202</v>
      </c>
      <c r="L153" s="213"/>
      <c r="M153" s="297" t="s">
        <v>5</v>
      </c>
      <c r="N153" s="298" t="s">
        <v>48</v>
      </c>
      <c r="O153" s="214"/>
      <c r="P153" s="299">
        <f t="shared" si="31"/>
        <v>0</v>
      </c>
      <c r="Q153" s="299">
        <v>2.2000000000000001E-4</v>
      </c>
      <c r="R153" s="299">
        <f t="shared" si="32"/>
        <v>2.2000000000000001E-3</v>
      </c>
      <c r="S153" s="299">
        <v>0</v>
      </c>
      <c r="T153" s="300">
        <f t="shared" si="33"/>
        <v>0</v>
      </c>
      <c r="AR153" s="202" t="s">
        <v>261</v>
      </c>
      <c r="AT153" s="202" t="s">
        <v>198</v>
      </c>
      <c r="AU153" s="202" t="s">
        <v>85</v>
      </c>
      <c r="AY153" s="202" t="s">
        <v>196</v>
      </c>
      <c r="BE153" s="301">
        <f t="shared" si="34"/>
        <v>0</v>
      </c>
      <c r="BF153" s="301">
        <f t="shared" si="35"/>
        <v>0</v>
      </c>
      <c r="BG153" s="301">
        <f t="shared" si="36"/>
        <v>0</v>
      </c>
      <c r="BH153" s="301">
        <f t="shared" si="37"/>
        <v>0</v>
      </c>
      <c r="BI153" s="301">
        <f t="shared" si="38"/>
        <v>0</v>
      </c>
      <c r="BJ153" s="202" t="s">
        <v>39</v>
      </c>
      <c r="BK153" s="301">
        <f t="shared" si="39"/>
        <v>0</v>
      </c>
      <c r="BL153" s="202" t="s">
        <v>261</v>
      </c>
      <c r="BM153" s="202" t="s">
        <v>1455</v>
      </c>
    </row>
    <row r="154" spans="2:65" s="212" customFormat="1" ht="16.5" customHeight="1">
      <c r="B154" s="213"/>
      <c r="C154" s="291" t="s">
        <v>419</v>
      </c>
      <c r="D154" s="291" t="s">
        <v>198</v>
      </c>
      <c r="E154" s="292" t="s">
        <v>1456</v>
      </c>
      <c r="F154" s="293" t="s">
        <v>1457</v>
      </c>
      <c r="G154" s="294" t="s">
        <v>288</v>
      </c>
      <c r="H154" s="295">
        <v>1</v>
      </c>
      <c r="I154" s="116">
        <v>0</v>
      </c>
      <c r="J154" s="296">
        <f t="shared" si="30"/>
        <v>0</v>
      </c>
      <c r="K154" s="293" t="s">
        <v>202</v>
      </c>
      <c r="L154" s="213"/>
      <c r="M154" s="297" t="s">
        <v>5</v>
      </c>
      <c r="N154" s="298" t="s">
        <v>48</v>
      </c>
      <c r="O154" s="214"/>
      <c r="P154" s="299">
        <f t="shared" si="31"/>
        <v>0</v>
      </c>
      <c r="Q154" s="299">
        <v>1.24E-3</v>
      </c>
      <c r="R154" s="299">
        <f t="shared" si="32"/>
        <v>1.24E-3</v>
      </c>
      <c r="S154" s="299">
        <v>0</v>
      </c>
      <c r="T154" s="300">
        <f t="shared" si="33"/>
        <v>0</v>
      </c>
      <c r="AR154" s="202" t="s">
        <v>261</v>
      </c>
      <c r="AT154" s="202" t="s">
        <v>198</v>
      </c>
      <c r="AU154" s="202" t="s">
        <v>85</v>
      </c>
      <c r="AY154" s="202" t="s">
        <v>196</v>
      </c>
      <c r="BE154" s="301">
        <f t="shared" si="34"/>
        <v>0</v>
      </c>
      <c r="BF154" s="301">
        <f t="shared" si="35"/>
        <v>0</v>
      </c>
      <c r="BG154" s="301">
        <f t="shared" si="36"/>
        <v>0</v>
      </c>
      <c r="BH154" s="301">
        <f t="shared" si="37"/>
        <v>0</v>
      </c>
      <c r="BI154" s="301">
        <f t="shared" si="38"/>
        <v>0</v>
      </c>
      <c r="BJ154" s="202" t="s">
        <v>39</v>
      </c>
      <c r="BK154" s="301">
        <f t="shared" si="39"/>
        <v>0</v>
      </c>
      <c r="BL154" s="202" t="s">
        <v>261</v>
      </c>
      <c r="BM154" s="202" t="s">
        <v>1458</v>
      </c>
    </row>
    <row r="155" spans="2:65" s="212" customFormat="1" ht="16.5" customHeight="1">
      <c r="B155" s="213"/>
      <c r="C155" s="291" t="s">
        <v>424</v>
      </c>
      <c r="D155" s="291" t="s">
        <v>198</v>
      </c>
      <c r="E155" s="292" t="s">
        <v>1459</v>
      </c>
      <c r="F155" s="293" t="s">
        <v>1460</v>
      </c>
      <c r="G155" s="294" t="s">
        <v>288</v>
      </c>
      <c r="H155" s="295">
        <v>3</v>
      </c>
      <c r="I155" s="116">
        <v>0</v>
      </c>
      <c r="J155" s="296">
        <f t="shared" si="30"/>
        <v>0</v>
      </c>
      <c r="K155" s="293" t="s">
        <v>202</v>
      </c>
      <c r="L155" s="213"/>
      <c r="M155" s="297" t="s">
        <v>5</v>
      </c>
      <c r="N155" s="298" t="s">
        <v>48</v>
      </c>
      <c r="O155" s="214"/>
      <c r="P155" s="299">
        <f t="shared" si="31"/>
        <v>0</v>
      </c>
      <c r="Q155" s="299">
        <v>6.9999999999999999E-4</v>
      </c>
      <c r="R155" s="299">
        <f t="shared" si="32"/>
        <v>2.0999999999999999E-3</v>
      </c>
      <c r="S155" s="299">
        <v>0</v>
      </c>
      <c r="T155" s="300">
        <f t="shared" si="33"/>
        <v>0</v>
      </c>
      <c r="AR155" s="202" t="s">
        <v>261</v>
      </c>
      <c r="AT155" s="202" t="s">
        <v>198</v>
      </c>
      <c r="AU155" s="202" t="s">
        <v>85</v>
      </c>
      <c r="AY155" s="202" t="s">
        <v>196</v>
      </c>
      <c r="BE155" s="301">
        <f t="shared" si="34"/>
        <v>0</v>
      </c>
      <c r="BF155" s="301">
        <f t="shared" si="35"/>
        <v>0</v>
      </c>
      <c r="BG155" s="301">
        <f t="shared" si="36"/>
        <v>0</v>
      </c>
      <c r="BH155" s="301">
        <f t="shared" si="37"/>
        <v>0</v>
      </c>
      <c r="BI155" s="301">
        <f t="shared" si="38"/>
        <v>0</v>
      </c>
      <c r="BJ155" s="202" t="s">
        <v>39</v>
      </c>
      <c r="BK155" s="301">
        <f t="shared" si="39"/>
        <v>0</v>
      </c>
      <c r="BL155" s="202" t="s">
        <v>261</v>
      </c>
      <c r="BM155" s="202" t="s">
        <v>1461</v>
      </c>
    </row>
    <row r="156" spans="2:65" s="212" customFormat="1" ht="16.5" customHeight="1">
      <c r="B156" s="213"/>
      <c r="C156" s="291" t="s">
        <v>428</v>
      </c>
      <c r="D156" s="291" t="s">
        <v>198</v>
      </c>
      <c r="E156" s="292" t="s">
        <v>1462</v>
      </c>
      <c r="F156" s="293" t="s">
        <v>1463</v>
      </c>
      <c r="G156" s="294" t="s">
        <v>243</v>
      </c>
      <c r="H156" s="295">
        <v>3.2000000000000001E-2</v>
      </c>
      <c r="I156" s="116">
        <v>0</v>
      </c>
      <c r="J156" s="296">
        <f t="shared" si="30"/>
        <v>0</v>
      </c>
      <c r="K156" s="293" t="s">
        <v>202</v>
      </c>
      <c r="L156" s="213"/>
      <c r="M156" s="297" t="s">
        <v>5</v>
      </c>
      <c r="N156" s="298" t="s">
        <v>48</v>
      </c>
      <c r="O156" s="214"/>
      <c r="P156" s="299">
        <f t="shared" si="31"/>
        <v>0</v>
      </c>
      <c r="Q156" s="299">
        <v>0</v>
      </c>
      <c r="R156" s="299">
        <f t="shared" si="32"/>
        <v>0</v>
      </c>
      <c r="S156" s="299">
        <v>0</v>
      </c>
      <c r="T156" s="300">
        <f t="shared" si="33"/>
        <v>0</v>
      </c>
      <c r="AR156" s="202" t="s">
        <v>261</v>
      </c>
      <c r="AT156" s="202" t="s">
        <v>198</v>
      </c>
      <c r="AU156" s="202" t="s">
        <v>85</v>
      </c>
      <c r="AY156" s="202" t="s">
        <v>196</v>
      </c>
      <c r="BE156" s="301">
        <f t="shared" si="34"/>
        <v>0</v>
      </c>
      <c r="BF156" s="301">
        <f t="shared" si="35"/>
        <v>0</v>
      </c>
      <c r="BG156" s="301">
        <f t="shared" si="36"/>
        <v>0</v>
      </c>
      <c r="BH156" s="301">
        <f t="shared" si="37"/>
        <v>0</v>
      </c>
      <c r="BI156" s="301">
        <f t="shared" si="38"/>
        <v>0</v>
      </c>
      <c r="BJ156" s="202" t="s">
        <v>39</v>
      </c>
      <c r="BK156" s="301">
        <f t="shared" si="39"/>
        <v>0</v>
      </c>
      <c r="BL156" s="202" t="s">
        <v>261</v>
      </c>
      <c r="BM156" s="202" t="s">
        <v>1464</v>
      </c>
    </row>
    <row r="157" spans="2:65" s="212" customFormat="1" ht="16.5" customHeight="1">
      <c r="B157" s="213"/>
      <c r="C157" s="291" t="s">
        <v>432</v>
      </c>
      <c r="D157" s="291" t="s">
        <v>198</v>
      </c>
      <c r="E157" s="292" t="s">
        <v>1465</v>
      </c>
      <c r="F157" s="293" t="s">
        <v>1466</v>
      </c>
      <c r="G157" s="294" t="s">
        <v>243</v>
      </c>
      <c r="H157" s="295">
        <v>3.2000000000000001E-2</v>
      </c>
      <c r="I157" s="116">
        <v>0</v>
      </c>
      <c r="J157" s="296">
        <f t="shared" si="30"/>
        <v>0</v>
      </c>
      <c r="K157" s="293" t="s">
        <v>202</v>
      </c>
      <c r="L157" s="213"/>
      <c r="M157" s="297" t="s">
        <v>5</v>
      </c>
      <c r="N157" s="298" t="s">
        <v>48</v>
      </c>
      <c r="O157" s="214"/>
      <c r="P157" s="299">
        <f t="shared" si="31"/>
        <v>0</v>
      </c>
      <c r="Q157" s="299">
        <v>0</v>
      </c>
      <c r="R157" s="299">
        <f t="shared" si="32"/>
        <v>0</v>
      </c>
      <c r="S157" s="299">
        <v>0</v>
      </c>
      <c r="T157" s="300">
        <f t="shared" si="33"/>
        <v>0</v>
      </c>
      <c r="AR157" s="202" t="s">
        <v>261</v>
      </c>
      <c r="AT157" s="202" t="s">
        <v>198</v>
      </c>
      <c r="AU157" s="202" t="s">
        <v>85</v>
      </c>
      <c r="AY157" s="202" t="s">
        <v>196</v>
      </c>
      <c r="BE157" s="301">
        <f t="shared" si="34"/>
        <v>0</v>
      </c>
      <c r="BF157" s="301">
        <f t="shared" si="35"/>
        <v>0</v>
      </c>
      <c r="BG157" s="301">
        <f t="shared" si="36"/>
        <v>0</v>
      </c>
      <c r="BH157" s="301">
        <f t="shared" si="37"/>
        <v>0</v>
      </c>
      <c r="BI157" s="301">
        <f t="shared" si="38"/>
        <v>0</v>
      </c>
      <c r="BJ157" s="202" t="s">
        <v>39</v>
      </c>
      <c r="BK157" s="301">
        <f t="shared" si="39"/>
        <v>0</v>
      </c>
      <c r="BL157" s="202" t="s">
        <v>261</v>
      </c>
      <c r="BM157" s="202" t="s">
        <v>1467</v>
      </c>
    </row>
    <row r="158" spans="2:65" s="279" customFormat="1" ht="29.85" customHeight="1">
      <c r="B158" s="278"/>
      <c r="D158" s="280" t="s">
        <v>76</v>
      </c>
      <c r="E158" s="289" t="s">
        <v>1468</v>
      </c>
      <c r="F158" s="289" t="s">
        <v>1374</v>
      </c>
      <c r="I158" s="115"/>
      <c r="J158" s="290">
        <f>BK158</f>
        <v>0</v>
      </c>
      <c r="L158" s="278"/>
      <c r="M158" s="283"/>
      <c r="N158" s="284"/>
      <c r="O158" s="284"/>
      <c r="P158" s="285">
        <f>SUM(P159:P171)</f>
        <v>0</v>
      </c>
      <c r="Q158" s="284"/>
      <c r="R158" s="285">
        <f>SUM(R159:R171)</f>
        <v>0.78834000000000004</v>
      </c>
      <c r="S158" s="284"/>
      <c r="T158" s="286">
        <f>SUM(T159:T171)</f>
        <v>0</v>
      </c>
      <c r="AR158" s="280" t="s">
        <v>85</v>
      </c>
      <c r="AT158" s="287" t="s">
        <v>76</v>
      </c>
      <c r="AU158" s="287" t="s">
        <v>39</v>
      </c>
      <c r="AY158" s="280" t="s">
        <v>196</v>
      </c>
      <c r="BK158" s="288">
        <f>SUM(BK159:BK171)</f>
        <v>0</v>
      </c>
    </row>
    <row r="159" spans="2:65" s="212" customFormat="1" ht="16.5" customHeight="1">
      <c r="B159" s="213"/>
      <c r="C159" s="291" t="s">
        <v>436</v>
      </c>
      <c r="D159" s="291" t="s">
        <v>198</v>
      </c>
      <c r="E159" s="292" t="s">
        <v>1469</v>
      </c>
      <c r="F159" s="293" t="s">
        <v>1470</v>
      </c>
      <c r="G159" s="294" t="s">
        <v>288</v>
      </c>
      <c r="H159" s="295">
        <v>21</v>
      </c>
      <c r="I159" s="116">
        <v>0</v>
      </c>
      <c r="J159" s="296">
        <f t="shared" ref="J159:J171" si="40">ROUND(I159*H159,2)</f>
        <v>0</v>
      </c>
      <c r="K159" s="293" t="s">
        <v>202</v>
      </c>
      <c r="L159" s="213"/>
      <c r="M159" s="297" t="s">
        <v>5</v>
      </c>
      <c r="N159" s="298" t="s">
        <v>48</v>
      </c>
      <c r="O159" s="214"/>
      <c r="P159" s="299">
        <f t="shared" ref="P159:P171" si="41">O159*H159</f>
        <v>0</v>
      </c>
      <c r="Q159" s="299">
        <v>0</v>
      </c>
      <c r="R159" s="299">
        <f t="shared" ref="R159:R171" si="42">Q159*H159</f>
        <v>0</v>
      </c>
      <c r="S159" s="299">
        <v>0</v>
      </c>
      <c r="T159" s="300">
        <f t="shared" ref="T159:T171" si="43">S159*H159</f>
        <v>0</v>
      </c>
      <c r="AR159" s="202" t="s">
        <v>261</v>
      </c>
      <c r="AT159" s="202" t="s">
        <v>198</v>
      </c>
      <c r="AU159" s="202" t="s">
        <v>85</v>
      </c>
      <c r="AY159" s="202" t="s">
        <v>196</v>
      </c>
      <c r="BE159" s="301">
        <f t="shared" ref="BE159:BE171" si="44">IF(N159="základní",J159,0)</f>
        <v>0</v>
      </c>
      <c r="BF159" s="301">
        <f t="shared" ref="BF159:BF171" si="45">IF(N159="snížená",J159,0)</f>
        <v>0</v>
      </c>
      <c r="BG159" s="301">
        <f t="shared" ref="BG159:BG171" si="46">IF(N159="zákl. přenesená",J159,0)</f>
        <v>0</v>
      </c>
      <c r="BH159" s="301">
        <f t="shared" ref="BH159:BH171" si="47">IF(N159="sníž. přenesená",J159,0)</f>
        <v>0</v>
      </c>
      <c r="BI159" s="301">
        <f t="shared" ref="BI159:BI171" si="48">IF(N159="nulová",J159,0)</f>
        <v>0</v>
      </c>
      <c r="BJ159" s="202" t="s">
        <v>39</v>
      </c>
      <c r="BK159" s="301">
        <f t="shared" ref="BK159:BK171" si="49">ROUND(I159*H159,2)</f>
        <v>0</v>
      </c>
      <c r="BL159" s="202" t="s">
        <v>261</v>
      </c>
      <c r="BM159" s="202" t="s">
        <v>1471</v>
      </c>
    </row>
    <row r="160" spans="2:65" s="212" customFormat="1" ht="25.5" customHeight="1">
      <c r="B160" s="213"/>
      <c r="C160" s="291" t="s">
        <v>440</v>
      </c>
      <c r="D160" s="291" t="s">
        <v>198</v>
      </c>
      <c r="E160" s="292" t="s">
        <v>1472</v>
      </c>
      <c r="F160" s="293" t="s">
        <v>1473</v>
      </c>
      <c r="G160" s="294" t="s">
        <v>288</v>
      </c>
      <c r="H160" s="295">
        <v>2</v>
      </c>
      <c r="I160" s="116">
        <v>0</v>
      </c>
      <c r="J160" s="296">
        <f t="shared" si="40"/>
        <v>0</v>
      </c>
      <c r="K160" s="293" t="s">
        <v>202</v>
      </c>
      <c r="L160" s="213"/>
      <c r="M160" s="297" t="s">
        <v>5</v>
      </c>
      <c r="N160" s="298" t="s">
        <v>48</v>
      </c>
      <c r="O160" s="214"/>
      <c r="P160" s="299">
        <f t="shared" si="41"/>
        <v>0</v>
      </c>
      <c r="Q160" s="299">
        <v>1.34E-2</v>
      </c>
      <c r="R160" s="299">
        <f t="shared" si="42"/>
        <v>2.6800000000000001E-2</v>
      </c>
      <c r="S160" s="299">
        <v>0</v>
      </c>
      <c r="T160" s="300">
        <f t="shared" si="43"/>
        <v>0</v>
      </c>
      <c r="AR160" s="202" t="s">
        <v>261</v>
      </c>
      <c r="AT160" s="202" t="s">
        <v>198</v>
      </c>
      <c r="AU160" s="202" t="s">
        <v>85</v>
      </c>
      <c r="AY160" s="202" t="s">
        <v>196</v>
      </c>
      <c r="BE160" s="301">
        <f t="shared" si="44"/>
        <v>0</v>
      </c>
      <c r="BF160" s="301">
        <f t="shared" si="45"/>
        <v>0</v>
      </c>
      <c r="BG160" s="301">
        <f t="shared" si="46"/>
        <v>0</v>
      </c>
      <c r="BH160" s="301">
        <f t="shared" si="47"/>
        <v>0</v>
      </c>
      <c r="BI160" s="301">
        <f t="shared" si="48"/>
        <v>0</v>
      </c>
      <c r="BJ160" s="202" t="s">
        <v>39</v>
      </c>
      <c r="BK160" s="301">
        <f t="shared" si="49"/>
        <v>0</v>
      </c>
      <c r="BL160" s="202" t="s">
        <v>261</v>
      </c>
      <c r="BM160" s="202" t="s">
        <v>1474</v>
      </c>
    </row>
    <row r="161" spans="2:65" s="212" customFormat="1" ht="25.5" customHeight="1">
      <c r="B161" s="213"/>
      <c r="C161" s="291" t="s">
        <v>444</v>
      </c>
      <c r="D161" s="291" t="s">
        <v>198</v>
      </c>
      <c r="E161" s="292" t="s">
        <v>1475</v>
      </c>
      <c r="F161" s="293" t="s">
        <v>1476</v>
      </c>
      <c r="G161" s="294" t="s">
        <v>288</v>
      </c>
      <c r="H161" s="295">
        <v>2</v>
      </c>
      <c r="I161" s="116">
        <v>0</v>
      </c>
      <c r="J161" s="296">
        <f t="shared" si="40"/>
        <v>0</v>
      </c>
      <c r="K161" s="293" t="s">
        <v>202</v>
      </c>
      <c r="L161" s="213"/>
      <c r="M161" s="297" t="s">
        <v>5</v>
      </c>
      <c r="N161" s="298" t="s">
        <v>48</v>
      </c>
      <c r="O161" s="214"/>
      <c r="P161" s="299">
        <f t="shared" si="41"/>
        <v>0</v>
      </c>
      <c r="Q161" s="299">
        <v>1.942E-2</v>
      </c>
      <c r="R161" s="299">
        <f t="shared" si="42"/>
        <v>3.884E-2</v>
      </c>
      <c r="S161" s="299">
        <v>0</v>
      </c>
      <c r="T161" s="300">
        <f t="shared" si="43"/>
        <v>0</v>
      </c>
      <c r="AR161" s="202" t="s">
        <v>261</v>
      </c>
      <c r="AT161" s="202" t="s">
        <v>198</v>
      </c>
      <c r="AU161" s="202" t="s">
        <v>85</v>
      </c>
      <c r="AY161" s="202" t="s">
        <v>196</v>
      </c>
      <c r="BE161" s="301">
        <f t="shared" si="44"/>
        <v>0</v>
      </c>
      <c r="BF161" s="301">
        <f t="shared" si="45"/>
        <v>0</v>
      </c>
      <c r="BG161" s="301">
        <f t="shared" si="46"/>
        <v>0</v>
      </c>
      <c r="BH161" s="301">
        <f t="shared" si="47"/>
        <v>0</v>
      </c>
      <c r="BI161" s="301">
        <f t="shared" si="48"/>
        <v>0</v>
      </c>
      <c r="BJ161" s="202" t="s">
        <v>39</v>
      </c>
      <c r="BK161" s="301">
        <f t="shared" si="49"/>
        <v>0</v>
      </c>
      <c r="BL161" s="202" t="s">
        <v>261</v>
      </c>
      <c r="BM161" s="202" t="s">
        <v>1477</v>
      </c>
    </row>
    <row r="162" spans="2:65" s="212" customFormat="1" ht="25.5" customHeight="1">
      <c r="B162" s="213"/>
      <c r="C162" s="291" t="s">
        <v>448</v>
      </c>
      <c r="D162" s="291" t="s">
        <v>198</v>
      </c>
      <c r="E162" s="292" t="s">
        <v>1478</v>
      </c>
      <c r="F162" s="293" t="s">
        <v>1479</v>
      </c>
      <c r="G162" s="294" t="s">
        <v>288</v>
      </c>
      <c r="H162" s="295">
        <v>2</v>
      </c>
      <c r="I162" s="116">
        <v>0</v>
      </c>
      <c r="J162" s="296">
        <f t="shared" si="40"/>
        <v>0</v>
      </c>
      <c r="K162" s="293" t="s">
        <v>202</v>
      </c>
      <c r="L162" s="213"/>
      <c r="M162" s="297" t="s">
        <v>5</v>
      </c>
      <c r="N162" s="298" t="s">
        <v>48</v>
      </c>
      <c r="O162" s="214"/>
      <c r="P162" s="299">
        <f t="shared" si="41"/>
        <v>0</v>
      </c>
      <c r="Q162" s="299">
        <v>2.5159999999999998E-2</v>
      </c>
      <c r="R162" s="299">
        <f t="shared" si="42"/>
        <v>5.0319999999999997E-2</v>
      </c>
      <c r="S162" s="299">
        <v>0</v>
      </c>
      <c r="T162" s="300">
        <f t="shared" si="43"/>
        <v>0</v>
      </c>
      <c r="AR162" s="202" t="s">
        <v>261</v>
      </c>
      <c r="AT162" s="202" t="s">
        <v>198</v>
      </c>
      <c r="AU162" s="202" t="s">
        <v>85</v>
      </c>
      <c r="AY162" s="202" t="s">
        <v>196</v>
      </c>
      <c r="BE162" s="301">
        <f t="shared" si="44"/>
        <v>0</v>
      </c>
      <c r="BF162" s="301">
        <f t="shared" si="45"/>
        <v>0</v>
      </c>
      <c r="BG162" s="301">
        <f t="shared" si="46"/>
        <v>0</v>
      </c>
      <c r="BH162" s="301">
        <f t="shared" si="47"/>
        <v>0</v>
      </c>
      <c r="BI162" s="301">
        <f t="shared" si="48"/>
        <v>0</v>
      </c>
      <c r="BJ162" s="202" t="s">
        <v>39</v>
      </c>
      <c r="BK162" s="301">
        <f t="shared" si="49"/>
        <v>0</v>
      </c>
      <c r="BL162" s="202" t="s">
        <v>261</v>
      </c>
      <c r="BM162" s="202" t="s">
        <v>1480</v>
      </c>
    </row>
    <row r="163" spans="2:65" s="212" customFormat="1" ht="25.5" customHeight="1">
      <c r="B163" s="213"/>
      <c r="C163" s="291" t="s">
        <v>452</v>
      </c>
      <c r="D163" s="291" t="s">
        <v>198</v>
      </c>
      <c r="E163" s="292" t="s">
        <v>1481</v>
      </c>
      <c r="F163" s="293" t="s">
        <v>1482</v>
      </c>
      <c r="G163" s="294" t="s">
        <v>288</v>
      </c>
      <c r="H163" s="295">
        <v>2</v>
      </c>
      <c r="I163" s="116">
        <v>0</v>
      </c>
      <c r="J163" s="296">
        <f t="shared" si="40"/>
        <v>0</v>
      </c>
      <c r="K163" s="293" t="s">
        <v>202</v>
      </c>
      <c r="L163" s="213"/>
      <c r="M163" s="297" t="s">
        <v>5</v>
      </c>
      <c r="N163" s="298" t="s">
        <v>48</v>
      </c>
      <c r="O163" s="214"/>
      <c r="P163" s="299">
        <f t="shared" si="41"/>
        <v>0</v>
      </c>
      <c r="Q163" s="299">
        <v>3.6639999999999999E-2</v>
      </c>
      <c r="R163" s="299">
        <f t="shared" si="42"/>
        <v>7.3279999999999998E-2</v>
      </c>
      <c r="S163" s="299">
        <v>0</v>
      </c>
      <c r="T163" s="300">
        <f t="shared" si="43"/>
        <v>0</v>
      </c>
      <c r="AR163" s="202" t="s">
        <v>261</v>
      </c>
      <c r="AT163" s="202" t="s">
        <v>198</v>
      </c>
      <c r="AU163" s="202" t="s">
        <v>85</v>
      </c>
      <c r="AY163" s="202" t="s">
        <v>196</v>
      </c>
      <c r="BE163" s="301">
        <f t="shared" si="44"/>
        <v>0</v>
      </c>
      <c r="BF163" s="301">
        <f t="shared" si="45"/>
        <v>0</v>
      </c>
      <c r="BG163" s="301">
        <f t="shared" si="46"/>
        <v>0</v>
      </c>
      <c r="BH163" s="301">
        <f t="shared" si="47"/>
        <v>0</v>
      </c>
      <c r="BI163" s="301">
        <f t="shared" si="48"/>
        <v>0</v>
      </c>
      <c r="BJ163" s="202" t="s">
        <v>39</v>
      </c>
      <c r="BK163" s="301">
        <f t="shared" si="49"/>
        <v>0</v>
      </c>
      <c r="BL163" s="202" t="s">
        <v>261</v>
      </c>
      <c r="BM163" s="202" t="s">
        <v>1483</v>
      </c>
    </row>
    <row r="164" spans="2:65" s="212" customFormat="1" ht="25.5" customHeight="1">
      <c r="B164" s="213"/>
      <c r="C164" s="291" t="s">
        <v>456</v>
      </c>
      <c r="D164" s="291" t="s">
        <v>198</v>
      </c>
      <c r="E164" s="292" t="s">
        <v>1484</v>
      </c>
      <c r="F164" s="293" t="s">
        <v>1485</v>
      </c>
      <c r="G164" s="294" t="s">
        <v>288</v>
      </c>
      <c r="H164" s="295">
        <v>1</v>
      </c>
      <c r="I164" s="116">
        <v>0</v>
      </c>
      <c r="J164" s="296">
        <f t="shared" si="40"/>
        <v>0</v>
      </c>
      <c r="K164" s="293" t="s">
        <v>202</v>
      </c>
      <c r="L164" s="213"/>
      <c r="M164" s="297" t="s">
        <v>5</v>
      </c>
      <c r="N164" s="298" t="s">
        <v>48</v>
      </c>
      <c r="O164" s="214"/>
      <c r="P164" s="299">
        <f t="shared" si="41"/>
        <v>0</v>
      </c>
      <c r="Q164" s="299">
        <v>2.5020000000000001E-2</v>
      </c>
      <c r="R164" s="299">
        <f t="shared" si="42"/>
        <v>2.5020000000000001E-2</v>
      </c>
      <c r="S164" s="299">
        <v>0</v>
      </c>
      <c r="T164" s="300">
        <f t="shared" si="43"/>
        <v>0</v>
      </c>
      <c r="AR164" s="202" t="s">
        <v>261</v>
      </c>
      <c r="AT164" s="202" t="s">
        <v>198</v>
      </c>
      <c r="AU164" s="202" t="s">
        <v>85</v>
      </c>
      <c r="AY164" s="202" t="s">
        <v>196</v>
      </c>
      <c r="BE164" s="301">
        <f t="shared" si="44"/>
        <v>0</v>
      </c>
      <c r="BF164" s="301">
        <f t="shared" si="45"/>
        <v>0</v>
      </c>
      <c r="BG164" s="301">
        <f t="shared" si="46"/>
        <v>0</v>
      </c>
      <c r="BH164" s="301">
        <f t="shared" si="47"/>
        <v>0</v>
      </c>
      <c r="BI164" s="301">
        <f t="shared" si="48"/>
        <v>0</v>
      </c>
      <c r="BJ164" s="202" t="s">
        <v>39</v>
      </c>
      <c r="BK164" s="301">
        <f t="shared" si="49"/>
        <v>0</v>
      </c>
      <c r="BL164" s="202" t="s">
        <v>261</v>
      </c>
      <c r="BM164" s="202" t="s">
        <v>1486</v>
      </c>
    </row>
    <row r="165" spans="2:65" s="212" customFormat="1" ht="25.5" customHeight="1">
      <c r="B165" s="213"/>
      <c r="C165" s="291" t="s">
        <v>460</v>
      </c>
      <c r="D165" s="291" t="s">
        <v>198</v>
      </c>
      <c r="E165" s="292" t="s">
        <v>1487</v>
      </c>
      <c r="F165" s="293" t="s">
        <v>1488</v>
      </c>
      <c r="G165" s="294" t="s">
        <v>288</v>
      </c>
      <c r="H165" s="295">
        <v>12</v>
      </c>
      <c r="I165" s="116">
        <v>0</v>
      </c>
      <c r="J165" s="296">
        <f t="shared" si="40"/>
        <v>0</v>
      </c>
      <c r="K165" s="293" t="s">
        <v>202</v>
      </c>
      <c r="L165" s="213"/>
      <c r="M165" s="297" t="s">
        <v>5</v>
      </c>
      <c r="N165" s="298" t="s">
        <v>48</v>
      </c>
      <c r="O165" s="214"/>
      <c r="P165" s="299">
        <f t="shared" si="41"/>
        <v>0</v>
      </c>
      <c r="Q165" s="299">
        <v>4.7840000000000001E-2</v>
      </c>
      <c r="R165" s="299">
        <f t="shared" si="42"/>
        <v>0.57408000000000003</v>
      </c>
      <c r="S165" s="299">
        <v>0</v>
      </c>
      <c r="T165" s="300">
        <f t="shared" si="43"/>
        <v>0</v>
      </c>
      <c r="AR165" s="202" t="s">
        <v>261</v>
      </c>
      <c r="AT165" s="202" t="s">
        <v>198</v>
      </c>
      <c r="AU165" s="202" t="s">
        <v>85</v>
      </c>
      <c r="AY165" s="202" t="s">
        <v>196</v>
      </c>
      <c r="BE165" s="301">
        <f t="shared" si="44"/>
        <v>0</v>
      </c>
      <c r="BF165" s="301">
        <f t="shared" si="45"/>
        <v>0</v>
      </c>
      <c r="BG165" s="301">
        <f t="shared" si="46"/>
        <v>0</v>
      </c>
      <c r="BH165" s="301">
        <f t="shared" si="47"/>
        <v>0</v>
      </c>
      <c r="BI165" s="301">
        <f t="shared" si="48"/>
        <v>0</v>
      </c>
      <c r="BJ165" s="202" t="s">
        <v>39</v>
      </c>
      <c r="BK165" s="301">
        <f t="shared" si="49"/>
        <v>0</v>
      </c>
      <c r="BL165" s="202" t="s">
        <v>261</v>
      </c>
      <c r="BM165" s="202" t="s">
        <v>1489</v>
      </c>
    </row>
    <row r="166" spans="2:65" s="212" customFormat="1" ht="16.5" customHeight="1">
      <c r="B166" s="213"/>
      <c r="C166" s="291" t="s">
        <v>466</v>
      </c>
      <c r="D166" s="291" t="s">
        <v>198</v>
      </c>
      <c r="E166" s="292" t="s">
        <v>1490</v>
      </c>
      <c r="F166" s="293" t="s">
        <v>1491</v>
      </c>
      <c r="G166" s="294" t="s">
        <v>288</v>
      </c>
      <c r="H166" s="295">
        <v>7</v>
      </c>
      <c r="I166" s="116">
        <v>0</v>
      </c>
      <c r="J166" s="296">
        <f t="shared" si="40"/>
        <v>0</v>
      </c>
      <c r="K166" s="293" t="s">
        <v>202</v>
      </c>
      <c r="L166" s="213"/>
      <c r="M166" s="297" t="s">
        <v>5</v>
      </c>
      <c r="N166" s="298" t="s">
        <v>48</v>
      </c>
      <c r="O166" s="214"/>
      <c r="P166" s="299">
        <f t="shared" si="41"/>
        <v>0</v>
      </c>
      <c r="Q166" s="299">
        <v>0</v>
      </c>
      <c r="R166" s="299">
        <f t="shared" si="42"/>
        <v>0</v>
      </c>
      <c r="S166" s="299">
        <v>0</v>
      </c>
      <c r="T166" s="300">
        <f t="shared" si="43"/>
        <v>0</v>
      </c>
      <c r="AR166" s="202" t="s">
        <v>261</v>
      </c>
      <c r="AT166" s="202" t="s">
        <v>198</v>
      </c>
      <c r="AU166" s="202" t="s">
        <v>85</v>
      </c>
      <c r="AY166" s="202" t="s">
        <v>196</v>
      </c>
      <c r="BE166" s="301">
        <f t="shared" si="44"/>
        <v>0</v>
      </c>
      <c r="BF166" s="301">
        <f t="shared" si="45"/>
        <v>0</v>
      </c>
      <c r="BG166" s="301">
        <f t="shared" si="46"/>
        <v>0</v>
      </c>
      <c r="BH166" s="301">
        <f t="shared" si="47"/>
        <v>0</v>
      </c>
      <c r="BI166" s="301">
        <f t="shared" si="48"/>
        <v>0</v>
      </c>
      <c r="BJ166" s="202" t="s">
        <v>39</v>
      </c>
      <c r="BK166" s="301">
        <f t="shared" si="49"/>
        <v>0</v>
      </c>
      <c r="BL166" s="202" t="s">
        <v>261</v>
      </c>
      <c r="BM166" s="202" t="s">
        <v>1492</v>
      </c>
    </row>
    <row r="167" spans="2:65" s="212" customFormat="1" ht="16.5" customHeight="1">
      <c r="B167" s="213"/>
      <c r="C167" s="291" t="s">
        <v>470</v>
      </c>
      <c r="D167" s="291" t="s">
        <v>198</v>
      </c>
      <c r="E167" s="292" t="s">
        <v>1493</v>
      </c>
      <c r="F167" s="293" t="s">
        <v>1494</v>
      </c>
      <c r="G167" s="294" t="s">
        <v>288</v>
      </c>
      <c r="H167" s="295">
        <v>14</v>
      </c>
      <c r="I167" s="116">
        <v>0</v>
      </c>
      <c r="J167" s="296">
        <f t="shared" si="40"/>
        <v>0</v>
      </c>
      <c r="K167" s="293" t="s">
        <v>202</v>
      </c>
      <c r="L167" s="213"/>
      <c r="M167" s="297" t="s">
        <v>5</v>
      </c>
      <c r="N167" s="298" t="s">
        <v>48</v>
      </c>
      <c r="O167" s="214"/>
      <c r="P167" s="299">
        <f t="shared" si="41"/>
        <v>0</v>
      </c>
      <c r="Q167" s="299">
        <v>0</v>
      </c>
      <c r="R167" s="299">
        <f t="shared" si="42"/>
        <v>0</v>
      </c>
      <c r="S167" s="299">
        <v>0</v>
      </c>
      <c r="T167" s="300">
        <f t="shared" si="43"/>
        <v>0</v>
      </c>
      <c r="AR167" s="202" t="s">
        <v>261</v>
      </c>
      <c r="AT167" s="202" t="s">
        <v>198</v>
      </c>
      <c r="AU167" s="202" t="s">
        <v>85</v>
      </c>
      <c r="AY167" s="202" t="s">
        <v>196</v>
      </c>
      <c r="BE167" s="301">
        <f t="shared" si="44"/>
        <v>0</v>
      </c>
      <c r="BF167" s="301">
        <f t="shared" si="45"/>
        <v>0</v>
      </c>
      <c r="BG167" s="301">
        <f t="shared" si="46"/>
        <v>0</v>
      </c>
      <c r="BH167" s="301">
        <f t="shared" si="47"/>
        <v>0</v>
      </c>
      <c r="BI167" s="301">
        <f t="shared" si="48"/>
        <v>0</v>
      </c>
      <c r="BJ167" s="202" t="s">
        <v>39</v>
      </c>
      <c r="BK167" s="301">
        <f t="shared" si="49"/>
        <v>0</v>
      </c>
      <c r="BL167" s="202" t="s">
        <v>261</v>
      </c>
      <c r="BM167" s="202" t="s">
        <v>1495</v>
      </c>
    </row>
    <row r="168" spans="2:65" s="212" customFormat="1" ht="16.5" customHeight="1">
      <c r="B168" s="213"/>
      <c r="C168" s="291" t="s">
        <v>475</v>
      </c>
      <c r="D168" s="291" t="s">
        <v>198</v>
      </c>
      <c r="E168" s="292" t="s">
        <v>1496</v>
      </c>
      <c r="F168" s="293" t="s">
        <v>1497</v>
      </c>
      <c r="G168" s="294" t="s">
        <v>288</v>
      </c>
      <c r="H168" s="295">
        <v>21</v>
      </c>
      <c r="I168" s="116">
        <v>0</v>
      </c>
      <c r="J168" s="296">
        <f t="shared" si="40"/>
        <v>0</v>
      </c>
      <c r="K168" s="293" t="s">
        <v>202</v>
      </c>
      <c r="L168" s="213"/>
      <c r="M168" s="297" t="s">
        <v>5</v>
      </c>
      <c r="N168" s="298" t="s">
        <v>48</v>
      </c>
      <c r="O168" s="214"/>
      <c r="P168" s="299">
        <f t="shared" si="41"/>
        <v>0</v>
      </c>
      <c r="Q168" s="299">
        <v>0</v>
      </c>
      <c r="R168" s="299">
        <f t="shared" si="42"/>
        <v>0</v>
      </c>
      <c r="S168" s="299">
        <v>0</v>
      </c>
      <c r="T168" s="300">
        <f t="shared" si="43"/>
        <v>0</v>
      </c>
      <c r="AR168" s="202" t="s">
        <v>261</v>
      </c>
      <c r="AT168" s="202" t="s">
        <v>198</v>
      </c>
      <c r="AU168" s="202" t="s">
        <v>85</v>
      </c>
      <c r="AY168" s="202" t="s">
        <v>196</v>
      </c>
      <c r="BE168" s="301">
        <f t="shared" si="44"/>
        <v>0</v>
      </c>
      <c r="BF168" s="301">
        <f t="shared" si="45"/>
        <v>0</v>
      </c>
      <c r="BG168" s="301">
        <f t="shared" si="46"/>
        <v>0</v>
      </c>
      <c r="BH168" s="301">
        <f t="shared" si="47"/>
        <v>0</v>
      </c>
      <c r="BI168" s="301">
        <f t="shared" si="48"/>
        <v>0</v>
      </c>
      <c r="BJ168" s="202" t="s">
        <v>39</v>
      </c>
      <c r="BK168" s="301">
        <f t="shared" si="49"/>
        <v>0</v>
      </c>
      <c r="BL168" s="202" t="s">
        <v>261</v>
      </c>
      <c r="BM168" s="202" t="s">
        <v>1498</v>
      </c>
    </row>
    <row r="169" spans="2:65" s="212" customFormat="1" ht="16.5" customHeight="1">
      <c r="B169" s="213"/>
      <c r="C169" s="291" t="s">
        <v>479</v>
      </c>
      <c r="D169" s="291" t="s">
        <v>198</v>
      </c>
      <c r="E169" s="292" t="s">
        <v>1499</v>
      </c>
      <c r="F169" s="293" t="s">
        <v>1500</v>
      </c>
      <c r="G169" s="294" t="s">
        <v>201</v>
      </c>
      <c r="H169" s="295">
        <v>300</v>
      </c>
      <c r="I169" s="116">
        <v>0</v>
      </c>
      <c r="J169" s="296">
        <f t="shared" si="40"/>
        <v>0</v>
      </c>
      <c r="K169" s="293" t="s">
        <v>202</v>
      </c>
      <c r="L169" s="213"/>
      <c r="M169" s="297" t="s">
        <v>5</v>
      </c>
      <c r="N169" s="298" t="s">
        <v>48</v>
      </c>
      <c r="O169" s="214"/>
      <c r="P169" s="299">
        <f t="shared" si="41"/>
        <v>0</v>
      </c>
      <c r="Q169" s="299">
        <v>0</v>
      </c>
      <c r="R169" s="299">
        <f t="shared" si="42"/>
        <v>0</v>
      </c>
      <c r="S169" s="299">
        <v>0</v>
      </c>
      <c r="T169" s="300">
        <f t="shared" si="43"/>
        <v>0</v>
      </c>
      <c r="AR169" s="202" t="s">
        <v>261</v>
      </c>
      <c r="AT169" s="202" t="s">
        <v>198</v>
      </c>
      <c r="AU169" s="202" t="s">
        <v>85</v>
      </c>
      <c r="AY169" s="202" t="s">
        <v>196</v>
      </c>
      <c r="BE169" s="301">
        <f t="shared" si="44"/>
        <v>0</v>
      </c>
      <c r="BF169" s="301">
        <f t="shared" si="45"/>
        <v>0</v>
      </c>
      <c r="BG169" s="301">
        <f t="shared" si="46"/>
        <v>0</v>
      </c>
      <c r="BH169" s="301">
        <f t="shared" si="47"/>
        <v>0</v>
      </c>
      <c r="BI169" s="301">
        <f t="shared" si="48"/>
        <v>0</v>
      </c>
      <c r="BJ169" s="202" t="s">
        <v>39</v>
      </c>
      <c r="BK169" s="301">
        <f t="shared" si="49"/>
        <v>0</v>
      </c>
      <c r="BL169" s="202" t="s">
        <v>261</v>
      </c>
      <c r="BM169" s="202" t="s">
        <v>1501</v>
      </c>
    </row>
    <row r="170" spans="2:65" s="212" customFormat="1" ht="16.5" customHeight="1">
      <c r="B170" s="213"/>
      <c r="C170" s="291" t="s">
        <v>484</v>
      </c>
      <c r="D170" s="291" t="s">
        <v>198</v>
      </c>
      <c r="E170" s="292" t="s">
        <v>1502</v>
      </c>
      <c r="F170" s="293" t="s">
        <v>1503</v>
      </c>
      <c r="G170" s="294" t="s">
        <v>243</v>
      </c>
      <c r="H170" s="295">
        <v>0.78800000000000003</v>
      </c>
      <c r="I170" s="116">
        <v>0</v>
      </c>
      <c r="J170" s="296">
        <f t="shared" si="40"/>
        <v>0</v>
      </c>
      <c r="K170" s="293" t="s">
        <v>202</v>
      </c>
      <c r="L170" s="213"/>
      <c r="M170" s="297" t="s">
        <v>5</v>
      </c>
      <c r="N170" s="298" t="s">
        <v>48</v>
      </c>
      <c r="O170" s="214"/>
      <c r="P170" s="299">
        <f t="shared" si="41"/>
        <v>0</v>
      </c>
      <c r="Q170" s="299">
        <v>0</v>
      </c>
      <c r="R170" s="299">
        <f t="shared" si="42"/>
        <v>0</v>
      </c>
      <c r="S170" s="299">
        <v>0</v>
      </c>
      <c r="T170" s="300">
        <f t="shared" si="43"/>
        <v>0</v>
      </c>
      <c r="AR170" s="202" t="s">
        <v>261</v>
      </c>
      <c r="AT170" s="202" t="s">
        <v>198</v>
      </c>
      <c r="AU170" s="202" t="s">
        <v>85</v>
      </c>
      <c r="AY170" s="202" t="s">
        <v>196</v>
      </c>
      <c r="BE170" s="301">
        <f t="shared" si="44"/>
        <v>0</v>
      </c>
      <c r="BF170" s="301">
        <f t="shared" si="45"/>
        <v>0</v>
      </c>
      <c r="BG170" s="301">
        <f t="shared" si="46"/>
        <v>0</v>
      </c>
      <c r="BH170" s="301">
        <f t="shared" si="47"/>
        <v>0</v>
      </c>
      <c r="BI170" s="301">
        <f t="shared" si="48"/>
        <v>0</v>
      </c>
      <c r="BJ170" s="202" t="s">
        <v>39</v>
      </c>
      <c r="BK170" s="301">
        <f t="shared" si="49"/>
        <v>0</v>
      </c>
      <c r="BL170" s="202" t="s">
        <v>261</v>
      </c>
      <c r="BM170" s="202" t="s">
        <v>1504</v>
      </c>
    </row>
    <row r="171" spans="2:65" s="212" customFormat="1" ht="16.5" customHeight="1">
      <c r="B171" s="213"/>
      <c r="C171" s="291" t="s">
        <v>488</v>
      </c>
      <c r="D171" s="291" t="s">
        <v>198</v>
      </c>
      <c r="E171" s="292" t="s">
        <v>1505</v>
      </c>
      <c r="F171" s="293" t="s">
        <v>1506</v>
      </c>
      <c r="G171" s="294" t="s">
        <v>243</v>
      </c>
      <c r="H171" s="295">
        <v>0.78800000000000003</v>
      </c>
      <c r="I171" s="116">
        <v>0</v>
      </c>
      <c r="J171" s="296">
        <f t="shared" si="40"/>
        <v>0</v>
      </c>
      <c r="K171" s="293" t="s">
        <v>202</v>
      </c>
      <c r="L171" s="213"/>
      <c r="M171" s="297" t="s">
        <v>5</v>
      </c>
      <c r="N171" s="298" t="s">
        <v>48</v>
      </c>
      <c r="O171" s="214"/>
      <c r="P171" s="299">
        <f t="shared" si="41"/>
        <v>0</v>
      </c>
      <c r="Q171" s="299">
        <v>0</v>
      </c>
      <c r="R171" s="299">
        <f t="shared" si="42"/>
        <v>0</v>
      </c>
      <c r="S171" s="299">
        <v>0</v>
      </c>
      <c r="T171" s="300">
        <f t="shared" si="43"/>
        <v>0</v>
      </c>
      <c r="AR171" s="202" t="s">
        <v>261</v>
      </c>
      <c r="AT171" s="202" t="s">
        <v>198</v>
      </c>
      <c r="AU171" s="202" t="s">
        <v>85</v>
      </c>
      <c r="AY171" s="202" t="s">
        <v>196</v>
      </c>
      <c r="BE171" s="301">
        <f t="shared" si="44"/>
        <v>0</v>
      </c>
      <c r="BF171" s="301">
        <f t="shared" si="45"/>
        <v>0</v>
      </c>
      <c r="BG171" s="301">
        <f t="shared" si="46"/>
        <v>0</v>
      </c>
      <c r="BH171" s="301">
        <f t="shared" si="47"/>
        <v>0</v>
      </c>
      <c r="BI171" s="301">
        <f t="shared" si="48"/>
        <v>0</v>
      </c>
      <c r="BJ171" s="202" t="s">
        <v>39</v>
      </c>
      <c r="BK171" s="301">
        <f t="shared" si="49"/>
        <v>0</v>
      </c>
      <c r="BL171" s="202" t="s">
        <v>261</v>
      </c>
      <c r="BM171" s="202" t="s">
        <v>1507</v>
      </c>
    </row>
    <row r="172" spans="2:65" s="279" customFormat="1" ht="37.35" customHeight="1">
      <c r="B172" s="278"/>
      <c r="D172" s="280" t="s">
        <v>76</v>
      </c>
      <c r="E172" s="281" t="s">
        <v>1260</v>
      </c>
      <c r="F172" s="281" t="s">
        <v>1261</v>
      </c>
      <c r="I172" s="115"/>
      <c r="J172" s="282">
        <f>BK172</f>
        <v>0</v>
      </c>
      <c r="L172" s="278"/>
      <c r="M172" s="283"/>
      <c r="N172" s="284"/>
      <c r="O172" s="284"/>
      <c r="P172" s="285">
        <f>SUM(P173:P177)</f>
        <v>0</v>
      </c>
      <c r="Q172" s="284"/>
      <c r="R172" s="285">
        <f>SUM(R173:R177)</f>
        <v>0</v>
      </c>
      <c r="S172" s="284"/>
      <c r="T172" s="286">
        <f>SUM(T173:T177)</f>
        <v>0</v>
      </c>
      <c r="AR172" s="280" t="s">
        <v>203</v>
      </c>
      <c r="AT172" s="287" t="s">
        <v>76</v>
      </c>
      <c r="AU172" s="287" t="s">
        <v>77</v>
      </c>
      <c r="AY172" s="280" t="s">
        <v>196</v>
      </c>
      <c r="BK172" s="288">
        <f>SUM(BK173:BK177)</f>
        <v>0</v>
      </c>
    </row>
    <row r="173" spans="2:65" s="212" customFormat="1" ht="16.5" customHeight="1">
      <c r="B173" s="213"/>
      <c r="C173" s="291" t="s">
        <v>493</v>
      </c>
      <c r="D173" s="291" t="s">
        <v>198</v>
      </c>
      <c r="E173" s="292" t="s">
        <v>1262</v>
      </c>
      <c r="F173" s="293" t="s">
        <v>1263</v>
      </c>
      <c r="G173" s="294" t="s">
        <v>1264</v>
      </c>
      <c r="H173" s="295">
        <v>40</v>
      </c>
      <c r="I173" s="116">
        <v>0</v>
      </c>
      <c r="J173" s="296">
        <f>ROUND(I173*H173,2)</f>
        <v>0</v>
      </c>
      <c r="K173" s="293" t="s">
        <v>202</v>
      </c>
      <c r="L173" s="213"/>
      <c r="M173" s="297" t="s">
        <v>5</v>
      </c>
      <c r="N173" s="298" t="s">
        <v>48</v>
      </c>
      <c r="O173" s="214"/>
      <c r="P173" s="299">
        <f>O173*H173</f>
        <v>0</v>
      </c>
      <c r="Q173" s="299">
        <v>0</v>
      </c>
      <c r="R173" s="299">
        <f>Q173*H173</f>
        <v>0</v>
      </c>
      <c r="S173" s="299">
        <v>0</v>
      </c>
      <c r="T173" s="300">
        <f>S173*H173</f>
        <v>0</v>
      </c>
      <c r="AR173" s="202" t="s">
        <v>1265</v>
      </c>
      <c r="AT173" s="202" t="s">
        <v>198</v>
      </c>
      <c r="AU173" s="202" t="s">
        <v>39</v>
      </c>
      <c r="AY173" s="202" t="s">
        <v>196</v>
      </c>
      <c r="BE173" s="301">
        <f>IF(N173="základní",J173,0)</f>
        <v>0</v>
      </c>
      <c r="BF173" s="301">
        <f>IF(N173="snížená",J173,0)</f>
        <v>0</v>
      </c>
      <c r="BG173" s="301">
        <f>IF(N173="zákl. přenesená",J173,0)</f>
        <v>0</v>
      </c>
      <c r="BH173" s="301">
        <f>IF(N173="sníž. přenesená",J173,0)</f>
        <v>0</v>
      </c>
      <c r="BI173" s="301">
        <f>IF(N173="nulová",J173,0)</f>
        <v>0</v>
      </c>
      <c r="BJ173" s="202" t="s">
        <v>39</v>
      </c>
      <c r="BK173" s="301">
        <f>ROUND(I173*H173,2)</f>
        <v>0</v>
      </c>
      <c r="BL173" s="202" t="s">
        <v>1265</v>
      </c>
      <c r="BM173" s="202" t="s">
        <v>1508</v>
      </c>
    </row>
    <row r="174" spans="2:65" s="212" customFormat="1" ht="16.5" customHeight="1">
      <c r="B174" s="213"/>
      <c r="C174" s="291" t="s">
        <v>497</v>
      </c>
      <c r="D174" s="291" t="s">
        <v>198</v>
      </c>
      <c r="E174" s="292" t="s">
        <v>1267</v>
      </c>
      <c r="F174" s="293" t="s">
        <v>1268</v>
      </c>
      <c r="G174" s="294" t="s">
        <v>1264</v>
      </c>
      <c r="H174" s="295">
        <v>30</v>
      </c>
      <c r="I174" s="116">
        <v>0</v>
      </c>
      <c r="J174" s="296">
        <f>ROUND(I174*H174,2)</f>
        <v>0</v>
      </c>
      <c r="K174" s="293" t="s">
        <v>202</v>
      </c>
      <c r="L174" s="213"/>
      <c r="M174" s="297" t="s">
        <v>5</v>
      </c>
      <c r="N174" s="298" t="s">
        <v>48</v>
      </c>
      <c r="O174" s="214"/>
      <c r="P174" s="299">
        <f>O174*H174</f>
        <v>0</v>
      </c>
      <c r="Q174" s="299">
        <v>0</v>
      </c>
      <c r="R174" s="299">
        <f>Q174*H174</f>
        <v>0</v>
      </c>
      <c r="S174" s="299">
        <v>0</v>
      </c>
      <c r="T174" s="300">
        <f>S174*H174</f>
        <v>0</v>
      </c>
      <c r="AR174" s="202" t="s">
        <v>1265</v>
      </c>
      <c r="AT174" s="202" t="s">
        <v>198</v>
      </c>
      <c r="AU174" s="202" t="s">
        <v>39</v>
      </c>
      <c r="AY174" s="202" t="s">
        <v>196</v>
      </c>
      <c r="BE174" s="301">
        <f>IF(N174="základní",J174,0)</f>
        <v>0</v>
      </c>
      <c r="BF174" s="301">
        <f>IF(N174="snížená",J174,0)</f>
        <v>0</v>
      </c>
      <c r="BG174" s="301">
        <f>IF(N174="zákl. přenesená",J174,0)</f>
        <v>0</v>
      </c>
      <c r="BH174" s="301">
        <f>IF(N174="sníž. přenesená",J174,0)</f>
        <v>0</v>
      </c>
      <c r="BI174" s="301">
        <f>IF(N174="nulová",J174,0)</f>
        <v>0</v>
      </c>
      <c r="BJ174" s="202" t="s">
        <v>39</v>
      </c>
      <c r="BK174" s="301">
        <f>ROUND(I174*H174,2)</f>
        <v>0</v>
      </c>
      <c r="BL174" s="202" t="s">
        <v>1265</v>
      </c>
      <c r="BM174" s="202" t="s">
        <v>1509</v>
      </c>
    </row>
    <row r="175" spans="2:65" s="212" customFormat="1" ht="16.5" customHeight="1">
      <c r="B175" s="213"/>
      <c r="C175" s="291" t="s">
        <v>501</v>
      </c>
      <c r="D175" s="291" t="s">
        <v>198</v>
      </c>
      <c r="E175" s="292" t="s">
        <v>1510</v>
      </c>
      <c r="F175" s="293" t="s">
        <v>1511</v>
      </c>
      <c r="G175" s="294" t="s">
        <v>1264</v>
      </c>
      <c r="H175" s="295">
        <v>20</v>
      </c>
      <c r="I175" s="116">
        <v>0</v>
      </c>
      <c r="J175" s="296">
        <f>ROUND(I175*H175,2)</f>
        <v>0</v>
      </c>
      <c r="K175" s="293" t="s">
        <v>202</v>
      </c>
      <c r="L175" s="213"/>
      <c r="M175" s="297" t="s">
        <v>5</v>
      </c>
      <c r="N175" s="298" t="s">
        <v>48</v>
      </c>
      <c r="O175" s="214"/>
      <c r="P175" s="299">
        <f>O175*H175</f>
        <v>0</v>
      </c>
      <c r="Q175" s="299">
        <v>0</v>
      </c>
      <c r="R175" s="299">
        <f>Q175*H175</f>
        <v>0</v>
      </c>
      <c r="S175" s="299">
        <v>0</v>
      </c>
      <c r="T175" s="300">
        <f>S175*H175</f>
        <v>0</v>
      </c>
      <c r="AR175" s="202" t="s">
        <v>1265</v>
      </c>
      <c r="AT175" s="202" t="s">
        <v>198</v>
      </c>
      <c r="AU175" s="202" t="s">
        <v>39</v>
      </c>
      <c r="AY175" s="202" t="s">
        <v>196</v>
      </c>
      <c r="BE175" s="301">
        <f>IF(N175="základní",J175,0)</f>
        <v>0</v>
      </c>
      <c r="BF175" s="301">
        <f>IF(N175="snížená",J175,0)</f>
        <v>0</v>
      </c>
      <c r="BG175" s="301">
        <f>IF(N175="zákl. přenesená",J175,0)</f>
        <v>0</v>
      </c>
      <c r="BH175" s="301">
        <f>IF(N175="sníž. přenesená",J175,0)</f>
        <v>0</v>
      </c>
      <c r="BI175" s="301">
        <f>IF(N175="nulová",J175,0)</f>
        <v>0</v>
      </c>
      <c r="BJ175" s="202" t="s">
        <v>39</v>
      </c>
      <c r="BK175" s="301">
        <f>ROUND(I175*H175,2)</f>
        <v>0</v>
      </c>
      <c r="BL175" s="202" t="s">
        <v>1265</v>
      </c>
      <c r="BM175" s="202" t="s">
        <v>1512</v>
      </c>
    </row>
    <row r="176" spans="2:65" s="212" customFormat="1" ht="16.5" customHeight="1">
      <c r="B176" s="213"/>
      <c r="C176" s="291" t="s">
        <v>505</v>
      </c>
      <c r="D176" s="291" t="s">
        <v>198</v>
      </c>
      <c r="E176" s="292" t="s">
        <v>1513</v>
      </c>
      <c r="F176" s="293" t="s">
        <v>1514</v>
      </c>
      <c r="G176" s="294" t="s">
        <v>1264</v>
      </c>
      <c r="H176" s="295">
        <v>10</v>
      </c>
      <c r="I176" s="116">
        <v>0</v>
      </c>
      <c r="J176" s="296">
        <f>ROUND(I176*H176,2)</f>
        <v>0</v>
      </c>
      <c r="K176" s="293" t="s">
        <v>202</v>
      </c>
      <c r="L176" s="213"/>
      <c r="M176" s="297" t="s">
        <v>5</v>
      </c>
      <c r="N176" s="298" t="s">
        <v>48</v>
      </c>
      <c r="O176" s="214"/>
      <c r="P176" s="299">
        <f>O176*H176</f>
        <v>0</v>
      </c>
      <c r="Q176" s="299">
        <v>0</v>
      </c>
      <c r="R176" s="299">
        <f>Q176*H176</f>
        <v>0</v>
      </c>
      <c r="S176" s="299">
        <v>0</v>
      </c>
      <c r="T176" s="300">
        <f>S176*H176</f>
        <v>0</v>
      </c>
      <c r="AR176" s="202" t="s">
        <v>1265</v>
      </c>
      <c r="AT176" s="202" t="s">
        <v>198</v>
      </c>
      <c r="AU176" s="202" t="s">
        <v>39</v>
      </c>
      <c r="AY176" s="202" t="s">
        <v>196</v>
      </c>
      <c r="BE176" s="301">
        <f>IF(N176="základní",J176,0)</f>
        <v>0</v>
      </c>
      <c r="BF176" s="301">
        <f>IF(N176="snížená",J176,0)</f>
        <v>0</v>
      </c>
      <c r="BG176" s="301">
        <f>IF(N176="zákl. přenesená",J176,0)</f>
        <v>0</v>
      </c>
      <c r="BH176" s="301">
        <f>IF(N176="sníž. přenesená",J176,0)</f>
        <v>0</v>
      </c>
      <c r="BI176" s="301">
        <f>IF(N176="nulová",J176,0)</f>
        <v>0</v>
      </c>
      <c r="BJ176" s="202" t="s">
        <v>39</v>
      </c>
      <c r="BK176" s="301">
        <f>ROUND(I176*H176,2)</f>
        <v>0</v>
      </c>
      <c r="BL176" s="202" t="s">
        <v>1265</v>
      </c>
      <c r="BM176" s="202" t="s">
        <v>1515</v>
      </c>
    </row>
    <row r="177" spans="2:65" s="212" customFormat="1" ht="16.5" customHeight="1">
      <c r="B177" s="213"/>
      <c r="C177" s="291" t="s">
        <v>509</v>
      </c>
      <c r="D177" s="291" t="s">
        <v>198</v>
      </c>
      <c r="E177" s="292" t="s">
        <v>1270</v>
      </c>
      <c r="F177" s="293" t="s">
        <v>1271</v>
      </c>
      <c r="G177" s="294" t="s">
        <v>1264</v>
      </c>
      <c r="H177" s="295">
        <v>10</v>
      </c>
      <c r="I177" s="116">
        <v>0</v>
      </c>
      <c r="J177" s="296">
        <f>ROUND(I177*H177,2)</f>
        <v>0</v>
      </c>
      <c r="K177" s="293" t="s">
        <v>202</v>
      </c>
      <c r="L177" s="213"/>
      <c r="M177" s="297" t="s">
        <v>5</v>
      </c>
      <c r="N177" s="320" t="s">
        <v>48</v>
      </c>
      <c r="O177" s="321"/>
      <c r="P177" s="322">
        <f>O177*H177</f>
        <v>0</v>
      </c>
      <c r="Q177" s="322">
        <v>0</v>
      </c>
      <c r="R177" s="322">
        <f>Q177*H177</f>
        <v>0</v>
      </c>
      <c r="S177" s="322">
        <v>0</v>
      </c>
      <c r="T177" s="323">
        <f>S177*H177</f>
        <v>0</v>
      </c>
      <c r="AR177" s="202" t="s">
        <v>1265</v>
      </c>
      <c r="AT177" s="202" t="s">
        <v>198</v>
      </c>
      <c r="AU177" s="202" t="s">
        <v>39</v>
      </c>
      <c r="AY177" s="202" t="s">
        <v>196</v>
      </c>
      <c r="BE177" s="301">
        <f>IF(N177="základní",J177,0)</f>
        <v>0</v>
      </c>
      <c r="BF177" s="301">
        <f>IF(N177="snížená",J177,0)</f>
        <v>0</v>
      </c>
      <c r="BG177" s="301">
        <f>IF(N177="zákl. přenesená",J177,0)</f>
        <v>0</v>
      </c>
      <c r="BH177" s="301">
        <f>IF(N177="sníž. přenesená",J177,0)</f>
        <v>0</v>
      </c>
      <c r="BI177" s="301">
        <f>IF(N177="nulová",J177,0)</f>
        <v>0</v>
      </c>
      <c r="BJ177" s="202" t="s">
        <v>39</v>
      </c>
      <c r="BK177" s="301">
        <f>ROUND(I177*H177,2)</f>
        <v>0</v>
      </c>
      <c r="BL177" s="202" t="s">
        <v>1265</v>
      </c>
      <c r="BM177" s="202" t="s">
        <v>1516</v>
      </c>
    </row>
    <row r="178" spans="2:65" s="212" customFormat="1" ht="6.95" customHeight="1">
      <c r="B178" s="236"/>
      <c r="C178" s="237"/>
      <c r="D178" s="237"/>
      <c r="E178" s="237"/>
      <c r="F178" s="237"/>
      <c r="G178" s="237"/>
      <c r="H178" s="237"/>
      <c r="I178" s="108"/>
      <c r="J178" s="237"/>
      <c r="K178" s="237"/>
      <c r="L178" s="213"/>
    </row>
  </sheetData>
  <sheetProtection password="805E" sheet="1" objects="1" scenarios="1"/>
  <autoFilter ref="C91:K177"/>
  <mergeCells count="13">
    <mergeCell ref="E84:H84"/>
    <mergeCell ref="G1:H1"/>
    <mergeCell ref="L2:V2"/>
    <mergeCell ref="E49:H49"/>
    <mergeCell ref="E51:H51"/>
    <mergeCell ref="J55:J56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5"/>
  <sheetViews>
    <sheetView showGridLines="0" workbookViewId="0">
      <pane ySplit="1" topLeftCell="A64" activePane="bottomLeft" state="frozen"/>
      <selection pane="bottomLeft" activeCell="J20" sqref="J20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99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144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1517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16.5" customHeight="1">
      <c r="B26" s="218"/>
      <c r="C26" s="219"/>
      <c r="D26" s="219"/>
      <c r="E26" s="380" t="s">
        <v>5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ROUND(J83,0)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ROUND(SUM(BE83:BE114), 0)</f>
        <v>0</v>
      </c>
      <c r="G32" s="214"/>
      <c r="H32" s="214"/>
      <c r="I32" s="106">
        <v>0.21</v>
      </c>
      <c r="J32" s="228">
        <f>ROUND(ROUND((SUM(BE83:BE114)),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ROUND(SUM(BF83:BF114), 0)</f>
        <v>0</v>
      </c>
      <c r="G33" s="214"/>
      <c r="H33" s="214"/>
      <c r="I33" s="106">
        <v>0.15</v>
      </c>
      <c r="J33" s="228">
        <f>ROUND(ROUND((SUM(BF83:BF114)),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ROUND(SUM(BG83:BG114),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ROUND(SUM(BH83:BH114),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ROUND(SUM(BI83:BI114),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144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04 - Vzduchotechnika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J83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1518</v>
      </c>
      <c r="E61" s="249"/>
      <c r="F61" s="249"/>
      <c r="G61" s="249"/>
      <c r="H61" s="249"/>
      <c r="I61" s="111"/>
      <c r="J61" s="250">
        <f>J84</f>
        <v>0</v>
      </c>
      <c r="K61" s="251"/>
    </row>
    <row r="62" spans="2:47" s="212" customFormat="1" ht="21.75" customHeight="1">
      <c r="B62" s="213"/>
      <c r="C62" s="214"/>
      <c r="D62" s="214"/>
      <c r="E62" s="214"/>
      <c r="F62" s="214"/>
      <c r="G62" s="214"/>
      <c r="H62" s="214"/>
      <c r="I62" s="101"/>
      <c r="J62" s="214"/>
      <c r="K62" s="215"/>
    </row>
    <row r="63" spans="2:47" s="212" customFormat="1" ht="6.95" customHeight="1">
      <c r="B63" s="236"/>
      <c r="C63" s="237"/>
      <c r="D63" s="237"/>
      <c r="E63" s="237"/>
      <c r="F63" s="237"/>
      <c r="G63" s="237"/>
      <c r="H63" s="237"/>
      <c r="I63" s="108"/>
      <c r="J63" s="237"/>
      <c r="K63" s="238"/>
    </row>
    <row r="67" spans="2:12" s="212" customFormat="1" ht="6.95" customHeight="1">
      <c r="B67" s="239"/>
      <c r="C67" s="240"/>
      <c r="D67" s="240"/>
      <c r="E67" s="240"/>
      <c r="F67" s="240"/>
      <c r="G67" s="240"/>
      <c r="H67" s="240"/>
      <c r="I67" s="109"/>
      <c r="J67" s="240"/>
      <c r="K67" s="240"/>
      <c r="L67" s="213"/>
    </row>
    <row r="68" spans="2:12" s="212" customFormat="1" ht="36.950000000000003" customHeight="1">
      <c r="B68" s="213"/>
      <c r="C68" s="260" t="s">
        <v>180</v>
      </c>
      <c r="I68" s="119"/>
      <c r="L68" s="213"/>
    </row>
    <row r="69" spans="2:12" s="212" customFormat="1" ht="6.95" customHeight="1">
      <c r="B69" s="213"/>
      <c r="I69" s="119"/>
      <c r="L69" s="213"/>
    </row>
    <row r="70" spans="2:12" s="212" customFormat="1" ht="14.45" customHeight="1">
      <c r="B70" s="213"/>
      <c r="C70" s="261" t="s">
        <v>19</v>
      </c>
      <c r="I70" s="119"/>
      <c r="L70" s="213"/>
    </row>
    <row r="71" spans="2:12" s="212" customFormat="1" ht="16.5" customHeight="1">
      <c r="B71" s="213"/>
      <c r="E71" s="382" t="str">
        <f>E7</f>
        <v>Střední škola automobilní Holice - modernizace dílen odborného výcviku a praxe - stavební práce</v>
      </c>
      <c r="F71" s="383"/>
      <c r="G71" s="383"/>
      <c r="H71" s="383"/>
      <c r="I71" s="119"/>
      <c r="L71" s="213"/>
    </row>
    <row r="72" spans="2:12" ht="15">
      <c r="B72" s="206"/>
      <c r="C72" s="261" t="s">
        <v>143</v>
      </c>
      <c r="L72" s="206"/>
    </row>
    <row r="73" spans="2:12" s="212" customFormat="1" ht="16.5" customHeight="1">
      <c r="B73" s="213"/>
      <c r="E73" s="382" t="s">
        <v>144</v>
      </c>
      <c r="F73" s="373"/>
      <c r="G73" s="373"/>
      <c r="H73" s="373"/>
      <c r="I73" s="119"/>
      <c r="L73" s="213"/>
    </row>
    <row r="74" spans="2:12" s="212" customFormat="1" ht="14.45" customHeight="1">
      <c r="B74" s="213"/>
      <c r="C74" s="261" t="s">
        <v>145</v>
      </c>
      <c r="I74" s="119"/>
      <c r="L74" s="213"/>
    </row>
    <row r="75" spans="2:12" s="212" customFormat="1" ht="17.25" customHeight="1">
      <c r="B75" s="213"/>
      <c r="E75" s="372" t="str">
        <f>E11</f>
        <v>04 - Vzduchotechnika</v>
      </c>
      <c r="F75" s="373"/>
      <c r="G75" s="373"/>
      <c r="H75" s="373"/>
      <c r="I75" s="119"/>
      <c r="L75" s="213"/>
    </row>
    <row r="76" spans="2:12" s="212" customFormat="1" ht="6.95" customHeight="1">
      <c r="B76" s="213"/>
      <c r="I76" s="119"/>
      <c r="L76" s="213"/>
    </row>
    <row r="77" spans="2:12" s="212" customFormat="1" ht="18" customHeight="1">
      <c r="B77" s="213"/>
      <c r="C77" s="261" t="s">
        <v>23</v>
      </c>
      <c r="F77" s="262" t="str">
        <f>F14</f>
        <v>Holice</v>
      </c>
      <c r="I77" s="113" t="s">
        <v>25</v>
      </c>
      <c r="J77" s="263">
        <f>IF(J14="","",J14)</f>
        <v>0</v>
      </c>
      <c r="L77" s="213"/>
    </row>
    <row r="78" spans="2:12" s="212" customFormat="1" ht="6.95" customHeight="1">
      <c r="B78" s="213"/>
      <c r="I78" s="119"/>
      <c r="L78" s="213"/>
    </row>
    <row r="79" spans="2:12" s="212" customFormat="1" ht="15">
      <c r="B79" s="213"/>
      <c r="C79" s="261" t="s">
        <v>26</v>
      </c>
      <c r="F79" s="262" t="str">
        <f>E17</f>
        <v>Pardubický kraj, Komenského nám. 125, Pardubice</v>
      </c>
      <c r="I79" s="113" t="s">
        <v>34</v>
      </c>
      <c r="J79" s="262" t="str">
        <f>E23</f>
        <v>ApA Architektonicko-projekt.ateliér Vamberk s.r.o.</v>
      </c>
      <c r="L79" s="213"/>
    </row>
    <row r="80" spans="2:12" s="212" customFormat="1" ht="14.45" customHeight="1">
      <c r="B80" s="213"/>
      <c r="C80" s="261" t="s">
        <v>32</v>
      </c>
      <c r="F80" s="262" t="str">
        <f>IF(E20="","",E20)</f>
        <v/>
      </c>
      <c r="I80" s="119"/>
      <c r="L80" s="213"/>
    </row>
    <row r="81" spans="2:65" s="212" customFormat="1" ht="10.35" customHeight="1">
      <c r="B81" s="213"/>
      <c r="I81" s="119"/>
      <c r="L81" s="213"/>
    </row>
    <row r="82" spans="2:65" s="271" customFormat="1" ht="29.25" customHeight="1">
      <c r="B82" s="264"/>
      <c r="C82" s="265" t="s">
        <v>181</v>
      </c>
      <c r="D82" s="266" t="s">
        <v>62</v>
      </c>
      <c r="E82" s="266" t="s">
        <v>58</v>
      </c>
      <c r="F82" s="266" t="s">
        <v>182</v>
      </c>
      <c r="G82" s="266" t="s">
        <v>183</v>
      </c>
      <c r="H82" s="266" t="s">
        <v>184</v>
      </c>
      <c r="I82" s="114" t="s">
        <v>185</v>
      </c>
      <c r="J82" s="266" t="s">
        <v>149</v>
      </c>
      <c r="K82" s="267" t="s">
        <v>186</v>
      </c>
      <c r="L82" s="264"/>
      <c r="M82" s="268" t="s">
        <v>187</v>
      </c>
      <c r="N82" s="269" t="s">
        <v>47</v>
      </c>
      <c r="O82" s="269" t="s">
        <v>188</v>
      </c>
      <c r="P82" s="269" t="s">
        <v>189</v>
      </c>
      <c r="Q82" s="269" t="s">
        <v>190</v>
      </c>
      <c r="R82" s="269" t="s">
        <v>191</v>
      </c>
      <c r="S82" s="269" t="s">
        <v>192</v>
      </c>
      <c r="T82" s="270" t="s">
        <v>193</v>
      </c>
    </row>
    <row r="83" spans="2:65" s="212" customFormat="1" ht="29.25" customHeight="1">
      <c r="B83" s="213"/>
      <c r="C83" s="272" t="s">
        <v>150</v>
      </c>
      <c r="I83" s="119"/>
      <c r="J83" s="273">
        <f>BK83</f>
        <v>0</v>
      </c>
      <c r="L83" s="213"/>
      <c r="M83" s="274"/>
      <c r="N83" s="222"/>
      <c r="O83" s="222"/>
      <c r="P83" s="275">
        <f>P84</f>
        <v>0</v>
      </c>
      <c r="Q83" s="222"/>
      <c r="R83" s="275">
        <f>R84</f>
        <v>0</v>
      </c>
      <c r="S83" s="222"/>
      <c r="T83" s="276">
        <f>T84</f>
        <v>0</v>
      </c>
      <c r="AT83" s="202" t="s">
        <v>76</v>
      </c>
      <c r="AU83" s="202" t="s">
        <v>151</v>
      </c>
      <c r="BK83" s="277">
        <f>BK84</f>
        <v>0</v>
      </c>
    </row>
    <row r="84" spans="2:65" s="279" customFormat="1" ht="37.35" customHeight="1">
      <c r="B84" s="278"/>
      <c r="D84" s="280" t="s">
        <v>76</v>
      </c>
      <c r="E84" s="281" t="s">
        <v>1519</v>
      </c>
      <c r="F84" s="281" t="s">
        <v>1520</v>
      </c>
      <c r="I84" s="115"/>
      <c r="J84" s="282">
        <f>BK84</f>
        <v>0</v>
      </c>
      <c r="L84" s="278"/>
      <c r="M84" s="283"/>
      <c r="N84" s="284"/>
      <c r="O84" s="284"/>
      <c r="P84" s="285">
        <f>SUM(P85:P114)</f>
        <v>0</v>
      </c>
      <c r="Q84" s="284"/>
      <c r="R84" s="285">
        <f>SUM(R85:R114)</f>
        <v>0</v>
      </c>
      <c r="S84" s="284"/>
      <c r="T84" s="286">
        <f>SUM(T85:T114)</f>
        <v>0</v>
      </c>
      <c r="AR84" s="280" t="s">
        <v>85</v>
      </c>
      <c r="AT84" s="287" t="s">
        <v>76</v>
      </c>
      <c r="AU84" s="287" t="s">
        <v>77</v>
      </c>
      <c r="AY84" s="280" t="s">
        <v>196</v>
      </c>
      <c r="BK84" s="288">
        <f>SUM(BK85:BK114)</f>
        <v>0</v>
      </c>
    </row>
    <row r="85" spans="2:65" s="212" customFormat="1" ht="38.25" customHeight="1">
      <c r="B85" s="213"/>
      <c r="C85" s="302" t="s">
        <v>39</v>
      </c>
      <c r="D85" s="302" t="s">
        <v>291</v>
      </c>
      <c r="E85" s="303" t="s">
        <v>1521</v>
      </c>
      <c r="F85" s="304" t="s">
        <v>1522</v>
      </c>
      <c r="G85" s="305" t="s">
        <v>1523</v>
      </c>
      <c r="H85" s="306">
        <v>1</v>
      </c>
      <c r="I85" s="117">
        <v>0</v>
      </c>
      <c r="J85" s="307">
        <f t="shared" ref="J85:J114" si="0">ROUND(I85*H85,2)</f>
        <v>0</v>
      </c>
      <c r="K85" s="304" t="s">
        <v>351</v>
      </c>
      <c r="L85" s="308"/>
      <c r="M85" s="309" t="s">
        <v>5</v>
      </c>
      <c r="N85" s="310" t="s">
        <v>48</v>
      </c>
      <c r="O85" s="214"/>
      <c r="P85" s="299">
        <f t="shared" ref="P85:P114" si="1">O85*H85</f>
        <v>0</v>
      </c>
      <c r="Q85" s="299">
        <v>0</v>
      </c>
      <c r="R85" s="299">
        <f t="shared" ref="R85:R114" si="2">Q85*H85</f>
        <v>0</v>
      </c>
      <c r="S85" s="299">
        <v>0</v>
      </c>
      <c r="T85" s="300">
        <f t="shared" ref="T85:T114" si="3">S85*H85</f>
        <v>0</v>
      </c>
      <c r="AR85" s="202" t="s">
        <v>327</v>
      </c>
      <c r="AT85" s="202" t="s">
        <v>291</v>
      </c>
      <c r="AU85" s="202" t="s">
        <v>39</v>
      </c>
      <c r="AY85" s="202" t="s">
        <v>196</v>
      </c>
      <c r="BE85" s="301">
        <f t="shared" ref="BE85:BE114" si="4">IF(N85="základní",J85,0)</f>
        <v>0</v>
      </c>
      <c r="BF85" s="301">
        <f t="shared" ref="BF85:BF114" si="5">IF(N85="snížená",J85,0)</f>
        <v>0</v>
      </c>
      <c r="BG85" s="301">
        <f t="shared" ref="BG85:BG114" si="6">IF(N85="zákl. přenesená",J85,0)</f>
        <v>0</v>
      </c>
      <c r="BH85" s="301">
        <f t="shared" ref="BH85:BH114" si="7">IF(N85="sníž. přenesená",J85,0)</f>
        <v>0</v>
      </c>
      <c r="BI85" s="301">
        <f t="shared" ref="BI85:BI114" si="8">IF(N85="nulová",J85,0)</f>
        <v>0</v>
      </c>
      <c r="BJ85" s="202" t="s">
        <v>39</v>
      </c>
      <c r="BK85" s="301">
        <f t="shared" ref="BK85:BK114" si="9">ROUND(I85*H85,2)</f>
        <v>0</v>
      </c>
      <c r="BL85" s="202" t="s">
        <v>261</v>
      </c>
      <c r="BM85" s="202" t="s">
        <v>1524</v>
      </c>
    </row>
    <row r="86" spans="2:65" s="212" customFormat="1" ht="16.5" customHeight="1">
      <c r="B86" s="213"/>
      <c r="C86" s="291" t="s">
        <v>85</v>
      </c>
      <c r="D86" s="291" t="s">
        <v>198</v>
      </c>
      <c r="E86" s="292" t="s">
        <v>1525</v>
      </c>
      <c r="F86" s="293" t="s">
        <v>1526</v>
      </c>
      <c r="G86" s="294" t="s">
        <v>1264</v>
      </c>
      <c r="H86" s="295">
        <v>36</v>
      </c>
      <c r="I86" s="116">
        <v>0</v>
      </c>
      <c r="J86" s="296">
        <f t="shared" si="0"/>
        <v>0</v>
      </c>
      <c r="K86" s="293" t="s">
        <v>351</v>
      </c>
      <c r="L86" s="213"/>
      <c r="M86" s="297" t="s">
        <v>5</v>
      </c>
      <c r="N86" s="298" t="s">
        <v>48</v>
      </c>
      <c r="O86" s="214"/>
      <c r="P86" s="299">
        <f t="shared" si="1"/>
        <v>0</v>
      </c>
      <c r="Q86" s="299">
        <v>0</v>
      </c>
      <c r="R86" s="299">
        <f t="shared" si="2"/>
        <v>0</v>
      </c>
      <c r="S86" s="299">
        <v>0</v>
      </c>
      <c r="T86" s="300">
        <f t="shared" si="3"/>
        <v>0</v>
      </c>
      <c r="AR86" s="202" t="s">
        <v>261</v>
      </c>
      <c r="AT86" s="202" t="s">
        <v>198</v>
      </c>
      <c r="AU86" s="202" t="s">
        <v>39</v>
      </c>
      <c r="AY86" s="202" t="s">
        <v>196</v>
      </c>
      <c r="BE86" s="301">
        <f t="shared" si="4"/>
        <v>0</v>
      </c>
      <c r="BF86" s="301">
        <f t="shared" si="5"/>
        <v>0</v>
      </c>
      <c r="BG86" s="301">
        <f t="shared" si="6"/>
        <v>0</v>
      </c>
      <c r="BH86" s="301">
        <f t="shared" si="7"/>
        <v>0</v>
      </c>
      <c r="BI86" s="301">
        <f t="shared" si="8"/>
        <v>0</v>
      </c>
      <c r="BJ86" s="202" t="s">
        <v>39</v>
      </c>
      <c r="BK86" s="301">
        <f t="shared" si="9"/>
        <v>0</v>
      </c>
      <c r="BL86" s="202" t="s">
        <v>261</v>
      </c>
      <c r="BM86" s="202" t="s">
        <v>1527</v>
      </c>
    </row>
    <row r="87" spans="2:65" s="212" customFormat="1" ht="16.5" customHeight="1">
      <c r="B87" s="213"/>
      <c r="C87" s="302" t="s">
        <v>208</v>
      </c>
      <c r="D87" s="302" t="s">
        <v>291</v>
      </c>
      <c r="E87" s="303" t="s">
        <v>1528</v>
      </c>
      <c r="F87" s="304" t="s">
        <v>1529</v>
      </c>
      <c r="G87" s="305" t="s">
        <v>1523</v>
      </c>
      <c r="H87" s="306">
        <v>1</v>
      </c>
      <c r="I87" s="117">
        <v>0</v>
      </c>
      <c r="J87" s="307">
        <f t="shared" si="0"/>
        <v>0</v>
      </c>
      <c r="K87" s="304" t="s">
        <v>351</v>
      </c>
      <c r="L87" s="308"/>
      <c r="M87" s="309" t="s">
        <v>5</v>
      </c>
      <c r="N87" s="310" t="s">
        <v>48</v>
      </c>
      <c r="O87" s="214"/>
      <c r="P87" s="299">
        <f t="shared" si="1"/>
        <v>0</v>
      </c>
      <c r="Q87" s="299">
        <v>0</v>
      </c>
      <c r="R87" s="299">
        <f t="shared" si="2"/>
        <v>0</v>
      </c>
      <c r="S87" s="299">
        <v>0</v>
      </c>
      <c r="T87" s="300">
        <f t="shared" si="3"/>
        <v>0</v>
      </c>
      <c r="AR87" s="202" t="s">
        <v>327</v>
      </c>
      <c r="AT87" s="202" t="s">
        <v>291</v>
      </c>
      <c r="AU87" s="202" t="s">
        <v>39</v>
      </c>
      <c r="AY87" s="202" t="s">
        <v>196</v>
      </c>
      <c r="BE87" s="301">
        <f t="shared" si="4"/>
        <v>0</v>
      </c>
      <c r="BF87" s="301">
        <f t="shared" si="5"/>
        <v>0</v>
      </c>
      <c r="BG87" s="301">
        <f t="shared" si="6"/>
        <v>0</v>
      </c>
      <c r="BH87" s="301">
        <f t="shared" si="7"/>
        <v>0</v>
      </c>
      <c r="BI87" s="301">
        <f t="shared" si="8"/>
        <v>0</v>
      </c>
      <c r="BJ87" s="202" t="s">
        <v>39</v>
      </c>
      <c r="BK87" s="301">
        <f t="shared" si="9"/>
        <v>0</v>
      </c>
      <c r="BL87" s="202" t="s">
        <v>261</v>
      </c>
      <c r="BM87" s="202" t="s">
        <v>1530</v>
      </c>
    </row>
    <row r="88" spans="2:65" s="212" customFormat="1" ht="16.5" customHeight="1">
      <c r="B88" s="213"/>
      <c r="C88" s="302" t="s">
        <v>203</v>
      </c>
      <c r="D88" s="302" t="s">
        <v>291</v>
      </c>
      <c r="E88" s="303" t="s">
        <v>1531</v>
      </c>
      <c r="F88" s="304" t="s">
        <v>1532</v>
      </c>
      <c r="G88" s="305" t="s">
        <v>1533</v>
      </c>
      <c r="H88" s="306">
        <v>33</v>
      </c>
      <c r="I88" s="117">
        <v>0</v>
      </c>
      <c r="J88" s="307">
        <f t="shared" si="0"/>
        <v>0</v>
      </c>
      <c r="K88" s="304" t="s">
        <v>351</v>
      </c>
      <c r="L88" s="308"/>
      <c r="M88" s="309" t="s">
        <v>5</v>
      </c>
      <c r="N88" s="310" t="s">
        <v>48</v>
      </c>
      <c r="O88" s="214"/>
      <c r="P88" s="299">
        <f t="shared" si="1"/>
        <v>0</v>
      </c>
      <c r="Q88" s="299">
        <v>0</v>
      </c>
      <c r="R88" s="299">
        <f t="shared" si="2"/>
        <v>0</v>
      </c>
      <c r="S88" s="299">
        <v>0</v>
      </c>
      <c r="T88" s="300">
        <f t="shared" si="3"/>
        <v>0</v>
      </c>
      <c r="AR88" s="202" t="s">
        <v>327</v>
      </c>
      <c r="AT88" s="202" t="s">
        <v>291</v>
      </c>
      <c r="AU88" s="202" t="s">
        <v>39</v>
      </c>
      <c r="AY88" s="202" t="s">
        <v>196</v>
      </c>
      <c r="BE88" s="301">
        <f t="shared" si="4"/>
        <v>0</v>
      </c>
      <c r="BF88" s="301">
        <f t="shared" si="5"/>
        <v>0</v>
      </c>
      <c r="BG88" s="301">
        <f t="shared" si="6"/>
        <v>0</v>
      </c>
      <c r="BH88" s="301">
        <f t="shared" si="7"/>
        <v>0</v>
      </c>
      <c r="BI88" s="301">
        <f t="shared" si="8"/>
        <v>0</v>
      </c>
      <c r="BJ88" s="202" t="s">
        <v>39</v>
      </c>
      <c r="BK88" s="301">
        <f t="shared" si="9"/>
        <v>0</v>
      </c>
      <c r="BL88" s="202" t="s">
        <v>261</v>
      </c>
      <c r="BM88" s="202" t="s">
        <v>1534</v>
      </c>
    </row>
    <row r="89" spans="2:65" s="212" customFormat="1" ht="16.5" customHeight="1">
      <c r="B89" s="213"/>
      <c r="C89" s="302" t="s">
        <v>215</v>
      </c>
      <c r="D89" s="302" t="s">
        <v>291</v>
      </c>
      <c r="E89" s="303" t="s">
        <v>1535</v>
      </c>
      <c r="F89" s="304" t="s">
        <v>1536</v>
      </c>
      <c r="G89" s="305" t="s">
        <v>1523</v>
      </c>
      <c r="H89" s="306">
        <v>17</v>
      </c>
      <c r="I89" s="117">
        <v>0</v>
      </c>
      <c r="J89" s="307">
        <f t="shared" si="0"/>
        <v>0</v>
      </c>
      <c r="K89" s="304" t="s">
        <v>351</v>
      </c>
      <c r="L89" s="308"/>
      <c r="M89" s="309" t="s">
        <v>5</v>
      </c>
      <c r="N89" s="310" t="s">
        <v>48</v>
      </c>
      <c r="O89" s="214"/>
      <c r="P89" s="299">
        <f t="shared" si="1"/>
        <v>0</v>
      </c>
      <c r="Q89" s="299">
        <v>0</v>
      </c>
      <c r="R89" s="299">
        <f t="shared" si="2"/>
        <v>0</v>
      </c>
      <c r="S89" s="299">
        <v>0</v>
      </c>
      <c r="T89" s="300">
        <f t="shared" si="3"/>
        <v>0</v>
      </c>
      <c r="AR89" s="202" t="s">
        <v>327</v>
      </c>
      <c r="AT89" s="202" t="s">
        <v>291</v>
      </c>
      <c r="AU89" s="202" t="s">
        <v>39</v>
      </c>
      <c r="AY89" s="202" t="s">
        <v>196</v>
      </c>
      <c r="BE89" s="301">
        <f t="shared" si="4"/>
        <v>0</v>
      </c>
      <c r="BF89" s="301">
        <f t="shared" si="5"/>
        <v>0</v>
      </c>
      <c r="BG89" s="301">
        <f t="shared" si="6"/>
        <v>0</v>
      </c>
      <c r="BH89" s="301">
        <f t="shared" si="7"/>
        <v>0</v>
      </c>
      <c r="BI89" s="301">
        <f t="shared" si="8"/>
        <v>0</v>
      </c>
      <c r="BJ89" s="202" t="s">
        <v>39</v>
      </c>
      <c r="BK89" s="301">
        <f t="shared" si="9"/>
        <v>0</v>
      </c>
      <c r="BL89" s="202" t="s">
        <v>261</v>
      </c>
      <c r="BM89" s="202" t="s">
        <v>1537</v>
      </c>
    </row>
    <row r="90" spans="2:65" s="212" customFormat="1" ht="16.5" customHeight="1">
      <c r="B90" s="213"/>
      <c r="C90" s="302" t="s">
        <v>219</v>
      </c>
      <c r="D90" s="302" t="s">
        <v>291</v>
      </c>
      <c r="E90" s="303" t="s">
        <v>1538</v>
      </c>
      <c r="F90" s="304" t="s">
        <v>1539</v>
      </c>
      <c r="G90" s="305" t="s">
        <v>1523</v>
      </c>
      <c r="H90" s="306">
        <v>4</v>
      </c>
      <c r="I90" s="117">
        <v>0</v>
      </c>
      <c r="J90" s="307">
        <f t="shared" si="0"/>
        <v>0</v>
      </c>
      <c r="K90" s="304" t="s">
        <v>351</v>
      </c>
      <c r="L90" s="308"/>
      <c r="M90" s="309" t="s">
        <v>5</v>
      </c>
      <c r="N90" s="310" t="s">
        <v>48</v>
      </c>
      <c r="O90" s="214"/>
      <c r="P90" s="299">
        <f t="shared" si="1"/>
        <v>0</v>
      </c>
      <c r="Q90" s="299">
        <v>0</v>
      </c>
      <c r="R90" s="299">
        <f t="shared" si="2"/>
        <v>0</v>
      </c>
      <c r="S90" s="299">
        <v>0</v>
      </c>
      <c r="T90" s="300">
        <f t="shared" si="3"/>
        <v>0</v>
      </c>
      <c r="AR90" s="202" t="s">
        <v>327</v>
      </c>
      <c r="AT90" s="202" t="s">
        <v>291</v>
      </c>
      <c r="AU90" s="202" t="s">
        <v>39</v>
      </c>
      <c r="AY90" s="202" t="s">
        <v>196</v>
      </c>
      <c r="BE90" s="301">
        <f t="shared" si="4"/>
        <v>0</v>
      </c>
      <c r="BF90" s="301">
        <f t="shared" si="5"/>
        <v>0</v>
      </c>
      <c r="BG90" s="301">
        <f t="shared" si="6"/>
        <v>0</v>
      </c>
      <c r="BH90" s="301">
        <f t="shared" si="7"/>
        <v>0</v>
      </c>
      <c r="BI90" s="301">
        <f t="shared" si="8"/>
        <v>0</v>
      </c>
      <c r="BJ90" s="202" t="s">
        <v>39</v>
      </c>
      <c r="BK90" s="301">
        <f t="shared" si="9"/>
        <v>0</v>
      </c>
      <c r="BL90" s="202" t="s">
        <v>261</v>
      </c>
      <c r="BM90" s="202" t="s">
        <v>1540</v>
      </c>
    </row>
    <row r="91" spans="2:65" s="212" customFormat="1" ht="16.5" customHeight="1">
      <c r="B91" s="213"/>
      <c r="C91" s="302" t="s">
        <v>224</v>
      </c>
      <c r="D91" s="302" t="s">
        <v>291</v>
      </c>
      <c r="E91" s="303" t="s">
        <v>1541</v>
      </c>
      <c r="F91" s="304" t="s">
        <v>1542</v>
      </c>
      <c r="G91" s="305" t="s">
        <v>1523</v>
      </c>
      <c r="H91" s="306">
        <v>3</v>
      </c>
      <c r="I91" s="117">
        <v>0</v>
      </c>
      <c r="J91" s="307">
        <f t="shared" si="0"/>
        <v>0</v>
      </c>
      <c r="K91" s="304" t="s">
        <v>351</v>
      </c>
      <c r="L91" s="308"/>
      <c r="M91" s="309" t="s">
        <v>5</v>
      </c>
      <c r="N91" s="310" t="s">
        <v>48</v>
      </c>
      <c r="O91" s="214"/>
      <c r="P91" s="299">
        <f t="shared" si="1"/>
        <v>0</v>
      </c>
      <c r="Q91" s="299">
        <v>0</v>
      </c>
      <c r="R91" s="299">
        <f t="shared" si="2"/>
        <v>0</v>
      </c>
      <c r="S91" s="299">
        <v>0</v>
      </c>
      <c r="T91" s="300">
        <f t="shared" si="3"/>
        <v>0</v>
      </c>
      <c r="AR91" s="202" t="s">
        <v>327</v>
      </c>
      <c r="AT91" s="202" t="s">
        <v>291</v>
      </c>
      <c r="AU91" s="202" t="s">
        <v>39</v>
      </c>
      <c r="AY91" s="202" t="s">
        <v>196</v>
      </c>
      <c r="BE91" s="301">
        <f t="shared" si="4"/>
        <v>0</v>
      </c>
      <c r="BF91" s="301">
        <f t="shared" si="5"/>
        <v>0</v>
      </c>
      <c r="BG91" s="301">
        <f t="shared" si="6"/>
        <v>0</v>
      </c>
      <c r="BH91" s="301">
        <f t="shared" si="7"/>
        <v>0</v>
      </c>
      <c r="BI91" s="301">
        <f t="shared" si="8"/>
        <v>0</v>
      </c>
      <c r="BJ91" s="202" t="s">
        <v>39</v>
      </c>
      <c r="BK91" s="301">
        <f t="shared" si="9"/>
        <v>0</v>
      </c>
      <c r="BL91" s="202" t="s">
        <v>261</v>
      </c>
      <c r="BM91" s="202" t="s">
        <v>1543</v>
      </c>
    </row>
    <row r="92" spans="2:65" s="212" customFormat="1" ht="16.5" customHeight="1">
      <c r="B92" s="213"/>
      <c r="C92" s="302" t="s">
        <v>228</v>
      </c>
      <c r="D92" s="302" t="s">
        <v>291</v>
      </c>
      <c r="E92" s="303" t="s">
        <v>1544</v>
      </c>
      <c r="F92" s="304" t="s">
        <v>1545</v>
      </c>
      <c r="G92" s="305" t="s">
        <v>1523</v>
      </c>
      <c r="H92" s="306">
        <v>1</v>
      </c>
      <c r="I92" s="117">
        <v>0</v>
      </c>
      <c r="J92" s="307">
        <f t="shared" si="0"/>
        <v>0</v>
      </c>
      <c r="K92" s="304" t="s">
        <v>351</v>
      </c>
      <c r="L92" s="308"/>
      <c r="M92" s="309" t="s">
        <v>5</v>
      </c>
      <c r="N92" s="310" t="s">
        <v>48</v>
      </c>
      <c r="O92" s="214"/>
      <c r="P92" s="299">
        <f t="shared" si="1"/>
        <v>0</v>
      </c>
      <c r="Q92" s="299">
        <v>0</v>
      </c>
      <c r="R92" s="299">
        <f t="shared" si="2"/>
        <v>0</v>
      </c>
      <c r="S92" s="299">
        <v>0</v>
      </c>
      <c r="T92" s="300">
        <f t="shared" si="3"/>
        <v>0</v>
      </c>
      <c r="AR92" s="202" t="s">
        <v>327</v>
      </c>
      <c r="AT92" s="202" t="s">
        <v>291</v>
      </c>
      <c r="AU92" s="202" t="s">
        <v>39</v>
      </c>
      <c r="AY92" s="202" t="s">
        <v>196</v>
      </c>
      <c r="BE92" s="301">
        <f t="shared" si="4"/>
        <v>0</v>
      </c>
      <c r="BF92" s="301">
        <f t="shared" si="5"/>
        <v>0</v>
      </c>
      <c r="BG92" s="301">
        <f t="shared" si="6"/>
        <v>0</v>
      </c>
      <c r="BH92" s="301">
        <f t="shared" si="7"/>
        <v>0</v>
      </c>
      <c r="BI92" s="301">
        <f t="shared" si="8"/>
        <v>0</v>
      </c>
      <c r="BJ92" s="202" t="s">
        <v>39</v>
      </c>
      <c r="BK92" s="301">
        <f t="shared" si="9"/>
        <v>0</v>
      </c>
      <c r="BL92" s="202" t="s">
        <v>261</v>
      </c>
      <c r="BM92" s="202" t="s">
        <v>1546</v>
      </c>
    </row>
    <row r="93" spans="2:65" s="212" customFormat="1" ht="16.5" customHeight="1">
      <c r="B93" s="213"/>
      <c r="C93" s="302" t="s">
        <v>232</v>
      </c>
      <c r="D93" s="302" t="s">
        <v>291</v>
      </c>
      <c r="E93" s="303" t="s">
        <v>1547</v>
      </c>
      <c r="F93" s="304" t="s">
        <v>1548</v>
      </c>
      <c r="G93" s="305" t="s">
        <v>1533</v>
      </c>
      <c r="H93" s="306">
        <v>3</v>
      </c>
      <c r="I93" s="117">
        <v>0</v>
      </c>
      <c r="J93" s="307">
        <f t="shared" si="0"/>
        <v>0</v>
      </c>
      <c r="K93" s="304" t="s">
        <v>351</v>
      </c>
      <c r="L93" s="308"/>
      <c r="M93" s="309" t="s">
        <v>5</v>
      </c>
      <c r="N93" s="310" t="s">
        <v>48</v>
      </c>
      <c r="O93" s="214"/>
      <c r="P93" s="299">
        <f t="shared" si="1"/>
        <v>0</v>
      </c>
      <c r="Q93" s="299">
        <v>0</v>
      </c>
      <c r="R93" s="299">
        <f t="shared" si="2"/>
        <v>0</v>
      </c>
      <c r="S93" s="299">
        <v>0</v>
      </c>
      <c r="T93" s="300">
        <f t="shared" si="3"/>
        <v>0</v>
      </c>
      <c r="AR93" s="202" t="s">
        <v>327</v>
      </c>
      <c r="AT93" s="202" t="s">
        <v>291</v>
      </c>
      <c r="AU93" s="202" t="s">
        <v>39</v>
      </c>
      <c r="AY93" s="202" t="s">
        <v>196</v>
      </c>
      <c r="BE93" s="301">
        <f t="shared" si="4"/>
        <v>0</v>
      </c>
      <c r="BF93" s="301">
        <f t="shared" si="5"/>
        <v>0</v>
      </c>
      <c r="BG93" s="301">
        <f t="shared" si="6"/>
        <v>0</v>
      </c>
      <c r="BH93" s="301">
        <f t="shared" si="7"/>
        <v>0</v>
      </c>
      <c r="BI93" s="301">
        <f t="shared" si="8"/>
        <v>0</v>
      </c>
      <c r="BJ93" s="202" t="s">
        <v>39</v>
      </c>
      <c r="BK93" s="301">
        <f t="shared" si="9"/>
        <v>0</v>
      </c>
      <c r="BL93" s="202" t="s">
        <v>261</v>
      </c>
      <c r="BM93" s="202" t="s">
        <v>1549</v>
      </c>
    </row>
    <row r="94" spans="2:65" s="212" customFormat="1" ht="16.5" customHeight="1">
      <c r="B94" s="213"/>
      <c r="C94" s="302" t="s">
        <v>236</v>
      </c>
      <c r="D94" s="302" t="s">
        <v>291</v>
      </c>
      <c r="E94" s="303" t="s">
        <v>1550</v>
      </c>
      <c r="F94" s="304" t="s">
        <v>1551</v>
      </c>
      <c r="G94" s="305" t="s">
        <v>1533</v>
      </c>
      <c r="H94" s="306">
        <v>6</v>
      </c>
      <c r="I94" s="117">
        <v>0</v>
      </c>
      <c r="J94" s="307">
        <f t="shared" si="0"/>
        <v>0</v>
      </c>
      <c r="K94" s="304" t="s">
        <v>351</v>
      </c>
      <c r="L94" s="308"/>
      <c r="M94" s="309" t="s">
        <v>5</v>
      </c>
      <c r="N94" s="310" t="s">
        <v>48</v>
      </c>
      <c r="O94" s="214"/>
      <c r="P94" s="299">
        <f t="shared" si="1"/>
        <v>0</v>
      </c>
      <c r="Q94" s="299">
        <v>0</v>
      </c>
      <c r="R94" s="299">
        <f t="shared" si="2"/>
        <v>0</v>
      </c>
      <c r="S94" s="299">
        <v>0</v>
      </c>
      <c r="T94" s="300">
        <f t="shared" si="3"/>
        <v>0</v>
      </c>
      <c r="AR94" s="202" t="s">
        <v>327</v>
      </c>
      <c r="AT94" s="202" t="s">
        <v>291</v>
      </c>
      <c r="AU94" s="202" t="s">
        <v>39</v>
      </c>
      <c r="AY94" s="202" t="s">
        <v>196</v>
      </c>
      <c r="BE94" s="301">
        <f t="shared" si="4"/>
        <v>0</v>
      </c>
      <c r="BF94" s="301">
        <f t="shared" si="5"/>
        <v>0</v>
      </c>
      <c r="BG94" s="301">
        <f t="shared" si="6"/>
        <v>0</v>
      </c>
      <c r="BH94" s="301">
        <f t="shared" si="7"/>
        <v>0</v>
      </c>
      <c r="BI94" s="301">
        <f t="shared" si="8"/>
        <v>0</v>
      </c>
      <c r="BJ94" s="202" t="s">
        <v>39</v>
      </c>
      <c r="BK94" s="301">
        <f t="shared" si="9"/>
        <v>0</v>
      </c>
      <c r="BL94" s="202" t="s">
        <v>261</v>
      </c>
      <c r="BM94" s="202" t="s">
        <v>1552</v>
      </c>
    </row>
    <row r="95" spans="2:65" s="212" customFormat="1" ht="16.5" customHeight="1">
      <c r="B95" s="213"/>
      <c r="C95" s="302" t="s">
        <v>240</v>
      </c>
      <c r="D95" s="302" t="s">
        <v>291</v>
      </c>
      <c r="E95" s="303" t="s">
        <v>1553</v>
      </c>
      <c r="F95" s="304" t="s">
        <v>1554</v>
      </c>
      <c r="G95" s="305" t="s">
        <v>1523</v>
      </c>
      <c r="H95" s="306">
        <v>3</v>
      </c>
      <c r="I95" s="117">
        <v>0</v>
      </c>
      <c r="J95" s="307">
        <f t="shared" si="0"/>
        <v>0</v>
      </c>
      <c r="K95" s="304" t="s">
        <v>351</v>
      </c>
      <c r="L95" s="308"/>
      <c r="M95" s="309" t="s">
        <v>5</v>
      </c>
      <c r="N95" s="310" t="s">
        <v>48</v>
      </c>
      <c r="O95" s="214"/>
      <c r="P95" s="299">
        <f t="shared" si="1"/>
        <v>0</v>
      </c>
      <c r="Q95" s="299">
        <v>0</v>
      </c>
      <c r="R95" s="299">
        <f t="shared" si="2"/>
        <v>0</v>
      </c>
      <c r="S95" s="299">
        <v>0</v>
      </c>
      <c r="T95" s="300">
        <f t="shared" si="3"/>
        <v>0</v>
      </c>
      <c r="AR95" s="202" t="s">
        <v>327</v>
      </c>
      <c r="AT95" s="202" t="s">
        <v>291</v>
      </c>
      <c r="AU95" s="202" t="s">
        <v>39</v>
      </c>
      <c r="AY95" s="202" t="s">
        <v>196</v>
      </c>
      <c r="BE95" s="301">
        <f t="shared" si="4"/>
        <v>0</v>
      </c>
      <c r="BF95" s="301">
        <f t="shared" si="5"/>
        <v>0</v>
      </c>
      <c r="BG95" s="301">
        <f t="shared" si="6"/>
        <v>0</v>
      </c>
      <c r="BH95" s="301">
        <f t="shared" si="7"/>
        <v>0</v>
      </c>
      <c r="BI95" s="301">
        <f t="shared" si="8"/>
        <v>0</v>
      </c>
      <c r="BJ95" s="202" t="s">
        <v>39</v>
      </c>
      <c r="BK95" s="301">
        <f t="shared" si="9"/>
        <v>0</v>
      </c>
      <c r="BL95" s="202" t="s">
        <v>261</v>
      </c>
      <c r="BM95" s="202" t="s">
        <v>1555</v>
      </c>
    </row>
    <row r="96" spans="2:65" s="212" customFormat="1" ht="16.5" customHeight="1">
      <c r="B96" s="213"/>
      <c r="C96" s="302" t="s">
        <v>245</v>
      </c>
      <c r="D96" s="302" t="s">
        <v>291</v>
      </c>
      <c r="E96" s="303" t="s">
        <v>1556</v>
      </c>
      <c r="F96" s="304" t="s">
        <v>1557</v>
      </c>
      <c r="G96" s="305" t="s">
        <v>1523</v>
      </c>
      <c r="H96" s="306">
        <v>1</v>
      </c>
      <c r="I96" s="117">
        <v>0</v>
      </c>
      <c r="J96" s="307">
        <f t="shared" si="0"/>
        <v>0</v>
      </c>
      <c r="K96" s="304" t="s">
        <v>351</v>
      </c>
      <c r="L96" s="308"/>
      <c r="M96" s="309" t="s">
        <v>5</v>
      </c>
      <c r="N96" s="310" t="s">
        <v>48</v>
      </c>
      <c r="O96" s="214"/>
      <c r="P96" s="299">
        <f t="shared" si="1"/>
        <v>0</v>
      </c>
      <c r="Q96" s="299">
        <v>0</v>
      </c>
      <c r="R96" s="299">
        <f t="shared" si="2"/>
        <v>0</v>
      </c>
      <c r="S96" s="299">
        <v>0</v>
      </c>
      <c r="T96" s="300">
        <f t="shared" si="3"/>
        <v>0</v>
      </c>
      <c r="AR96" s="202" t="s">
        <v>327</v>
      </c>
      <c r="AT96" s="202" t="s">
        <v>291</v>
      </c>
      <c r="AU96" s="202" t="s">
        <v>39</v>
      </c>
      <c r="AY96" s="202" t="s">
        <v>196</v>
      </c>
      <c r="BE96" s="301">
        <f t="shared" si="4"/>
        <v>0</v>
      </c>
      <c r="BF96" s="301">
        <f t="shared" si="5"/>
        <v>0</v>
      </c>
      <c r="BG96" s="301">
        <f t="shared" si="6"/>
        <v>0</v>
      </c>
      <c r="BH96" s="301">
        <f t="shared" si="7"/>
        <v>0</v>
      </c>
      <c r="BI96" s="301">
        <f t="shared" si="8"/>
        <v>0</v>
      </c>
      <c r="BJ96" s="202" t="s">
        <v>39</v>
      </c>
      <c r="BK96" s="301">
        <f t="shared" si="9"/>
        <v>0</v>
      </c>
      <c r="BL96" s="202" t="s">
        <v>261</v>
      </c>
      <c r="BM96" s="202" t="s">
        <v>1558</v>
      </c>
    </row>
    <row r="97" spans="2:65" s="212" customFormat="1" ht="16.5" customHeight="1">
      <c r="B97" s="213"/>
      <c r="C97" s="302" t="s">
        <v>250</v>
      </c>
      <c r="D97" s="302" t="s">
        <v>291</v>
      </c>
      <c r="E97" s="303" t="s">
        <v>1559</v>
      </c>
      <c r="F97" s="304" t="s">
        <v>1560</v>
      </c>
      <c r="G97" s="305" t="s">
        <v>1523</v>
      </c>
      <c r="H97" s="306">
        <v>2</v>
      </c>
      <c r="I97" s="117">
        <v>0</v>
      </c>
      <c r="J97" s="307">
        <f t="shared" si="0"/>
        <v>0</v>
      </c>
      <c r="K97" s="304" t="s">
        <v>351</v>
      </c>
      <c r="L97" s="308"/>
      <c r="M97" s="309" t="s">
        <v>5</v>
      </c>
      <c r="N97" s="310" t="s">
        <v>48</v>
      </c>
      <c r="O97" s="214"/>
      <c r="P97" s="299">
        <f t="shared" si="1"/>
        <v>0</v>
      </c>
      <c r="Q97" s="299">
        <v>0</v>
      </c>
      <c r="R97" s="299">
        <f t="shared" si="2"/>
        <v>0</v>
      </c>
      <c r="S97" s="299">
        <v>0</v>
      </c>
      <c r="T97" s="300">
        <f t="shared" si="3"/>
        <v>0</v>
      </c>
      <c r="AR97" s="202" t="s">
        <v>327</v>
      </c>
      <c r="AT97" s="202" t="s">
        <v>291</v>
      </c>
      <c r="AU97" s="202" t="s">
        <v>39</v>
      </c>
      <c r="AY97" s="202" t="s">
        <v>196</v>
      </c>
      <c r="BE97" s="301">
        <f t="shared" si="4"/>
        <v>0</v>
      </c>
      <c r="BF97" s="301">
        <f t="shared" si="5"/>
        <v>0</v>
      </c>
      <c r="BG97" s="301">
        <f t="shared" si="6"/>
        <v>0</v>
      </c>
      <c r="BH97" s="301">
        <f t="shared" si="7"/>
        <v>0</v>
      </c>
      <c r="BI97" s="301">
        <f t="shared" si="8"/>
        <v>0</v>
      </c>
      <c r="BJ97" s="202" t="s">
        <v>39</v>
      </c>
      <c r="BK97" s="301">
        <f t="shared" si="9"/>
        <v>0</v>
      </c>
      <c r="BL97" s="202" t="s">
        <v>261</v>
      </c>
      <c r="BM97" s="202" t="s">
        <v>1561</v>
      </c>
    </row>
    <row r="98" spans="2:65" s="212" customFormat="1" ht="16.5" customHeight="1">
      <c r="B98" s="213"/>
      <c r="C98" s="302" t="s">
        <v>254</v>
      </c>
      <c r="D98" s="302" t="s">
        <v>291</v>
      </c>
      <c r="E98" s="303" t="s">
        <v>1562</v>
      </c>
      <c r="F98" s="304" t="s">
        <v>1563</v>
      </c>
      <c r="G98" s="305" t="s">
        <v>1523</v>
      </c>
      <c r="H98" s="306">
        <v>3</v>
      </c>
      <c r="I98" s="117">
        <v>0</v>
      </c>
      <c r="J98" s="307">
        <f t="shared" si="0"/>
        <v>0</v>
      </c>
      <c r="K98" s="304" t="s">
        <v>351</v>
      </c>
      <c r="L98" s="308"/>
      <c r="M98" s="309" t="s">
        <v>5</v>
      </c>
      <c r="N98" s="310" t="s">
        <v>48</v>
      </c>
      <c r="O98" s="214"/>
      <c r="P98" s="299">
        <f t="shared" si="1"/>
        <v>0</v>
      </c>
      <c r="Q98" s="299">
        <v>0</v>
      </c>
      <c r="R98" s="299">
        <f t="shared" si="2"/>
        <v>0</v>
      </c>
      <c r="S98" s="299">
        <v>0</v>
      </c>
      <c r="T98" s="300">
        <f t="shared" si="3"/>
        <v>0</v>
      </c>
      <c r="AR98" s="202" t="s">
        <v>327</v>
      </c>
      <c r="AT98" s="202" t="s">
        <v>291</v>
      </c>
      <c r="AU98" s="202" t="s">
        <v>39</v>
      </c>
      <c r="AY98" s="202" t="s">
        <v>196</v>
      </c>
      <c r="BE98" s="301">
        <f t="shared" si="4"/>
        <v>0</v>
      </c>
      <c r="BF98" s="301">
        <f t="shared" si="5"/>
        <v>0</v>
      </c>
      <c r="BG98" s="301">
        <f t="shared" si="6"/>
        <v>0</v>
      </c>
      <c r="BH98" s="301">
        <f t="shared" si="7"/>
        <v>0</v>
      </c>
      <c r="BI98" s="301">
        <f t="shared" si="8"/>
        <v>0</v>
      </c>
      <c r="BJ98" s="202" t="s">
        <v>39</v>
      </c>
      <c r="BK98" s="301">
        <f t="shared" si="9"/>
        <v>0</v>
      </c>
      <c r="BL98" s="202" t="s">
        <v>261</v>
      </c>
      <c r="BM98" s="202" t="s">
        <v>1564</v>
      </c>
    </row>
    <row r="99" spans="2:65" s="212" customFormat="1" ht="16.5" customHeight="1">
      <c r="B99" s="213"/>
      <c r="C99" s="302" t="s">
        <v>11</v>
      </c>
      <c r="D99" s="302" t="s">
        <v>291</v>
      </c>
      <c r="E99" s="303" t="s">
        <v>1565</v>
      </c>
      <c r="F99" s="304" t="s">
        <v>1566</v>
      </c>
      <c r="G99" s="305" t="s">
        <v>1523</v>
      </c>
      <c r="H99" s="306">
        <v>3</v>
      </c>
      <c r="I99" s="117">
        <v>0</v>
      </c>
      <c r="J99" s="307">
        <f t="shared" si="0"/>
        <v>0</v>
      </c>
      <c r="K99" s="304" t="s">
        <v>351</v>
      </c>
      <c r="L99" s="308"/>
      <c r="M99" s="309" t="s">
        <v>5</v>
      </c>
      <c r="N99" s="310" t="s">
        <v>48</v>
      </c>
      <c r="O99" s="214"/>
      <c r="P99" s="299">
        <f t="shared" si="1"/>
        <v>0</v>
      </c>
      <c r="Q99" s="299">
        <v>0</v>
      </c>
      <c r="R99" s="299">
        <f t="shared" si="2"/>
        <v>0</v>
      </c>
      <c r="S99" s="299">
        <v>0</v>
      </c>
      <c r="T99" s="300">
        <f t="shared" si="3"/>
        <v>0</v>
      </c>
      <c r="AR99" s="202" t="s">
        <v>327</v>
      </c>
      <c r="AT99" s="202" t="s">
        <v>291</v>
      </c>
      <c r="AU99" s="202" t="s">
        <v>39</v>
      </c>
      <c r="AY99" s="202" t="s">
        <v>196</v>
      </c>
      <c r="BE99" s="301">
        <f t="shared" si="4"/>
        <v>0</v>
      </c>
      <c r="BF99" s="301">
        <f t="shared" si="5"/>
        <v>0</v>
      </c>
      <c r="BG99" s="301">
        <f t="shared" si="6"/>
        <v>0</v>
      </c>
      <c r="BH99" s="301">
        <f t="shared" si="7"/>
        <v>0</v>
      </c>
      <c r="BI99" s="301">
        <f t="shared" si="8"/>
        <v>0</v>
      </c>
      <c r="BJ99" s="202" t="s">
        <v>39</v>
      </c>
      <c r="BK99" s="301">
        <f t="shared" si="9"/>
        <v>0</v>
      </c>
      <c r="BL99" s="202" t="s">
        <v>261</v>
      </c>
      <c r="BM99" s="202" t="s">
        <v>1567</v>
      </c>
    </row>
    <row r="100" spans="2:65" s="212" customFormat="1" ht="16.5" customHeight="1">
      <c r="B100" s="213"/>
      <c r="C100" s="302" t="s">
        <v>261</v>
      </c>
      <c r="D100" s="302" t="s">
        <v>291</v>
      </c>
      <c r="E100" s="303" t="s">
        <v>1568</v>
      </c>
      <c r="F100" s="304" t="s">
        <v>1569</v>
      </c>
      <c r="G100" s="305" t="s">
        <v>1533</v>
      </c>
      <c r="H100" s="306">
        <v>17</v>
      </c>
      <c r="I100" s="117">
        <v>0</v>
      </c>
      <c r="J100" s="307">
        <f t="shared" si="0"/>
        <v>0</v>
      </c>
      <c r="K100" s="304" t="s">
        <v>351</v>
      </c>
      <c r="L100" s="308"/>
      <c r="M100" s="309" t="s">
        <v>5</v>
      </c>
      <c r="N100" s="310" t="s">
        <v>48</v>
      </c>
      <c r="O100" s="214"/>
      <c r="P100" s="299">
        <f t="shared" si="1"/>
        <v>0</v>
      </c>
      <c r="Q100" s="299">
        <v>0</v>
      </c>
      <c r="R100" s="299">
        <f t="shared" si="2"/>
        <v>0</v>
      </c>
      <c r="S100" s="299">
        <v>0</v>
      </c>
      <c r="T100" s="300">
        <f t="shared" si="3"/>
        <v>0</v>
      </c>
      <c r="AR100" s="202" t="s">
        <v>327</v>
      </c>
      <c r="AT100" s="202" t="s">
        <v>291</v>
      </c>
      <c r="AU100" s="202" t="s">
        <v>39</v>
      </c>
      <c r="AY100" s="202" t="s">
        <v>196</v>
      </c>
      <c r="BE100" s="301">
        <f t="shared" si="4"/>
        <v>0</v>
      </c>
      <c r="BF100" s="301">
        <f t="shared" si="5"/>
        <v>0</v>
      </c>
      <c r="BG100" s="301">
        <f t="shared" si="6"/>
        <v>0</v>
      </c>
      <c r="BH100" s="301">
        <f t="shared" si="7"/>
        <v>0</v>
      </c>
      <c r="BI100" s="301">
        <f t="shared" si="8"/>
        <v>0</v>
      </c>
      <c r="BJ100" s="202" t="s">
        <v>39</v>
      </c>
      <c r="BK100" s="301">
        <f t="shared" si="9"/>
        <v>0</v>
      </c>
      <c r="BL100" s="202" t="s">
        <v>261</v>
      </c>
      <c r="BM100" s="202" t="s">
        <v>1570</v>
      </c>
    </row>
    <row r="101" spans="2:65" s="212" customFormat="1" ht="16.5" customHeight="1">
      <c r="B101" s="213"/>
      <c r="C101" s="302" t="s">
        <v>266</v>
      </c>
      <c r="D101" s="302" t="s">
        <v>291</v>
      </c>
      <c r="E101" s="303" t="s">
        <v>1571</v>
      </c>
      <c r="F101" s="304" t="s">
        <v>1572</v>
      </c>
      <c r="G101" s="305" t="s">
        <v>1523</v>
      </c>
      <c r="H101" s="306">
        <v>2</v>
      </c>
      <c r="I101" s="117">
        <v>0</v>
      </c>
      <c r="J101" s="307">
        <f t="shared" si="0"/>
        <v>0</v>
      </c>
      <c r="K101" s="304" t="s">
        <v>351</v>
      </c>
      <c r="L101" s="308"/>
      <c r="M101" s="309" t="s">
        <v>5</v>
      </c>
      <c r="N101" s="310" t="s">
        <v>48</v>
      </c>
      <c r="O101" s="214"/>
      <c r="P101" s="299">
        <f t="shared" si="1"/>
        <v>0</v>
      </c>
      <c r="Q101" s="299">
        <v>0</v>
      </c>
      <c r="R101" s="299">
        <f t="shared" si="2"/>
        <v>0</v>
      </c>
      <c r="S101" s="299">
        <v>0</v>
      </c>
      <c r="T101" s="300">
        <f t="shared" si="3"/>
        <v>0</v>
      </c>
      <c r="AR101" s="202" t="s">
        <v>327</v>
      </c>
      <c r="AT101" s="202" t="s">
        <v>291</v>
      </c>
      <c r="AU101" s="202" t="s">
        <v>39</v>
      </c>
      <c r="AY101" s="202" t="s">
        <v>196</v>
      </c>
      <c r="BE101" s="301">
        <f t="shared" si="4"/>
        <v>0</v>
      </c>
      <c r="BF101" s="301">
        <f t="shared" si="5"/>
        <v>0</v>
      </c>
      <c r="BG101" s="301">
        <f t="shared" si="6"/>
        <v>0</v>
      </c>
      <c r="BH101" s="301">
        <f t="shared" si="7"/>
        <v>0</v>
      </c>
      <c r="BI101" s="301">
        <f t="shared" si="8"/>
        <v>0</v>
      </c>
      <c r="BJ101" s="202" t="s">
        <v>39</v>
      </c>
      <c r="BK101" s="301">
        <f t="shared" si="9"/>
        <v>0</v>
      </c>
      <c r="BL101" s="202" t="s">
        <v>261</v>
      </c>
      <c r="BM101" s="202" t="s">
        <v>1573</v>
      </c>
    </row>
    <row r="102" spans="2:65" s="212" customFormat="1" ht="25.5" customHeight="1">
      <c r="B102" s="213"/>
      <c r="C102" s="302" t="s">
        <v>270</v>
      </c>
      <c r="D102" s="302" t="s">
        <v>291</v>
      </c>
      <c r="E102" s="303" t="s">
        <v>1574</v>
      </c>
      <c r="F102" s="304" t="s">
        <v>1575</v>
      </c>
      <c r="G102" s="305" t="s">
        <v>1523</v>
      </c>
      <c r="H102" s="306">
        <v>3</v>
      </c>
      <c r="I102" s="117">
        <v>0</v>
      </c>
      <c r="J102" s="307">
        <f t="shared" si="0"/>
        <v>0</v>
      </c>
      <c r="K102" s="304" t="s">
        <v>351</v>
      </c>
      <c r="L102" s="308"/>
      <c r="M102" s="309" t="s">
        <v>5</v>
      </c>
      <c r="N102" s="310" t="s">
        <v>48</v>
      </c>
      <c r="O102" s="214"/>
      <c r="P102" s="299">
        <f t="shared" si="1"/>
        <v>0</v>
      </c>
      <c r="Q102" s="299">
        <v>0</v>
      </c>
      <c r="R102" s="299">
        <f t="shared" si="2"/>
        <v>0</v>
      </c>
      <c r="S102" s="299">
        <v>0</v>
      </c>
      <c r="T102" s="300">
        <f t="shared" si="3"/>
        <v>0</v>
      </c>
      <c r="AR102" s="202" t="s">
        <v>327</v>
      </c>
      <c r="AT102" s="202" t="s">
        <v>291</v>
      </c>
      <c r="AU102" s="202" t="s">
        <v>39</v>
      </c>
      <c r="AY102" s="202" t="s">
        <v>196</v>
      </c>
      <c r="BE102" s="301">
        <f t="shared" si="4"/>
        <v>0</v>
      </c>
      <c r="BF102" s="301">
        <f t="shared" si="5"/>
        <v>0</v>
      </c>
      <c r="BG102" s="301">
        <f t="shared" si="6"/>
        <v>0</v>
      </c>
      <c r="BH102" s="301">
        <f t="shared" si="7"/>
        <v>0</v>
      </c>
      <c r="BI102" s="301">
        <f t="shared" si="8"/>
        <v>0</v>
      </c>
      <c r="BJ102" s="202" t="s">
        <v>39</v>
      </c>
      <c r="BK102" s="301">
        <f t="shared" si="9"/>
        <v>0</v>
      </c>
      <c r="BL102" s="202" t="s">
        <v>261</v>
      </c>
      <c r="BM102" s="202" t="s">
        <v>1576</v>
      </c>
    </row>
    <row r="103" spans="2:65" s="212" customFormat="1" ht="16.5" customHeight="1">
      <c r="B103" s="213"/>
      <c r="C103" s="302" t="s">
        <v>274</v>
      </c>
      <c r="D103" s="302" t="s">
        <v>291</v>
      </c>
      <c r="E103" s="303" t="s">
        <v>1577</v>
      </c>
      <c r="F103" s="304" t="s">
        <v>1578</v>
      </c>
      <c r="G103" s="305" t="s">
        <v>1533</v>
      </c>
      <c r="H103" s="306">
        <v>3</v>
      </c>
      <c r="I103" s="117">
        <v>0</v>
      </c>
      <c r="J103" s="307">
        <f t="shared" si="0"/>
        <v>0</v>
      </c>
      <c r="K103" s="304" t="s">
        <v>351</v>
      </c>
      <c r="L103" s="308"/>
      <c r="M103" s="309" t="s">
        <v>5</v>
      </c>
      <c r="N103" s="310" t="s">
        <v>48</v>
      </c>
      <c r="O103" s="214"/>
      <c r="P103" s="299">
        <f t="shared" si="1"/>
        <v>0</v>
      </c>
      <c r="Q103" s="299">
        <v>0</v>
      </c>
      <c r="R103" s="299">
        <f t="shared" si="2"/>
        <v>0</v>
      </c>
      <c r="S103" s="299">
        <v>0</v>
      </c>
      <c r="T103" s="300">
        <f t="shared" si="3"/>
        <v>0</v>
      </c>
      <c r="AR103" s="202" t="s">
        <v>327</v>
      </c>
      <c r="AT103" s="202" t="s">
        <v>291</v>
      </c>
      <c r="AU103" s="202" t="s">
        <v>39</v>
      </c>
      <c r="AY103" s="202" t="s">
        <v>196</v>
      </c>
      <c r="BE103" s="301">
        <f t="shared" si="4"/>
        <v>0</v>
      </c>
      <c r="BF103" s="301">
        <f t="shared" si="5"/>
        <v>0</v>
      </c>
      <c r="BG103" s="301">
        <f t="shared" si="6"/>
        <v>0</v>
      </c>
      <c r="BH103" s="301">
        <f t="shared" si="7"/>
        <v>0</v>
      </c>
      <c r="BI103" s="301">
        <f t="shared" si="8"/>
        <v>0</v>
      </c>
      <c r="BJ103" s="202" t="s">
        <v>39</v>
      </c>
      <c r="BK103" s="301">
        <f t="shared" si="9"/>
        <v>0</v>
      </c>
      <c r="BL103" s="202" t="s">
        <v>261</v>
      </c>
      <c r="BM103" s="202" t="s">
        <v>1579</v>
      </c>
    </row>
    <row r="104" spans="2:65" s="212" customFormat="1" ht="16.5" customHeight="1">
      <c r="B104" s="213"/>
      <c r="C104" s="302" t="s">
        <v>278</v>
      </c>
      <c r="D104" s="302" t="s">
        <v>291</v>
      </c>
      <c r="E104" s="303" t="s">
        <v>1580</v>
      </c>
      <c r="F104" s="304" t="s">
        <v>1581</v>
      </c>
      <c r="G104" s="305" t="s">
        <v>1523</v>
      </c>
      <c r="H104" s="306">
        <v>4</v>
      </c>
      <c r="I104" s="117">
        <v>0</v>
      </c>
      <c r="J104" s="307">
        <f t="shared" si="0"/>
        <v>0</v>
      </c>
      <c r="K104" s="304" t="s">
        <v>351</v>
      </c>
      <c r="L104" s="308"/>
      <c r="M104" s="309" t="s">
        <v>5</v>
      </c>
      <c r="N104" s="310" t="s">
        <v>48</v>
      </c>
      <c r="O104" s="214"/>
      <c r="P104" s="299">
        <f t="shared" si="1"/>
        <v>0</v>
      </c>
      <c r="Q104" s="299">
        <v>0</v>
      </c>
      <c r="R104" s="299">
        <f t="shared" si="2"/>
        <v>0</v>
      </c>
      <c r="S104" s="299">
        <v>0</v>
      </c>
      <c r="T104" s="300">
        <f t="shared" si="3"/>
        <v>0</v>
      </c>
      <c r="AR104" s="202" t="s">
        <v>327</v>
      </c>
      <c r="AT104" s="202" t="s">
        <v>291</v>
      </c>
      <c r="AU104" s="202" t="s">
        <v>39</v>
      </c>
      <c r="AY104" s="202" t="s">
        <v>196</v>
      </c>
      <c r="BE104" s="301">
        <f t="shared" si="4"/>
        <v>0</v>
      </c>
      <c r="BF104" s="301">
        <f t="shared" si="5"/>
        <v>0</v>
      </c>
      <c r="BG104" s="301">
        <f t="shared" si="6"/>
        <v>0</v>
      </c>
      <c r="BH104" s="301">
        <f t="shared" si="7"/>
        <v>0</v>
      </c>
      <c r="BI104" s="301">
        <f t="shared" si="8"/>
        <v>0</v>
      </c>
      <c r="BJ104" s="202" t="s">
        <v>39</v>
      </c>
      <c r="BK104" s="301">
        <f t="shared" si="9"/>
        <v>0</v>
      </c>
      <c r="BL104" s="202" t="s">
        <v>261</v>
      </c>
      <c r="BM104" s="202" t="s">
        <v>1582</v>
      </c>
    </row>
    <row r="105" spans="2:65" s="212" customFormat="1" ht="16.5" customHeight="1">
      <c r="B105" s="213"/>
      <c r="C105" s="302" t="s">
        <v>10</v>
      </c>
      <c r="D105" s="302" t="s">
        <v>291</v>
      </c>
      <c r="E105" s="303" t="s">
        <v>1583</v>
      </c>
      <c r="F105" s="304" t="s">
        <v>1584</v>
      </c>
      <c r="G105" s="305" t="s">
        <v>1533</v>
      </c>
      <c r="H105" s="306">
        <v>3</v>
      </c>
      <c r="I105" s="117">
        <v>0</v>
      </c>
      <c r="J105" s="307">
        <f t="shared" si="0"/>
        <v>0</v>
      </c>
      <c r="K105" s="304" t="s">
        <v>351</v>
      </c>
      <c r="L105" s="308"/>
      <c r="M105" s="309" t="s">
        <v>5</v>
      </c>
      <c r="N105" s="310" t="s">
        <v>48</v>
      </c>
      <c r="O105" s="214"/>
      <c r="P105" s="299">
        <f t="shared" si="1"/>
        <v>0</v>
      </c>
      <c r="Q105" s="299">
        <v>0</v>
      </c>
      <c r="R105" s="299">
        <f t="shared" si="2"/>
        <v>0</v>
      </c>
      <c r="S105" s="299">
        <v>0</v>
      </c>
      <c r="T105" s="300">
        <f t="shared" si="3"/>
        <v>0</v>
      </c>
      <c r="AR105" s="202" t="s">
        <v>327</v>
      </c>
      <c r="AT105" s="202" t="s">
        <v>291</v>
      </c>
      <c r="AU105" s="202" t="s">
        <v>39</v>
      </c>
      <c r="AY105" s="202" t="s">
        <v>196</v>
      </c>
      <c r="BE105" s="301">
        <f t="shared" si="4"/>
        <v>0</v>
      </c>
      <c r="BF105" s="301">
        <f t="shared" si="5"/>
        <v>0</v>
      </c>
      <c r="BG105" s="301">
        <f t="shared" si="6"/>
        <v>0</v>
      </c>
      <c r="BH105" s="301">
        <f t="shared" si="7"/>
        <v>0</v>
      </c>
      <c r="BI105" s="301">
        <f t="shared" si="8"/>
        <v>0</v>
      </c>
      <c r="BJ105" s="202" t="s">
        <v>39</v>
      </c>
      <c r="BK105" s="301">
        <f t="shared" si="9"/>
        <v>0</v>
      </c>
      <c r="BL105" s="202" t="s">
        <v>261</v>
      </c>
      <c r="BM105" s="202" t="s">
        <v>1585</v>
      </c>
    </row>
    <row r="106" spans="2:65" s="212" customFormat="1" ht="16.5" customHeight="1">
      <c r="B106" s="213"/>
      <c r="C106" s="302" t="s">
        <v>285</v>
      </c>
      <c r="D106" s="302" t="s">
        <v>291</v>
      </c>
      <c r="E106" s="303" t="s">
        <v>1586</v>
      </c>
      <c r="F106" s="304" t="s">
        <v>1587</v>
      </c>
      <c r="G106" s="305" t="s">
        <v>1523</v>
      </c>
      <c r="H106" s="306">
        <v>6</v>
      </c>
      <c r="I106" s="117">
        <v>0</v>
      </c>
      <c r="J106" s="307">
        <f t="shared" si="0"/>
        <v>0</v>
      </c>
      <c r="K106" s="304" t="s">
        <v>351</v>
      </c>
      <c r="L106" s="308"/>
      <c r="M106" s="309" t="s">
        <v>5</v>
      </c>
      <c r="N106" s="310" t="s">
        <v>48</v>
      </c>
      <c r="O106" s="214"/>
      <c r="P106" s="299">
        <f t="shared" si="1"/>
        <v>0</v>
      </c>
      <c r="Q106" s="299">
        <v>0</v>
      </c>
      <c r="R106" s="299">
        <f t="shared" si="2"/>
        <v>0</v>
      </c>
      <c r="S106" s="299">
        <v>0</v>
      </c>
      <c r="T106" s="300">
        <f t="shared" si="3"/>
        <v>0</v>
      </c>
      <c r="AR106" s="202" t="s">
        <v>327</v>
      </c>
      <c r="AT106" s="202" t="s">
        <v>291</v>
      </c>
      <c r="AU106" s="202" t="s">
        <v>39</v>
      </c>
      <c r="AY106" s="202" t="s">
        <v>196</v>
      </c>
      <c r="BE106" s="301">
        <f t="shared" si="4"/>
        <v>0</v>
      </c>
      <c r="BF106" s="301">
        <f t="shared" si="5"/>
        <v>0</v>
      </c>
      <c r="BG106" s="301">
        <f t="shared" si="6"/>
        <v>0</v>
      </c>
      <c r="BH106" s="301">
        <f t="shared" si="7"/>
        <v>0</v>
      </c>
      <c r="BI106" s="301">
        <f t="shared" si="8"/>
        <v>0</v>
      </c>
      <c r="BJ106" s="202" t="s">
        <v>39</v>
      </c>
      <c r="BK106" s="301">
        <f t="shared" si="9"/>
        <v>0</v>
      </c>
      <c r="BL106" s="202" t="s">
        <v>261</v>
      </c>
      <c r="BM106" s="202" t="s">
        <v>1588</v>
      </c>
    </row>
    <row r="107" spans="2:65" s="212" customFormat="1" ht="25.5" customHeight="1">
      <c r="B107" s="213"/>
      <c r="C107" s="302" t="s">
        <v>290</v>
      </c>
      <c r="D107" s="302" t="s">
        <v>291</v>
      </c>
      <c r="E107" s="303" t="s">
        <v>1589</v>
      </c>
      <c r="F107" s="304" t="s">
        <v>1590</v>
      </c>
      <c r="G107" s="305" t="s">
        <v>1591</v>
      </c>
      <c r="H107" s="306">
        <v>1</v>
      </c>
      <c r="I107" s="117">
        <v>0</v>
      </c>
      <c r="J107" s="307">
        <f t="shared" si="0"/>
        <v>0</v>
      </c>
      <c r="K107" s="304" t="s">
        <v>351</v>
      </c>
      <c r="L107" s="308"/>
      <c r="M107" s="309" t="s">
        <v>5</v>
      </c>
      <c r="N107" s="310" t="s">
        <v>48</v>
      </c>
      <c r="O107" s="214"/>
      <c r="P107" s="299">
        <f t="shared" si="1"/>
        <v>0</v>
      </c>
      <c r="Q107" s="299">
        <v>0</v>
      </c>
      <c r="R107" s="299">
        <f t="shared" si="2"/>
        <v>0</v>
      </c>
      <c r="S107" s="299">
        <v>0</v>
      </c>
      <c r="T107" s="300">
        <f t="shared" si="3"/>
        <v>0</v>
      </c>
      <c r="AR107" s="202" t="s">
        <v>327</v>
      </c>
      <c r="AT107" s="202" t="s">
        <v>291</v>
      </c>
      <c r="AU107" s="202" t="s">
        <v>39</v>
      </c>
      <c r="AY107" s="202" t="s">
        <v>196</v>
      </c>
      <c r="BE107" s="301">
        <f t="shared" si="4"/>
        <v>0</v>
      </c>
      <c r="BF107" s="301">
        <f t="shared" si="5"/>
        <v>0</v>
      </c>
      <c r="BG107" s="301">
        <f t="shared" si="6"/>
        <v>0</v>
      </c>
      <c r="BH107" s="301">
        <f t="shared" si="7"/>
        <v>0</v>
      </c>
      <c r="BI107" s="301">
        <f t="shared" si="8"/>
        <v>0</v>
      </c>
      <c r="BJ107" s="202" t="s">
        <v>39</v>
      </c>
      <c r="BK107" s="301">
        <f t="shared" si="9"/>
        <v>0</v>
      </c>
      <c r="BL107" s="202" t="s">
        <v>261</v>
      </c>
      <c r="BM107" s="202" t="s">
        <v>1592</v>
      </c>
    </row>
    <row r="108" spans="2:65" s="212" customFormat="1" ht="16.5" customHeight="1">
      <c r="B108" s="213"/>
      <c r="C108" s="302" t="s">
        <v>295</v>
      </c>
      <c r="D108" s="302" t="s">
        <v>291</v>
      </c>
      <c r="E108" s="303" t="s">
        <v>1593</v>
      </c>
      <c r="F108" s="304" t="s">
        <v>1594</v>
      </c>
      <c r="G108" s="305" t="s">
        <v>1591</v>
      </c>
      <c r="H108" s="306">
        <v>1</v>
      </c>
      <c r="I108" s="117">
        <v>0</v>
      </c>
      <c r="J108" s="307">
        <f t="shared" si="0"/>
        <v>0</v>
      </c>
      <c r="K108" s="304" t="s">
        <v>351</v>
      </c>
      <c r="L108" s="308"/>
      <c r="M108" s="309" t="s">
        <v>5</v>
      </c>
      <c r="N108" s="310" t="s">
        <v>48</v>
      </c>
      <c r="O108" s="214"/>
      <c r="P108" s="299">
        <f t="shared" si="1"/>
        <v>0</v>
      </c>
      <c r="Q108" s="299">
        <v>0</v>
      </c>
      <c r="R108" s="299">
        <f t="shared" si="2"/>
        <v>0</v>
      </c>
      <c r="S108" s="299">
        <v>0</v>
      </c>
      <c r="T108" s="300">
        <f t="shared" si="3"/>
        <v>0</v>
      </c>
      <c r="AR108" s="202" t="s">
        <v>327</v>
      </c>
      <c r="AT108" s="202" t="s">
        <v>291</v>
      </c>
      <c r="AU108" s="202" t="s">
        <v>39</v>
      </c>
      <c r="AY108" s="202" t="s">
        <v>196</v>
      </c>
      <c r="BE108" s="301">
        <f t="shared" si="4"/>
        <v>0</v>
      </c>
      <c r="BF108" s="301">
        <f t="shared" si="5"/>
        <v>0</v>
      </c>
      <c r="BG108" s="301">
        <f t="shared" si="6"/>
        <v>0</v>
      </c>
      <c r="BH108" s="301">
        <f t="shared" si="7"/>
        <v>0</v>
      </c>
      <c r="BI108" s="301">
        <f t="shared" si="8"/>
        <v>0</v>
      </c>
      <c r="BJ108" s="202" t="s">
        <v>39</v>
      </c>
      <c r="BK108" s="301">
        <f t="shared" si="9"/>
        <v>0</v>
      </c>
      <c r="BL108" s="202" t="s">
        <v>261</v>
      </c>
      <c r="BM108" s="202" t="s">
        <v>1595</v>
      </c>
    </row>
    <row r="109" spans="2:65" s="212" customFormat="1" ht="16.5" customHeight="1">
      <c r="B109" s="213"/>
      <c r="C109" s="291" t="s">
        <v>299</v>
      </c>
      <c r="D109" s="291" t="s">
        <v>198</v>
      </c>
      <c r="E109" s="292" t="s">
        <v>1596</v>
      </c>
      <c r="F109" s="293" t="s">
        <v>747</v>
      </c>
      <c r="G109" s="294" t="s">
        <v>243</v>
      </c>
      <c r="H109" s="295">
        <v>1</v>
      </c>
      <c r="I109" s="116">
        <v>0</v>
      </c>
      <c r="J109" s="296">
        <f t="shared" si="0"/>
        <v>0</v>
      </c>
      <c r="K109" s="293" t="s">
        <v>351</v>
      </c>
      <c r="L109" s="213"/>
      <c r="M109" s="297" t="s">
        <v>5</v>
      </c>
      <c r="N109" s="298" t="s">
        <v>48</v>
      </c>
      <c r="O109" s="214"/>
      <c r="P109" s="299">
        <f t="shared" si="1"/>
        <v>0</v>
      </c>
      <c r="Q109" s="299">
        <v>0</v>
      </c>
      <c r="R109" s="299">
        <f t="shared" si="2"/>
        <v>0</v>
      </c>
      <c r="S109" s="299">
        <v>0</v>
      </c>
      <c r="T109" s="300">
        <f t="shared" si="3"/>
        <v>0</v>
      </c>
      <c r="AR109" s="202" t="s">
        <v>261</v>
      </c>
      <c r="AT109" s="202" t="s">
        <v>198</v>
      </c>
      <c r="AU109" s="202" t="s">
        <v>39</v>
      </c>
      <c r="AY109" s="202" t="s">
        <v>196</v>
      </c>
      <c r="BE109" s="301">
        <f t="shared" si="4"/>
        <v>0</v>
      </c>
      <c r="BF109" s="301">
        <f t="shared" si="5"/>
        <v>0</v>
      </c>
      <c r="BG109" s="301">
        <f t="shared" si="6"/>
        <v>0</v>
      </c>
      <c r="BH109" s="301">
        <f t="shared" si="7"/>
        <v>0</v>
      </c>
      <c r="BI109" s="301">
        <f t="shared" si="8"/>
        <v>0</v>
      </c>
      <c r="BJ109" s="202" t="s">
        <v>39</v>
      </c>
      <c r="BK109" s="301">
        <f t="shared" si="9"/>
        <v>0</v>
      </c>
      <c r="BL109" s="202" t="s">
        <v>261</v>
      </c>
      <c r="BM109" s="202" t="s">
        <v>1597</v>
      </c>
    </row>
    <row r="110" spans="2:65" s="212" customFormat="1" ht="16.5" customHeight="1">
      <c r="B110" s="213"/>
      <c r="C110" s="291" t="s">
        <v>303</v>
      </c>
      <c r="D110" s="291" t="s">
        <v>198</v>
      </c>
      <c r="E110" s="292" t="s">
        <v>1598</v>
      </c>
      <c r="F110" s="293" t="s">
        <v>1599</v>
      </c>
      <c r="G110" s="294" t="s">
        <v>1264</v>
      </c>
      <c r="H110" s="295">
        <v>5</v>
      </c>
      <c r="I110" s="116">
        <v>0</v>
      </c>
      <c r="J110" s="296">
        <f t="shared" si="0"/>
        <v>0</v>
      </c>
      <c r="K110" s="293" t="s">
        <v>351</v>
      </c>
      <c r="L110" s="213"/>
      <c r="M110" s="297" t="s">
        <v>5</v>
      </c>
      <c r="N110" s="298" t="s">
        <v>48</v>
      </c>
      <c r="O110" s="214"/>
      <c r="P110" s="299">
        <f t="shared" si="1"/>
        <v>0</v>
      </c>
      <c r="Q110" s="299">
        <v>0</v>
      </c>
      <c r="R110" s="299">
        <f t="shared" si="2"/>
        <v>0</v>
      </c>
      <c r="S110" s="299">
        <v>0</v>
      </c>
      <c r="T110" s="300">
        <f t="shared" si="3"/>
        <v>0</v>
      </c>
      <c r="AR110" s="202" t="s">
        <v>261</v>
      </c>
      <c r="AT110" s="202" t="s">
        <v>198</v>
      </c>
      <c r="AU110" s="202" t="s">
        <v>39</v>
      </c>
      <c r="AY110" s="202" t="s">
        <v>196</v>
      </c>
      <c r="BE110" s="301">
        <f t="shared" si="4"/>
        <v>0</v>
      </c>
      <c r="BF110" s="301">
        <f t="shared" si="5"/>
        <v>0</v>
      </c>
      <c r="BG110" s="301">
        <f t="shared" si="6"/>
        <v>0</v>
      </c>
      <c r="BH110" s="301">
        <f t="shared" si="7"/>
        <v>0</v>
      </c>
      <c r="BI110" s="301">
        <f t="shared" si="8"/>
        <v>0</v>
      </c>
      <c r="BJ110" s="202" t="s">
        <v>39</v>
      </c>
      <c r="BK110" s="301">
        <f t="shared" si="9"/>
        <v>0</v>
      </c>
      <c r="BL110" s="202" t="s">
        <v>261</v>
      </c>
      <c r="BM110" s="202" t="s">
        <v>1600</v>
      </c>
    </row>
    <row r="111" spans="2:65" s="212" customFormat="1" ht="16.5" customHeight="1">
      <c r="B111" s="213"/>
      <c r="C111" s="291" t="s">
        <v>307</v>
      </c>
      <c r="D111" s="291" t="s">
        <v>198</v>
      </c>
      <c r="E111" s="292" t="s">
        <v>1601</v>
      </c>
      <c r="F111" s="293" t="s">
        <v>1602</v>
      </c>
      <c r="G111" s="294" t="s">
        <v>1264</v>
      </c>
      <c r="H111" s="295">
        <v>10</v>
      </c>
      <c r="I111" s="116">
        <v>0</v>
      </c>
      <c r="J111" s="296">
        <f t="shared" si="0"/>
        <v>0</v>
      </c>
      <c r="K111" s="293" t="s">
        <v>351</v>
      </c>
      <c r="L111" s="213"/>
      <c r="M111" s="297" t="s">
        <v>5</v>
      </c>
      <c r="N111" s="298" t="s">
        <v>48</v>
      </c>
      <c r="O111" s="214"/>
      <c r="P111" s="299">
        <f t="shared" si="1"/>
        <v>0</v>
      </c>
      <c r="Q111" s="299">
        <v>0</v>
      </c>
      <c r="R111" s="299">
        <f t="shared" si="2"/>
        <v>0</v>
      </c>
      <c r="S111" s="299">
        <v>0</v>
      </c>
      <c r="T111" s="300">
        <f t="shared" si="3"/>
        <v>0</v>
      </c>
      <c r="AR111" s="202" t="s">
        <v>261</v>
      </c>
      <c r="AT111" s="202" t="s">
        <v>198</v>
      </c>
      <c r="AU111" s="202" t="s">
        <v>39</v>
      </c>
      <c r="AY111" s="202" t="s">
        <v>196</v>
      </c>
      <c r="BE111" s="301">
        <f t="shared" si="4"/>
        <v>0</v>
      </c>
      <c r="BF111" s="301">
        <f t="shared" si="5"/>
        <v>0</v>
      </c>
      <c r="BG111" s="301">
        <f t="shared" si="6"/>
        <v>0</v>
      </c>
      <c r="BH111" s="301">
        <f t="shared" si="7"/>
        <v>0</v>
      </c>
      <c r="BI111" s="301">
        <f t="shared" si="8"/>
        <v>0</v>
      </c>
      <c r="BJ111" s="202" t="s">
        <v>39</v>
      </c>
      <c r="BK111" s="301">
        <f t="shared" si="9"/>
        <v>0</v>
      </c>
      <c r="BL111" s="202" t="s">
        <v>261</v>
      </c>
      <c r="BM111" s="202" t="s">
        <v>1603</v>
      </c>
    </row>
    <row r="112" spans="2:65" s="212" customFormat="1" ht="16.5" customHeight="1">
      <c r="B112" s="213"/>
      <c r="C112" s="291" t="s">
        <v>311</v>
      </c>
      <c r="D112" s="291" t="s">
        <v>198</v>
      </c>
      <c r="E112" s="292" t="s">
        <v>1604</v>
      </c>
      <c r="F112" s="293" t="s">
        <v>1605</v>
      </c>
      <c r="G112" s="294" t="s">
        <v>1264</v>
      </c>
      <c r="H112" s="295">
        <v>8</v>
      </c>
      <c r="I112" s="116">
        <v>0</v>
      </c>
      <c r="J112" s="296">
        <f t="shared" si="0"/>
        <v>0</v>
      </c>
      <c r="K112" s="293" t="s">
        <v>351</v>
      </c>
      <c r="L112" s="213"/>
      <c r="M112" s="297" t="s">
        <v>5</v>
      </c>
      <c r="N112" s="298" t="s">
        <v>48</v>
      </c>
      <c r="O112" s="214"/>
      <c r="P112" s="299">
        <f t="shared" si="1"/>
        <v>0</v>
      </c>
      <c r="Q112" s="299">
        <v>0</v>
      </c>
      <c r="R112" s="299">
        <f t="shared" si="2"/>
        <v>0</v>
      </c>
      <c r="S112" s="299">
        <v>0</v>
      </c>
      <c r="T112" s="300">
        <f t="shared" si="3"/>
        <v>0</v>
      </c>
      <c r="AR112" s="202" t="s">
        <v>261</v>
      </c>
      <c r="AT112" s="202" t="s">
        <v>198</v>
      </c>
      <c r="AU112" s="202" t="s">
        <v>39</v>
      </c>
      <c r="AY112" s="202" t="s">
        <v>196</v>
      </c>
      <c r="BE112" s="301">
        <f t="shared" si="4"/>
        <v>0</v>
      </c>
      <c r="BF112" s="301">
        <f t="shared" si="5"/>
        <v>0</v>
      </c>
      <c r="BG112" s="301">
        <f t="shared" si="6"/>
        <v>0</v>
      </c>
      <c r="BH112" s="301">
        <f t="shared" si="7"/>
        <v>0</v>
      </c>
      <c r="BI112" s="301">
        <f t="shared" si="8"/>
        <v>0</v>
      </c>
      <c r="BJ112" s="202" t="s">
        <v>39</v>
      </c>
      <c r="BK112" s="301">
        <f t="shared" si="9"/>
        <v>0</v>
      </c>
      <c r="BL112" s="202" t="s">
        <v>261</v>
      </c>
      <c r="BM112" s="202" t="s">
        <v>1606</v>
      </c>
    </row>
    <row r="113" spans="2:65" s="212" customFormat="1" ht="16.5" customHeight="1">
      <c r="B113" s="213"/>
      <c r="C113" s="291" t="s">
        <v>315</v>
      </c>
      <c r="D113" s="291" t="s">
        <v>198</v>
      </c>
      <c r="E113" s="292" t="s">
        <v>1607</v>
      </c>
      <c r="F113" s="293" t="s">
        <v>1608</v>
      </c>
      <c r="G113" s="294" t="s">
        <v>1523</v>
      </c>
      <c r="H113" s="295">
        <v>1</v>
      </c>
      <c r="I113" s="116">
        <v>0</v>
      </c>
      <c r="J113" s="296">
        <f t="shared" si="0"/>
        <v>0</v>
      </c>
      <c r="K113" s="293" t="s">
        <v>351</v>
      </c>
      <c r="L113" s="213"/>
      <c r="M113" s="297" t="s">
        <v>5</v>
      </c>
      <c r="N113" s="298" t="s">
        <v>48</v>
      </c>
      <c r="O113" s="214"/>
      <c r="P113" s="299">
        <f t="shared" si="1"/>
        <v>0</v>
      </c>
      <c r="Q113" s="299">
        <v>0</v>
      </c>
      <c r="R113" s="299">
        <f t="shared" si="2"/>
        <v>0</v>
      </c>
      <c r="S113" s="299">
        <v>0</v>
      </c>
      <c r="T113" s="300">
        <f t="shared" si="3"/>
        <v>0</v>
      </c>
      <c r="AR113" s="202" t="s">
        <v>261</v>
      </c>
      <c r="AT113" s="202" t="s">
        <v>198</v>
      </c>
      <c r="AU113" s="202" t="s">
        <v>39</v>
      </c>
      <c r="AY113" s="202" t="s">
        <v>196</v>
      </c>
      <c r="BE113" s="301">
        <f t="shared" si="4"/>
        <v>0</v>
      </c>
      <c r="BF113" s="301">
        <f t="shared" si="5"/>
        <v>0</v>
      </c>
      <c r="BG113" s="301">
        <f t="shared" si="6"/>
        <v>0</v>
      </c>
      <c r="BH113" s="301">
        <f t="shared" si="7"/>
        <v>0</v>
      </c>
      <c r="BI113" s="301">
        <f t="shared" si="8"/>
        <v>0</v>
      </c>
      <c r="BJ113" s="202" t="s">
        <v>39</v>
      </c>
      <c r="BK113" s="301">
        <f t="shared" si="9"/>
        <v>0</v>
      </c>
      <c r="BL113" s="202" t="s">
        <v>261</v>
      </c>
      <c r="BM113" s="202" t="s">
        <v>1609</v>
      </c>
    </row>
    <row r="114" spans="2:65" s="212" customFormat="1" ht="16.5" customHeight="1">
      <c r="B114" s="213"/>
      <c r="C114" s="291" t="s">
        <v>319</v>
      </c>
      <c r="D114" s="291" t="s">
        <v>198</v>
      </c>
      <c r="E114" s="292" t="s">
        <v>1610</v>
      </c>
      <c r="F114" s="293" t="s">
        <v>1611</v>
      </c>
      <c r="G114" s="294" t="s">
        <v>1264</v>
      </c>
      <c r="H114" s="295">
        <v>10</v>
      </c>
      <c r="I114" s="116">
        <v>0</v>
      </c>
      <c r="J114" s="296">
        <f t="shared" si="0"/>
        <v>0</v>
      </c>
      <c r="K114" s="293" t="s">
        <v>351</v>
      </c>
      <c r="L114" s="213"/>
      <c r="M114" s="297" t="s">
        <v>5</v>
      </c>
      <c r="N114" s="320" t="s">
        <v>48</v>
      </c>
      <c r="O114" s="321"/>
      <c r="P114" s="322">
        <f t="shared" si="1"/>
        <v>0</v>
      </c>
      <c r="Q114" s="322">
        <v>0</v>
      </c>
      <c r="R114" s="322">
        <f t="shared" si="2"/>
        <v>0</v>
      </c>
      <c r="S114" s="322">
        <v>0</v>
      </c>
      <c r="T114" s="323">
        <f t="shared" si="3"/>
        <v>0</v>
      </c>
      <c r="AR114" s="202" t="s">
        <v>261</v>
      </c>
      <c r="AT114" s="202" t="s">
        <v>198</v>
      </c>
      <c r="AU114" s="202" t="s">
        <v>39</v>
      </c>
      <c r="AY114" s="202" t="s">
        <v>196</v>
      </c>
      <c r="BE114" s="301">
        <f t="shared" si="4"/>
        <v>0</v>
      </c>
      <c r="BF114" s="301">
        <f t="shared" si="5"/>
        <v>0</v>
      </c>
      <c r="BG114" s="301">
        <f t="shared" si="6"/>
        <v>0</v>
      </c>
      <c r="BH114" s="301">
        <f t="shared" si="7"/>
        <v>0</v>
      </c>
      <c r="BI114" s="301">
        <f t="shared" si="8"/>
        <v>0</v>
      </c>
      <c r="BJ114" s="202" t="s">
        <v>39</v>
      </c>
      <c r="BK114" s="301">
        <f t="shared" si="9"/>
        <v>0</v>
      </c>
      <c r="BL114" s="202" t="s">
        <v>261</v>
      </c>
      <c r="BM114" s="202" t="s">
        <v>1612</v>
      </c>
    </row>
    <row r="115" spans="2:65" s="212" customFormat="1" ht="6.95" customHeight="1">
      <c r="B115" s="236"/>
      <c r="C115" s="237"/>
      <c r="D115" s="237"/>
      <c r="E115" s="237"/>
      <c r="F115" s="237"/>
      <c r="G115" s="237"/>
      <c r="H115" s="237"/>
      <c r="I115" s="108"/>
      <c r="J115" s="237"/>
      <c r="K115" s="237"/>
      <c r="L115" s="213"/>
    </row>
  </sheetData>
  <sheetProtection password="805E" sheet="1" objects="1" scenarios="1"/>
  <autoFilter ref="C82:K114"/>
  <mergeCells count="13">
    <mergeCell ref="E75:H75"/>
    <mergeCell ref="G1:H1"/>
    <mergeCell ref="L2:V2"/>
    <mergeCell ref="E49:H49"/>
    <mergeCell ref="E51:H51"/>
    <mergeCell ref="J55:J56"/>
    <mergeCell ref="E71:H71"/>
    <mergeCell ref="E73:H7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7"/>
  <sheetViews>
    <sheetView showGridLines="0" workbookViewId="0">
      <pane ySplit="1" topLeftCell="A2" activePane="bottomLeft" state="frozen"/>
      <selection pane="bottomLeft" activeCell="V102" sqref="V102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102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144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1613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71.25" customHeight="1">
      <c r="B26" s="218"/>
      <c r="C26" s="219"/>
      <c r="D26" s="219"/>
      <c r="E26" s="380" t="s">
        <v>42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ROUND(J96,0)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ROUND(SUM(BE96:BE246), 0)</f>
        <v>0</v>
      </c>
      <c r="G32" s="214"/>
      <c r="H32" s="214"/>
      <c r="I32" s="106">
        <v>0.21</v>
      </c>
      <c r="J32" s="228">
        <f>ROUND(ROUND((SUM(BE96:BE246)),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ROUND(SUM(BF96:BF246), 0)</f>
        <v>0</v>
      </c>
      <c r="G33" s="214"/>
      <c r="H33" s="214"/>
      <c r="I33" s="106">
        <v>0.15</v>
      </c>
      <c r="J33" s="228">
        <f>ROUND(ROUND((SUM(BF96:BF246)),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ROUND(SUM(BG96:BG246),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ROUND(SUM(BH96:BH246),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ROUND(SUM(BI96:BI246),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144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05 - Zdravotně technické instalace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J96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152</v>
      </c>
      <c r="E61" s="249"/>
      <c r="F61" s="249"/>
      <c r="G61" s="249"/>
      <c r="H61" s="249"/>
      <c r="I61" s="111"/>
      <c r="J61" s="250">
        <f>J97</f>
        <v>0</v>
      </c>
      <c r="K61" s="251"/>
    </row>
    <row r="62" spans="2:47" s="259" customFormat="1" ht="19.899999999999999" customHeight="1">
      <c r="B62" s="253"/>
      <c r="C62" s="254"/>
      <c r="D62" s="255" t="s">
        <v>153</v>
      </c>
      <c r="E62" s="256"/>
      <c r="F62" s="256"/>
      <c r="G62" s="256"/>
      <c r="H62" s="256"/>
      <c r="I62" s="112"/>
      <c r="J62" s="257">
        <f>J98</f>
        <v>0</v>
      </c>
      <c r="K62" s="258"/>
    </row>
    <row r="63" spans="2:47" s="259" customFormat="1" ht="19.899999999999999" customHeight="1">
      <c r="B63" s="253"/>
      <c r="C63" s="254"/>
      <c r="D63" s="255" t="s">
        <v>154</v>
      </c>
      <c r="E63" s="256"/>
      <c r="F63" s="256"/>
      <c r="G63" s="256"/>
      <c r="H63" s="256"/>
      <c r="I63" s="112"/>
      <c r="J63" s="257">
        <f>J111</f>
        <v>0</v>
      </c>
      <c r="K63" s="258"/>
    </row>
    <row r="64" spans="2:47" s="259" customFormat="1" ht="19.899999999999999" customHeight="1">
      <c r="B64" s="253"/>
      <c r="C64" s="254"/>
      <c r="D64" s="255" t="s">
        <v>158</v>
      </c>
      <c r="E64" s="256"/>
      <c r="F64" s="256"/>
      <c r="G64" s="256"/>
      <c r="H64" s="256"/>
      <c r="I64" s="112"/>
      <c r="J64" s="257">
        <f>J114</f>
        <v>0</v>
      </c>
      <c r="K64" s="258"/>
    </row>
    <row r="65" spans="2:12" s="259" customFormat="1" ht="19.899999999999999" customHeight="1">
      <c r="B65" s="253"/>
      <c r="C65" s="254"/>
      <c r="D65" s="255" t="s">
        <v>1614</v>
      </c>
      <c r="E65" s="256"/>
      <c r="F65" s="256"/>
      <c r="G65" s="256"/>
      <c r="H65" s="256"/>
      <c r="I65" s="112"/>
      <c r="J65" s="257">
        <f>J116</f>
        <v>0</v>
      </c>
      <c r="K65" s="258"/>
    </row>
    <row r="66" spans="2:12" s="259" customFormat="1" ht="19.899999999999999" customHeight="1">
      <c r="B66" s="253"/>
      <c r="C66" s="254"/>
      <c r="D66" s="255" t="s">
        <v>159</v>
      </c>
      <c r="E66" s="256"/>
      <c r="F66" s="256"/>
      <c r="G66" s="256"/>
      <c r="H66" s="256"/>
      <c r="I66" s="112"/>
      <c r="J66" s="257">
        <f>J125</f>
        <v>0</v>
      </c>
      <c r="K66" s="258"/>
    </row>
    <row r="67" spans="2:12" s="259" customFormat="1" ht="19.899999999999999" customHeight="1">
      <c r="B67" s="253"/>
      <c r="C67" s="254"/>
      <c r="D67" s="255" t="s">
        <v>160</v>
      </c>
      <c r="E67" s="256"/>
      <c r="F67" s="256"/>
      <c r="G67" s="256"/>
      <c r="H67" s="256"/>
      <c r="I67" s="112"/>
      <c r="J67" s="257">
        <f>J129</f>
        <v>0</v>
      </c>
      <c r="K67" s="258"/>
    </row>
    <row r="68" spans="2:12" s="259" customFormat="1" ht="19.899999999999999" customHeight="1">
      <c r="B68" s="253"/>
      <c r="C68" s="254"/>
      <c r="D68" s="255" t="s">
        <v>161</v>
      </c>
      <c r="E68" s="256"/>
      <c r="F68" s="256"/>
      <c r="G68" s="256"/>
      <c r="H68" s="256"/>
      <c r="I68" s="112"/>
      <c r="J68" s="257">
        <f>J135</f>
        <v>0</v>
      </c>
      <c r="K68" s="258"/>
    </row>
    <row r="69" spans="2:12" s="252" customFormat="1" ht="24.95" customHeight="1">
      <c r="B69" s="246"/>
      <c r="C69" s="247"/>
      <c r="D69" s="248" t="s">
        <v>162</v>
      </c>
      <c r="E69" s="249"/>
      <c r="F69" s="249"/>
      <c r="G69" s="249"/>
      <c r="H69" s="249"/>
      <c r="I69" s="111"/>
      <c r="J69" s="250">
        <f>J137</f>
        <v>0</v>
      </c>
      <c r="K69" s="251"/>
    </row>
    <row r="70" spans="2:12" s="259" customFormat="1" ht="19.899999999999999" customHeight="1">
      <c r="B70" s="253"/>
      <c r="C70" s="254"/>
      <c r="D70" s="255" t="s">
        <v>165</v>
      </c>
      <c r="E70" s="256"/>
      <c r="F70" s="256"/>
      <c r="G70" s="256"/>
      <c r="H70" s="256"/>
      <c r="I70" s="112"/>
      <c r="J70" s="257">
        <f>J138</f>
        <v>0</v>
      </c>
      <c r="K70" s="258"/>
    </row>
    <row r="71" spans="2:12" s="259" customFormat="1" ht="19.899999999999999" customHeight="1">
      <c r="B71" s="253"/>
      <c r="C71" s="254"/>
      <c r="D71" s="255" t="s">
        <v>1615</v>
      </c>
      <c r="E71" s="256"/>
      <c r="F71" s="256"/>
      <c r="G71" s="256"/>
      <c r="H71" s="256"/>
      <c r="I71" s="112"/>
      <c r="J71" s="257">
        <f>J144</f>
        <v>0</v>
      </c>
      <c r="K71" s="258"/>
    </row>
    <row r="72" spans="2:12" s="259" customFormat="1" ht="19.899999999999999" customHeight="1">
      <c r="B72" s="253"/>
      <c r="C72" s="254"/>
      <c r="D72" s="255" t="s">
        <v>1616</v>
      </c>
      <c r="E72" s="256"/>
      <c r="F72" s="256"/>
      <c r="G72" s="256"/>
      <c r="H72" s="256"/>
      <c r="I72" s="112"/>
      <c r="J72" s="257">
        <f>J177</f>
        <v>0</v>
      </c>
      <c r="K72" s="258"/>
    </row>
    <row r="73" spans="2:12" s="259" customFormat="1" ht="19.899999999999999" customHeight="1">
      <c r="B73" s="253"/>
      <c r="C73" s="254"/>
      <c r="D73" s="255" t="s">
        <v>1617</v>
      </c>
      <c r="E73" s="256"/>
      <c r="F73" s="256"/>
      <c r="G73" s="256"/>
      <c r="H73" s="256"/>
      <c r="I73" s="112"/>
      <c r="J73" s="257">
        <f>J207</f>
        <v>0</v>
      </c>
      <c r="K73" s="258"/>
    </row>
    <row r="74" spans="2:12" s="259" customFormat="1" ht="19.899999999999999" customHeight="1">
      <c r="B74" s="253"/>
      <c r="C74" s="254"/>
      <c r="D74" s="255" t="s">
        <v>1618</v>
      </c>
      <c r="E74" s="256"/>
      <c r="F74" s="256"/>
      <c r="G74" s="256"/>
      <c r="H74" s="256"/>
      <c r="I74" s="112"/>
      <c r="J74" s="257">
        <f>J245</f>
        <v>0</v>
      </c>
      <c r="K74" s="258"/>
    </row>
    <row r="75" spans="2:12" s="212" customFormat="1" ht="21.75" customHeight="1">
      <c r="B75" s="213"/>
      <c r="C75" s="214"/>
      <c r="D75" s="214"/>
      <c r="E75" s="214"/>
      <c r="F75" s="214"/>
      <c r="G75" s="214"/>
      <c r="H75" s="214"/>
      <c r="I75" s="101"/>
      <c r="J75" s="214"/>
      <c r="K75" s="215"/>
    </row>
    <row r="76" spans="2:12" s="212" customFormat="1" ht="6.95" customHeight="1">
      <c r="B76" s="236"/>
      <c r="C76" s="237"/>
      <c r="D76" s="237"/>
      <c r="E76" s="237"/>
      <c r="F76" s="237"/>
      <c r="G76" s="237"/>
      <c r="H76" s="237"/>
      <c r="I76" s="108"/>
      <c r="J76" s="237"/>
      <c r="K76" s="238"/>
    </row>
    <row r="80" spans="2:12" s="212" customFormat="1" ht="6.95" customHeight="1">
      <c r="B80" s="239"/>
      <c r="C80" s="240"/>
      <c r="D80" s="240"/>
      <c r="E80" s="240"/>
      <c r="F80" s="240"/>
      <c r="G80" s="240"/>
      <c r="H80" s="240"/>
      <c r="I80" s="109"/>
      <c r="J80" s="240"/>
      <c r="K80" s="240"/>
      <c r="L80" s="213"/>
    </row>
    <row r="81" spans="2:63" s="212" customFormat="1" ht="36.950000000000003" customHeight="1">
      <c r="B81" s="213"/>
      <c r="C81" s="260" t="s">
        <v>180</v>
      </c>
      <c r="I81" s="119"/>
      <c r="L81" s="213"/>
    </row>
    <row r="82" spans="2:63" s="212" customFormat="1" ht="6.95" customHeight="1">
      <c r="B82" s="213"/>
      <c r="I82" s="119"/>
      <c r="L82" s="213"/>
    </row>
    <row r="83" spans="2:63" s="212" customFormat="1" ht="14.45" customHeight="1">
      <c r="B83" s="213"/>
      <c r="C83" s="261" t="s">
        <v>19</v>
      </c>
      <c r="I83" s="119"/>
      <c r="L83" s="213"/>
    </row>
    <row r="84" spans="2:63" s="212" customFormat="1" ht="16.5" customHeight="1">
      <c r="B84" s="213"/>
      <c r="E84" s="382" t="str">
        <f>E7</f>
        <v>Střední škola automobilní Holice - modernizace dílen odborného výcviku a praxe - stavební práce</v>
      </c>
      <c r="F84" s="383"/>
      <c r="G84" s="383"/>
      <c r="H84" s="383"/>
      <c r="I84" s="119"/>
      <c r="L84" s="213"/>
    </row>
    <row r="85" spans="2:63" ht="15">
      <c r="B85" s="206"/>
      <c r="C85" s="261" t="s">
        <v>143</v>
      </c>
      <c r="L85" s="206"/>
    </row>
    <row r="86" spans="2:63" s="212" customFormat="1" ht="16.5" customHeight="1">
      <c r="B86" s="213"/>
      <c r="E86" s="382" t="s">
        <v>144</v>
      </c>
      <c r="F86" s="373"/>
      <c r="G86" s="373"/>
      <c r="H86" s="373"/>
      <c r="I86" s="119"/>
      <c r="L86" s="213"/>
    </row>
    <row r="87" spans="2:63" s="212" customFormat="1" ht="14.45" customHeight="1">
      <c r="B87" s="213"/>
      <c r="C87" s="261" t="s">
        <v>145</v>
      </c>
      <c r="I87" s="119"/>
      <c r="L87" s="213"/>
    </row>
    <row r="88" spans="2:63" s="212" customFormat="1" ht="17.25" customHeight="1">
      <c r="B88" s="213"/>
      <c r="E88" s="372" t="str">
        <f>E11</f>
        <v>05 - Zdravotně technické instalace</v>
      </c>
      <c r="F88" s="373"/>
      <c r="G88" s="373"/>
      <c r="H88" s="373"/>
      <c r="I88" s="119"/>
      <c r="L88" s="213"/>
    </row>
    <row r="89" spans="2:63" s="212" customFormat="1" ht="6.95" customHeight="1">
      <c r="B89" s="213"/>
      <c r="I89" s="119"/>
      <c r="L89" s="213"/>
    </row>
    <row r="90" spans="2:63" s="212" customFormat="1" ht="18" customHeight="1">
      <c r="B90" s="213"/>
      <c r="C90" s="261" t="s">
        <v>23</v>
      </c>
      <c r="F90" s="262" t="str">
        <f>F14</f>
        <v>Holice</v>
      </c>
      <c r="I90" s="113" t="s">
        <v>25</v>
      </c>
      <c r="J90" s="263">
        <f>IF(J14="","",J14)</f>
        <v>0</v>
      </c>
      <c r="L90" s="213"/>
    </row>
    <row r="91" spans="2:63" s="212" customFormat="1" ht="6.95" customHeight="1">
      <c r="B91" s="213"/>
      <c r="I91" s="119"/>
      <c r="L91" s="213"/>
    </row>
    <row r="92" spans="2:63" s="212" customFormat="1" ht="15">
      <c r="B92" s="213"/>
      <c r="C92" s="261" t="s">
        <v>26</v>
      </c>
      <c r="F92" s="262" t="str">
        <f>E17</f>
        <v>Pardubický kraj, Komenského nám. 125, Pardubice</v>
      </c>
      <c r="I92" s="113" t="s">
        <v>34</v>
      </c>
      <c r="J92" s="262" t="str">
        <f>E23</f>
        <v>ApA Architektonicko-projekt.ateliér Vamberk s.r.o.</v>
      </c>
      <c r="L92" s="213"/>
    </row>
    <row r="93" spans="2:63" s="212" customFormat="1" ht="14.45" customHeight="1">
      <c r="B93" s="213"/>
      <c r="C93" s="261" t="s">
        <v>32</v>
      </c>
      <c r="F93" s="262" t="str">
        <f>IF(E20="","",E20)</f>
        <v/>
      </c>
      <c r="I93" s="119"/>
      <c r="L93" s="213"/>
    </row>
    <row r="94" spans="2:63" s="212" customFormat="1" ht="10.35" customHeight="1">
      <c r="B94" s="213"/>
      <c r="I94" s="119"/>
      <c r="L94" s="213"/>
    </row>
    <row r="95" spans="2:63" s="271" customFormat="1" ht="29.25" customHeight="1">
      <c r="B95" s="264"/>
      <c r="C95" s="265" t="s">
        <v>181</v>
      </c>
      <c r="D95" s="266" t="s">
        <v>62</v>
      </c>
      <c r="E95" s="266" t="s">
        <v>58</v>
      </c>
      <c r="F95" s="266" t="s">
        <v>182</v>
      </c>
      <c r="G95" s="266" t="s">
        <v>183</v>
      </c>
      <c r="H95" s="266" t="s">
        <v>184</v>
      </c>
      <c r="I95" s="114" t="s">
        <v>185</v>
      </c>
      <c r="J95" s="266" t="s">
        <v>149</v>
      </c>
      <c r="K95" s="267" t="s">
        <v>186</v>
      </c>
      <c r="L95" s="264"/>
      <c r="M95" s="268" t="s">
        <v>187</v>
      </c>
      <c r="N95" s="269" t="s">
        <v>47</v>
      </c>
      <c r="O95" s="269" t="s">
        <v>188</v>
      </c>
      <c r="P95" s="269" t="s">
        <v>189</v>
      </c>
      <c r="Q95" s="269" t="s">
        <v>190</v>
      </c>
      <c r="R95" s="269" t="s">
        <v>191</v>
      </c>
      <c r="S95" s="269" t="s">
        <v>192</v>
      </c>
      <c r="T95" s="270" t="s">
        <v>193</v>
      </c>
    </row>
    <row r="96" spans="2:63" s="212" customFormat="1" ht="29.25" customHeight="1">
      <c r="B96" s="213"/>
      <c r="C96" s="272" t="s">
        <v>150</v>
      </c>
      <c r="I96" s="119"/>
      <c r="J96" s="273">
        <f>BK96</f>
        <v>0</v>
      </c>
      <c r="L96" s="213"/>
      <c r="M96" s="274"/>
      <c r="N96" s="222"/>
      <c r="O96" s="222"/>
      <c r="P96" s="275">
        <f>P97+P137</f>
        <v>0</v>
      </c>
      <c r="Q96" s="222"/>
      <c r="R96" s="275">
        <f>R97+R137</f>
        <v>22.784449962</v>
      </c>
      <c r="S96" s="222"/>
      <c r="T96" s="276">
        <f>T97+T137</f>
        <v>3.5780000000000003</v>
      </c>
      <c r="AT96" s="202" t="s">
        <v>76</v>
      </c>
      <c r="AU96" s="202" t="s">
        <v>151</v>
      </c>
      <c r="BK96" s="277">
        <f>BK97+BK137</f>
        <v>0</v>
      </c>
    </row>
    <row r="97" spans="2:65" s="279" customFormat="1" ht="37.35" customHeight="1">
      <c r="B97" s="278"/>
      <c r="D97" s="280" t="s">
        <v>76</v>
      </c>
      <c r="E97" s="281" t="s">
        <v>194</v>
      </c>
      <c r="F97" s="281" t="s">
        <v>195</v>
      </c>
      <c r="I97" s="115"/>
      <c r="J97" s="282">
        <f>BK97</f>
        <v>0</v>
      </c>
      <c r="L97" s="278"/>
      <c r="M97" s="283"/>
      <c r="N97" s="284"/>
      <c r="O97" s="284"/>
      <c r="P97" s="285">
        <f>P98+P111+P114+P116+P125+P129+P135</f>
        <v>0</v>
      </c>
      <c r="Q97" s="284"/>
      <c r="R97" s="285">
        <f>R98+R111+R114+R116+R125+R129+R135</f>
        <v>20.48968</v>
      </c>
      <c r="S97" s="284"/>
      <c r="T97" s="286">
        <f>T98+T111+T114+T116+T125+T129+T135</f>
        <v>3.5780000000000003</v>
      </c>
      <c r="AR97" s="280" t="s">
        <v>39</v>
      </c>
      <c r="AT97" s="287" t="s">
        <v>76</v>
      </c>
      <c r="AU97" s="287" t="s">
        <v>77</v>
      </c>
      <c r="AY97" s="280" t="s">
        <v>196</v>
      </c>
      <c r="BK97" s="288">
        <f>BK98+BK111+BK114+BK116+BK125+BK129+BK135</f>
        <v>0</v>
      </c>
    </row>
    <row r="98" spans="2:65" s="279" customFormat="1" ht="19.899999999999999" customHeight="1">
      <c r="B98" s="278"/>
      <c r="D98" s="280" t="s">
        <v>76</v>
      </c>
      <c r="E98" s="289" t="s">
        <v>39</v>
      </c>
      <c r="F98" s="289" t="s">
        <v>197</v>
      </c>
      <c r="I98" s="115"/>
      <c r="J98" s="290">
        <f>BK98</f>
        <v>0</v>
      </c>
      <c r="L98" s="278"/>
      <c r="M98" s="283"/>
      <c r="N98" s="284"/>
      <c r="O98" s="284"/>
      <c r="P98" s="285">
        <f>SUM(P99:P110)</f>
        <v>0</v>
      </c>
      <c r="Q98" s="284"/>
      <c r="R98" s="285">
        <f>SUM(R99:R110)</f>
        <v>10.368</v>
      </c>
      <c r="S98" s="284"/>
      <c r="T98" s="286">
        <f>SUM(T99:T110)</f>
        <v>0</v>
      </c>
      <c r="AR98" s="280" t="s">
        <v>39</v>
      </c>
      <c r="AT98" s="287" t="s">
        <v>76</v>
      </c>
      <c r="AU98" s="287" t="s">
        <v>39</v>
      </c>
      <c r="AY98" s="280" t="s">
        <v>196</v>
      </c>
      <c r="BK98" s="288">
        <f>SUM(BK99:BK110)</f>
        <v>0</v>
      </c>
    </row>
    <row r="99" spans="2:65" s="212" customFormat="1" ht="16.5" customHeight="1">
      <c r="B99" s="213"/>
      <c r="C99" s="291" t="s">
        <v>39</v>
      </c>
      <c r="D99" s="291" t="s">
        <v>198</v>
      </c>
      <c r="E99" s="292" t="s">
        <v>216</v>
      </c>
      <c r="F99" s="293" t="s">
        <v>1619</v>
      </c>
      <c r="G99" s="294" t="s">
        <v>201</v>
      </c>
      <c r="H99" s="295">
        <v>12</v>
      </c>
      <c r="I99" s="116">
        <v>0</v>
      </c>
      <c r="J99" s="296">
        <f t="shared" ref="J99:J110" si="0">ROUND(I99*H99,2)</f>
        <v>0</v>
      </c>
      <c r="K99" s="293" t="s">
        <v>202</v>
      </c>
      <c r="L99" s="213"/>
      <c r="M99" s="297" t="s">
        <v>5</v>
      </c>
      <c r="N99" s="298" t="s">
        <v>48</v>
      </c>
      <c r="O99" s="214"/>
      <c r="P99" s="299">
        <f t="shared" ref="P99:P110" si="1">O99*H99</f>
        <v>0</v>
      </c>
      <c r="Q99" s="299">
        <v>0</v>
      </c>
      <c r="R99" s="299">
        <f t="shared" ref="R99:R110" si="2">Q99*H99</f>
        <v>0</v>
      </c>
      <c r="S99" s="299">
        <v>0</v>
      </c>
      <c r="T99" s="300">
        <f t="shared" ref="T99:T110" si="3">S99*H99</f>
        <v>0</v>
      </c>
      <c r="AR99" s="202" t="s">
        <v>203</v>
      </c>
      <c r="AT99" s="202" t="s">
        <v>198</v>
      </c>
      <c r="AU99" s="202" t="s">
        <v>85</v>
      </c>
      <c r="AY99" s="202" t="s">
        <v>196</v>
      </c>
      <c r="BE99" s="301">
        <f t="shared" ref="BE99:BE110" si="4">IF(N99="základní",J99,0)</f>
        <v>0</v>
      </c>
      <c r="BF99" s="301">
        <f t="shared" ref="BF99:BF110" si="5">IF(N99="snížená",J99,0)</f>
        <v>0</v>
      </c>
      <c r="BG99" s="301">
        <f t="shared" ref="BG99:BG110" si="6">IF(N99="zákl. přenesená",J99,0)</f>
        <v>0</v>
      </c>
      <c r="BH99" s="301">
        <f t="shared" ref="BH99:BH110" si="7">IF(N99="sníž. přenesená",J99,0)</f>
        <v>0</v>
      </c>
      <c r="BI99" s="301">
        <f t="shared" ref="BI99:BI110" si="8">IF(N99="nulová",J99,0)</f>
        <v>0</v>
      </c>
      <c r="BJ99" s="202" t="s">
        <v>39</v>
      </c>
      <c r="BK99" s="301">
        <f t="shared" ref="BK99:BK110" si="9">ROUND(I99*H99,2)</f>
        <v>0</v>
      </c>
      <c r="BL99" s="202" t="s">
        <v>203</v>
      </c>
      <c r="BM99" s="202" t="s">
        <v>1620</v>
      </c>
    </row>
    <row r="100" spans="2:65" s="212" customFormat="1" ht="25.5" customHeight="1">
      <c r="B100" s="213"/>
      <c r="C100" s="291" t="s">
        <v>85</v>
      </c>
      <c r="D100" s="291" t="s">
        <v>198</v>
      </c>
      <c r="E100" s="292" t="s">
        <v>1621</v>
      </c>
      <c r="F100" s="293" t="s">
        <v>1622</v>
      </c>
      <c r="G100" s="294" t="s">
        <v>222</v>
      </c>
      <c r="H100" s="295">
        <v>1</v>
      </c>
      <c r="I100" s="116">
        <v>0</v>
      </c>
      <c r="J100" s="296">
        <f t="shared" si="0"/>
        <v>0</v>
      </c>
      <c r="K100" s="293" t="s">
        <v>202</v>
      </c>
      <c r="L100" s="213"/>
      <c r="M100" s="297" t="s">
        <v>5</v>
      </c>
      <c r="N100" s="298" t="s">
        <v>48</v>
      </c>
      <c r="O100" s="214"/>
      <c r="P100" s="299">
        <f t="shared" si="1"/>
        <v>0</v>
      </c>
      <c r="Q100" s="299">
        <v>0</v>
      </c>
      <c r="R100" s="299">
        <f t="shared" si="2"/>
        <v>0</v>
      </c>
      <c r="S100" s="299">
        <v>0</v>
      </c>
      <c r="T100" s="300">
        <f t="shared" si="3"/>
        <v>0</v>
      </c>
      <c r="AR100" s="202" t="s">
        <v>203</v>
      </c>
      <c r="AT100" s="202" t="s">
        <v>198</v>
      </c>
      <c r="AU100" s="202" t="s">
        <v>85</v>
      </c>
      <c r="AY100" s="202" t="s">
        <v>196</v>
      </c>
      <c r="BE100" s="301">
        <f t="shared" si="4"/>
        <v>0</v>
      </c>
      <c r="BF100" s="301">
        <f t="shared" si="5"/>
        <v>0</v>
      </c>
      <c r="BG100" s="301">
        <f t="shared" si="6"/>
        <v>0</v>
      </c>
      <c r="BH100" s="301">
        <f t="shared" si="7"/>
        <v>0</v>
      </c>
      <c r="BI100" s="301">
        <f t="shared" si="8"/>
        <v>0</v>
      </c>
      <c r="BJ100" s="202" t="s">
        <v>39</v>
      </c>
      <c r="BK100" s="301">
        <f t="shared" si="9"/>
        <v>0</v>
      </c>
      <c r="BL100" s="202" t="s">
        <v>203</v>
      </c>
      <c r="BM100" s="202" t="s">
        <v>1623</v>
      </c>
    </row>
    <row r="101" spans="2:65" s="212" customFormat="1" ht="25.5" customHeight="1">
      <c r="B101" s="213"/>
      <c r="C101" s="291" t="s">
        <v>208</v>
      </c>
      <c r="D101" s="291" t="s">
        <v>198</v>
      </c>
      <c r="E101" s="292" t="s">
        <v>220</v>
      </c>
      <c r="F101" s="293" t="s">
        <v>221</v>
      </c>
      <c r="G101" s="294" t="s">
        <v>222</v>
      </c>
      <c r="H101" s="295">
        <v>5.04</v>
      </c>
      <c r="I101" s="116">
        <v>0</v>
      </c>
      <c r="J101" s="296">
        <f t="shared" si="0"/>
        <v>0</v>
      </c>
      <c r="K101" s="293" t="s">
        <v>202</v>
      </c>
      <c r="L101" s="213"/>
      <c r="M101" s="297" t="s">
        <v>5</v>
      </c>
      <c r="N101" s="298" t="s">
        <v>48</v>
      </c>
      <c r="O101" s="214"/>
      <c r="P101" s="299">
        <f t="shared" si="1"/>
        <v>0</v>
      </c>
      <c r="Q101" s="299">
        <v>0</v>
      </c>
      <c r="R101" s="299">
        <f t="shared" si="2"/>
        <v>0</v>
      </c>
      <c r="S101" s="299">
        <v>0</v>
      </c>
      <c r="T101" s="300">
        <f t="shared" si="3"/>
        <v>0</v>
      </c>
      <c r="AR101" s="202" t="s">
        <v>203</v>
      </c>
      <c r="AT101" s="202" t="s">
        <v>198</v>
      </c>
      <c r="AU101" s="202" t="s">
        <v>85</v>
      </c>
      <c r="AY101" s="202" t="s">
        <v>196</v>
      </c>
      <c r="BE101" s="301">
        <f t="shared" si="4"/>
        <v>0</v>
      </c>
      <c r="BF101" s="301">
        <f t="shared" si="5"/>
        <v>0</v>
      </c>
      <c r="BG101" s="301">
        <f t="shared" si="6"/>
        <v>0</v>
      </c>
      <c r="BH101" s="301">
        <f t="shared" si="7"/>
        <v>0</v>
      </c>
      <c r="BI101" s="301">
        <f t="shared" si="8"/>
        <v>0</v>
      </c>
      <c r="BJ101" s="202" t="s">
        <v>39</v>
      </c>
      <c r="BK101" s="301">
        <f t="shared" si="9"/>
        <v>0</v>
      </c>
      <c r="BL101" s="202" t="s">
        <v>203</v>
      </c>
      <c r="BM101" s="202" t="s">
        <v>1624</v>
      </c>
    </row>
    <row r="102" spans="2:65" s="212" customFormat="1" ht="38.25" customHeight="1">
      <c r="B102" s="213"/>
      <c r="C102" s="291" t="s">
        <v>203</v>
      </c>
      <c r="D102" s="291" t="s">
        <v>198</v>
      </c>
      <c r="E102" s="292" t="s">
        <v>1625</v>
      </c>
      <c r="F102" s="293" t="s">
        <v>1626</v>
      </c>
      <c r="G102" s="294" t="s">
        <v>222</v>
      </c>
      <c r="H102" s="295">
        <v>0.72</v>
      </c>
      <c r="I102" s="116">
        <v>0</v>
      </c>
      <c r="J102" s="296">
        <f t="shared" si="0"/>
        <v>0</v>
      </c>
      <c r="K102" s="293" t="s">
        <v>202</v>
      </c>
      <c r="L102" s="213"/>
      <c r="M102" s="297" t="s">
        <v>5</v>
      </c>
      <c r="N102" s="298" t="s">
        <v>48</v>
      </c>
      <c r="O102" s="214"/>
      <c r="P102" s="299">
        <f t="shared" si="1"/>
        <v>0</v>
      </c>
      <c r="Q102" s="299">
        <v>0</v>
      </c>
      <c r="R102" s="299">
        <f t="shared" si="2"/>
        <v>0</v>
      </c>
      <c r="S102" s="299">
        <v>0</v>
      </c>
      <c r="T102" s="300">
        <f t="shared" si="3"/>
        <v>0</v>
      </c>
      <c r="AR102" s="202" t="s">
        <v>203</v>
      </c>
      <c r="AT102" s="202" t="s">
        <v>198</v>
      </c>
      <c r="AU102" s="202" t="s">
        <v>85</v>
      </c>
      <c r="AY102" s="202" t="s">
        <v>196</v>
      </c>
      <c r="BE102" s="301">
        <f t="shared" si="4"/>
        <v>0</v>
      </c>
      <c r="BF102" s="301">
        <f t="shared" si="5"/>
        <v>0</v>
      </c>
      <c r="BG102" s="301">
        <f t="shared" si="6"/>
        <v>0</v>
      </c>
      <c r="BH102" s="301">
        <f t="shared" si="7"/>
        <v>0</v>
      </c>
      <c r="BI102" s="301">
        <f t="shared" si="8"/>
        <v>0</v>
      </c>
      <c r="BJ102" s="202" t="s">
        <v>39</v>
      </c>
      <c r="BK102" s="301">
        <f t="shared" si="9"/>
        <v>0</v>
      </c>
      <c r="BL102" s="202" t="s">
        <v>203</v>
      </c>
      <c r="BM102" s="202" t="s">
        <v>1627</v>
      </c>
    </row>
    <row r="103" spans="2:65" s="212" customFormat="1" ht="38.25" customHeight="1">
      <c r="B103" s="213"/>
      <c r="C103" s="291" t="s">
        <v>215</v>
      </c>
      <c r="D103" s="291" t="s">
        <v>198</v>
      </c>
      <c r="E103" s="292" t="s">
        <v>229</v>
      </c>
      <c r="F103" s="293" t="s">
        <v>230</v>
      </c>
      <c r="G103" s="294" t="s">
        <v>222</v>
      </c>
      <c r="H103" s="295">
        <v>5.76</v>
      </c>
      <c r="I103" s="116">
        <v>0</v>
      </c>
      <c r="J103" s="296">
        <f t="shared" si="0"/>
        <v>0</v>
      </c>
      <c r="K103" s="293" t="s">
        <v>202</v>
      </c>
      <c r="L103" s="213"/>
      <c r="M103" s="297" t="s">
        <v>5</v>
      </c>
      <c r="N103" s="298" t="s">
        <v>48</v>
      </c>
      <c r="O103" s="214"/>
      <c r="P103" s="299">
        <f t="shared" si="1"/>
        <v>0</v>
      </c>
      <c r="Q103" s="299">
        <v>0</v>
      </c>
      <c r="R103" s="299">
        <f t="shared" si="2"/>
        <v>0</v>
      </c>
      <c r="S103" s="299">
        <v>0</v>
      </c>
      <c r="T103" s="300">
        <f t="shared" si="3"/>
        <v>0</v>
      </c>
      <c r="AR103" s="202" t="s">
        <v>203</v>
      </c>
      <c r="AT103" s="202" t="s">
        <v>198</v>
      </c>
      <c r="AU103" s="202" t="s">
        <v>85</v>
      </c>
      <c r="AY103" s="202" t="s">
        <v>196</v>
      </c>
      <c r="BE103" s="301">
        <f t="shared" si="4"/>
        <v>0</v>
      </c>
      <c r="BF103" s="301">
        <f t="shared" si="5"/>
        <v>0</v>
      </c>
      <c r="BG103" s="301">
        <f t="shared" si="6"/>
        <v>0</v>
      </c>
      <c r="BH103" s="301">
        <f t="shared" si="7"/>
        <v>0</v>
      </c>
      <c r="BI103" s="301">
        <f t="shared" si="8"/>
        <v>0</v>
      </c>
      <c r="BJ103" s="202" t="s">
        <v>39</v>
      </c>
      <c r="BK103" s="301">
        <f t="shared" si="9"/>
        <v>0</v>
      </c>
      <c r="BL103" s="202" t="s">
        <v>203</v>
      </c>
      <c r="BM103" s="202" t="s">
        <v>1628</v>
      </c>
    </row>
    <row r="104" spans="2:65" s="212" customFormat="1" ht="25.5" customHeight="1">
      <c r="B104" s="213"/>
      <c r="C104" s="291" t="s">
        <v>219</v>
      </c>
      <c r="D104" s="291" t="s">
        <v>198</v>
      </c>
      <c r="E104" s="292" t="s">
        <v>233</v>
      </c>
      <c r="F104" s="293" t="s">
        <v>234</v>
      </c>
      <c r="G104" s="294" t="s">
        <v>222</v>
      </c>
      <c r="H104" s="295">
        <v>5.76</v>
      </c>
      <c r="I104" s="116">
        <v>0</v>
      </c>
      <c r="J104" s="296">
        <f t="shared" si="0"/>
        <v>0</v>
      </c>
      <c r="K104" s="293" t="s">
        <v>202</v>
      </c>
      <c r="L104" s="213"/>
      <c r="M104" s="297" t="s">
        <v>5</v>
      </c>
      <c r="N104" s="298" t="s">
        <v>48</v>
      </c>
      <c r="O104" s="214"/>
      <c r="P104" s="299">
        <f t="shared" si="1"/>
        <v>0</v>
      </c>
      <c r="Q104" s="299">
        <v>0</v>
      </c>
      <c r="R104" s="299">
        <f t="shared" si="2"/>
        <v>0</v>
      </c>
      <c r="S104" s="299">
        <v>0</v>
      </c>
      <c r="T104" s="300">
        <f t="shared" si="3"/>
        <v>0</v>
      </c>
      <c r="AR104" s="202" t="s">
        <v>203</v>
      </c>
      <c r="AT104" s="202" t="s">
        <v>198</v>
      </c>
      <c r="AU104" s="202" t="s">
        <v>85</v>
      </c>
      <c r="AY104" s="202" t="s">
        <v>196</v>
      </c>
      <c r="BE104" s="301">
        <f t="shared" si="4"/>
        <v>0</v>
      </c>
      <c r="BF104" s="301">
        <f t="shared" si="5"/>
        <v>0</v>
      </c>
      <c r="BG104" s="301">
        <f t="shared" si="6"/>
        <v>0</v>
      </c>
      <c r="BH104" s="301">
        <f t="shared" si="7"/>
        <v>0</v>
      </c>
      <c r="BI104" s="301">
        <f t="shared" si="8"/>
        <v>0</v>
      </c>
      <c r="BJ104" s="202" t="s">
        <v>39</v>
      </c>
      <c r="BK104" s="301">
        <f t="shared" si="9"/>
        <v>0</v>
      </c>
      <c r="BL104" s="202" t="s">
        <v>203</v>
      </c>
      <c r="BM104" s="202" t="s">
        <v>1629</v>
      </c>
    </row>
    <row r="105" spans="2:65" s="212" customFormat="1" ht="16.5" customHeight="1">
      <c r="B105" s="213"/>
      <c r="C105" s="291" t="s">
        <v>224</v>
      </c>
      <c r="D105" s="291" t="s">
        <v>198</v>
      </c>
      <c r="E105" s="292" t="s">
        <v>237</v>
      </c>
      <c r="F105" s="293" t="s">
        <v>238</v>
      </c>
      <c r="G105" s="294" t="s">
        <v>222</v>
      </c>
      <c r="H105" s="295">
        <v>5.76</v>
      </c>
      <c r="I105" s="116">
        <v>0</v>
      </c>
      <c r="J105" s="296">
        <f t="shared" si="0"/>
        <v>0</v>
      </c>
      <c r="K105" s="293" t="s">
        <v>202</v>
      </c>
      <c r="L105" s="213"/>
      <c r="M105" s="297" t="s">
        <v>5</v>
      </c>
      <c r="N105" s="298" t="s">
        <v>48</v>
      </c>
      <c r="O105" s="214"/>
      <c r="P105" s="299">
        <f t="shared" si="1"/>
        <v>0</v>
      </c>
      <c r="Q105" s="299">
        <v>0</v>
      </c>
      <c r="R105" s="299">
        <f t="shared" si="2"/>
        <v>0</v>
      </c>
      <c r="S105" s="299">
        <v>0</v>
      </c>
      <c r="T105" s="300">
        <f t="shared" si="3"/>
        <v>0</v>
      </c>
      <c r="AR105" s="202" t="s">
        <v>203</v>
      </c>
      <c r="AT105" s="202" t="s">
        <v>198</v>
      </c>
      <c r="AU105" s="202" t="s">
        <v>85</v>
      </c>
      <c r="AY105" s="202" t="s">
        <v>196</v>
      </c>
      <c r="BE105" s="301">
        <f t="shared" si="4"/>
        <v>0</v>
      </c>
      <c r="BF105" s="301">
        <f t="shared" si="5"/>
        <v>0</v>
      </c>
      <c r="BG105" s="301">
        <f t="shared" si="6"/>
        <v>0</v>
      </c>
      <c r="BH105" s="301">
        <f t="shared" si="7"/>
        <v>0</v>
      </c>
      <c r="BI105" s="301">
        <f t="shared" si="8"/>
        <v>0</v>
      </c>
      <c r="BJ105" s="202" t="s">
        <v>39</v>
      </c>
      <c r="BK105" s="301">
        <f t="shared" si="9"/>
        <v>0</v>
      </c>
      <c r="BL105" s="202" t="s">
        <v>203</v>
      </c>
      <c r="BM105" s="202" t="s">
        <v>1630</v>
      </c>
    </row>
    <row r="106" spans="2:65" s="212" customFormat="1" ht="16.5" customHeight="1">
      <c r="B106" s="213"/>
      <c r="C106" s="291" t="s">
        <v>228</v>
      </c>
      <c r="D106" s="291" t="s">
        <v>198</v>
      </c>
      <c r="E106" s="292" t="s">
        <v>241</v>
      </c>
      <c r="F106" s="293" t="s">
        <v>242</v>
      </c>
      <c r="G106" s="294" t="s">
        <v>243</v>
      </c>
      <c r="H106" s="295">
        <v>10.368</v>
      </c>
      <c r="I106" s="116">
        <v>0</v>
      </c>
      <c r="J106" s="296">
        <f t="shared" si="0"/>
        <v>0</v>
      </c>
      <c r="K106" s="293" t="s">
        <v>202</v>
      </c>
      <c r="L106" s="213"/>
      <c r="M106" s="297" t="s">
        <v>5</v>
      </c>
      <c r="N106" s="298" t="s">
        <v>48</v>
      </c>
      <c r="O106" s="214"/>
      <c r="P106" s="299">
        <f t="shared" si="1"/>
        <v>0</v>
      </c>
      <c r="Q106" s="299">
        <v>0</v>
      </c>
      <c r="R106" s="299">
        <f t="shared" si="2"/>
        <v>0</v>
      </c>
      <c r="S106" s="299">
        <v>0</v>
      </c>
      <c r="T106" s="300">
        <f t="shared" si="3"/>
        <v>0</v>
      </c>
      <c r="AR106" s="202" t="s">
        <v>203</v>
      </c>
      <c r="AT106" s="202" t="s">
        <v>198</v>
      </c>
      <c r="AU106" s="202" t="s">
        <v>85</v>
      </c>
      <c r="AY106" s="202" t="s">
        <v>196</v>
      </c>
      <c r="BE106" s="301">
        <f t="shared" si="4"/>
        <v>0</v>
      </c>
      <c r="BF106" s="301">
        <f t="shared" si="5"/>
        <v>0</v>
      </c>
      <c r="BG106" s="301">
        <f t="shared" si="6"/>
        <v>0</v>
      </c>
      <c r="BH106" s="301">
        <f t="shared" si="7"/>
        <v>0</v>
      </c>
      <c r="BI106" s="301">
        <f t="shared" si="8"/>
        <v>0</v>
      </c>
      <c r="BJ106" s="202" t="s">
        <v>39</v>
      </c>
      <c r="BK106" s="301">
        <f t="shared" si="9"/>
        <v>0</v>
      </c>
      <c r="BL106" s="202" t="s">
        <v>203</v>
      </c>
      <c r="BM106" s="202" t="s">
        <v>1631</v>
      </c>
    </row>
    <row r="107" spans="2:65" s="212" customFormat="1" ht="25.5" customHeight="1">
      <c r="B107" s="213"/>
      <c r="C107" s="291" t="s">
        <v>232</v>
      </c>
      <c r="D107" s="291" t="s">
        <v>198</v>
      </c>
      <c r="E107" s="292" t="s">
        <v>246</v>
      </c>
      <c r="F107" s="293" t="s">
        <v>247</v>
      </c>
      <c r="G107" s="294" t="s">
        <v>222</v>
      </c>
      <c r="H107" s="295">
        <v>3.84</v>
      </c>
      <c r="I107" s="116">
        <v>0</v>
      </c>
      <c r="J107" s="296">
        <f t="shared" si="0"/>
        <v>0</v>
      </c>
      <c r="K107" s="293" t="s">
        <v>202</v>
      </c>
      <c r="L107" s="213"/>
      <c r="M107" s="297" t="s">
        <v>5</v>
      </c>
      <c r="N107" s="298" t="s">
        <v>48</v>
      </c>
      <c r="O107" s="214"/>
      <c r="P107" s="299">
        <f t="shared" si="1"/>
        <v>0</v>
      </c>
      <c r="Q107" s="299">
        <v>0</v>
      </c>
      <c r="R107" s="299">
        <f t="shared" si="2"/>
        <v>0</v>
      </c>
      <c r="S107" s="299">
        <v>0</v>
      </c>
      <c r="T107" s="300">
        <f t="shared" si="3"/>
        <v>0</v>
      </c>
      <c r="AR107" s="202" t="s">
        <v>203</v>
      </c>
      <c r="AT107" s="202" t="s">
        <v>198</v>
      </c>
      <c r="AU107" s="202" t="s">
        <v>85</v>
      </c>
      <c r="AY107" s="202" t="s">
        <v>196</v>
      </c>
      <c r="BE107" s="301">
        <f t="shared" si="4"/>
        <v>0</v>
      </c>
      <c r="BF107" s="301">
        <f t="shared" si="5"/>
        <v>0</v>
      </c>
      <c r="BG107" s="301">
        <f t="shared" si="6"/>
        <v>0</v>
      </c>
      <c r="BH107" s="301">
        <f t="shared" si="7"/>
        <v>0</v>
      </c>
      <c r="BI107" s="301">
        <f t="shared" si="8"/>
        <v>0</v>
      </c>
      <c r="BJ107" s="202" t="s">
        <v>39</v>
      </c>
      <c r="BK107" s="301">
        <f t="shared" si="9"/>
        <v>0</v>
      </c>
      <c r="BL107" s="202" t="s">
        <v>203</v>
      </c>
      <c r="BM107" s="202" t="s">
        <v>1632</v>
      </c>
    </row>
    <row r="108" spans="2:65" s="212" customFormat="1" ht="16.5" customHeight="1">
      <c r="B108" s="213"/>
      <c r="C108" s="302" t="s">
        <v>236</v>
      </c>
      <c r="D108" s="302" t="s">
        <v>291</v>
      </c>
      <c r="E108" s="303" t="s">
        <v>1633</v>
      </c>
      <c r="F108" s="304" t="s">
        <v>1634</v>
      </c>
      <c r="G108" s="305" t="s">
        <v>243</v>
      </c>
      <c r="H108" s="306">
        <v>6.9119999999999999</v>
      </c>
      <c r="I108" s="117">
        <v>0</v>
      </c>
      <c r="J108" s="307">
        <f t="shared" si="0"/>
        <v>0</v>
      </c>
      <c r="K108" s="304" t="s">
        <v>202</v>
      </c>
      <c r="L108" s="308"/>
      <c r="M108" s="309" t="s">
        <v>5</v>
      </c>
      <c r="N108" s="310" t="s">
        <v>48</v>
      </c>
      <c r="O108" s="214"/>
      <c r="P108" s="299">
        <f t="shared" si="1"/>
        <v>0</v>
      </c>
      <c r="Q108" s="299">
        <v>1</v>
      </c>
      <c r="R108" s="299">
        <f t="shared" si="2"/>
        <v>6.9119999999999999</v>
      </c>
      <c r="S108" s="299">
        <v>0</v>
      </c>
      <c r="T108" s="300">
        <f t="shared" si="3"/>
        <v>0</v>
      </c>
      <c r="AR108" s="202" t="s">
        <v>228</v>
      </c>
      <c r="AT108" s="202" t="s">
        <v>291</v>
      </c>
      <c r="AU108" s="202" t="s">
        <v>85</v>
      </c>
      <c r="AY108" s="202" t="s">
        <v>196</v>
      </c>
      <c r="BE108" s="301">
        <f t="shared" si="4"/>
        <v>0</v>
      </c>
      <c r="BF108" s="301">
        <f t="shared" si="5"/>
        <v>0</v>
      </c>
      <c r="BG108" s="301">
        <f t="shared" si="6"/>
        <v>0</v>
      </c>
      <c r="BH108" s="301">
        <f t="shared" si="7"/>
        <v>0</v>
      </c>
      <c r="BI108" s="301">
        <f t="shared" si="8"/>
        <v>0</v>
      </c>
      <c r="BJ108" s="202" t="s">
        <v>39</v>
      </c>
      <c r="BK108" s="301">
        <f t="shared" si="9"/>
        <v>0</v>
      </c>
      <c r="BL108" s="202" t="s">
        <v>203</v>
      </c>
      <c r="BM108" s="202" t="s">
        <v>1635</v>
      </c>
    </row>
    <row r="109" spans="2:65" s="212" customFormat="1" ht="38.25" customHeight="1">
      <c r="B109" s="213"/>
      <c r="C109" s="291" t="s">
        <v>240</v>
      </c>
      <c r="D109" s="291" t="s">
        <v>198</v>
      </c>
      <c r="E109" s="292" t="s">
        <v>1636</v>
      </c>
      <c r="F109" s="293" t="s">
        <v>1637</v>
      </c>
      <c r="G109" s="294" t="s">
        <v>222</v>
      </c>
      <c r="H109" s="295">
        <v>1.92</v>
      </c>
      <c r="I109" s="116">
        <v>0</v>
      </c>
      <c r="J109" s="296">
        <f t="shared" si="0"/>
        <v>0</v>
      </c>
      <c r="K109" s="293" t="s">
        <v>202</v>
      </c>
      <c r="L109" s="213"/>
      <c r="M109" s="297" t="s">
        <v>5</v>
      </c>
      <c r="N109" s="298" t="s">
        <v>48</v>
      </c>
      <c r="O109" s="214"/>
      <c r="P109" s="299">
        <f t="shared" si="1"/>
        <v>0</v>
      </c>
      <c r="Q109" s="299">
        <v>0</v>
      </c>
      <c r="R109" s="299">
        <f t="shared" si="2"/>
        <v>0</v>
      </c>
      <c r="S109" s="299">
        <v>0</v>
      </c>
      <c r="T109" s="300">
        <f t="shared" si="3"/>
        <v>0</v>
      </c>
      <c r="AR109" s="202" t="s">
        <v>203</v>
      </c>
      <c r="AT109" s="202" t="s">
        <v>198</v>
      </c>
      <c r="AU109" s="202" t="s">
        <v>85</v>
      </c>
      <c r="AY109" s="202" t="s">
        <v>196</v>
      </c>
      <c r="BE109" s="301">
        <f t="shared" si="4"/>
        <v>0</v>
      </c>
      <c r="BF109" s="301">
        <f t="shared" si="5"/>
        <v>0</v>
      </c>
      <c r="BG109" s="301">
        <f t="shared" si="6"/>
        <v>0</v>
      </c>
      <c r="BH109" s="301">
        <f t="shared" si="7"/>
        <v>0</v>
      </c>
      <c r="BI109" s="301">
        <f t="shared" si="8"/>
        <v>0</v>
      </c>
      <c r="BJ109" s="202" t="s">
        <v>39</v>
      </c>
      <c r="BK109" s="301">
        <f t="shared" si="9"/>
        <v>0</v>
      </c>
      <c r="BL109" s="202" t="s">
        <v>203</v>
      </c>
      <c r="BM109" s="202" t="s">
        <v>1638</v>
      </c>
    </row>
    <row r="110" spans="2:65" s="212" customFormat="1" ht="16.5" customHeight="1">
      <c r="B110" s="213"/>
      <c r="C110" s="302" t="s">
        <v>245</v>
      </c>
      <c r="D110" s="302" t="s">
        <v>291</v>
      </c>
      <c r="E110" s="303" t="s">
        <v>1639</v>
      </c>
      <c r="F110" s="304" t="s">
        <v>1640</v>
      </c>
      <c r="G110" s="305" t="s">
        <v>243</v>
      </c>
      <c r="H110" s="306">
        <v>3.456</v>
      </c>
      <c r="I110" s="117">
        <v>0</v>
      </c>
      <c r="J110" s="307">
        <f t="shared" si="0"/>
        <v>0</v>
      </c>
      <c r="K110" s="304" t="s">
        <v>202</v>
      </c>
      <c r="L110" s="308"/>
      <c r="M110" s="309" t="s">
        <v>5</v>
      </c>
      <c r="N110" s="310" t="s">
        <v>48</v>
      </c>
      <c r="O110" s="214"/>
      <c r="P110" s="299">
        <f t="shared" si="1"/>
        <v>0</v>
      </c>
      <c r="Q110" s="299">
        <v>1</v>
      </c>
      <c r="R110" s="299">
        <f t="shared" si="2"/>
        <v>3.456</v>
      </c>
      <c r="S110" s="299">
        <v>0</v>
      </c>
      <c r="T110" s="300">
        <f t="shared" si="3"/>
        <v>0</v>
      </c>
      <c r="AR110" s="202" t="s">
        <v>228</v>
      </c>
      <c r="AT110" s="202" t="s">
        <v>291</v>
      </c>
      <c r="AU110" s="202" t="s">
        <v>85</v>
      </c>
      <c r="AY110" s="202" t="s">
        <v>196</v>
      </c>
      <c r="BE110" s="301">
        <f t="shared" si="4"/>
        <v>0</v>
      </c>
      <c r="BF110" s="301">
        <f t="shared" si="5"/>
        <v>0</v>
      </c>
      <c r="BG110" s="301">
        <f t="shared" si="6"/>
        <v>0</v>
      </c>
      <c r="BH110" s="301">
        <f t="shared" si="7"/>
        <v>0</v>
      </c>
      <c r="BI110" s="301">
        <f t="shared" si="8"/>
        <v>0</v>
      </c>
      <c r="BJ110" s="202" t="s">
        <v>39</v>
      </c>
      <c r="BK110" s="301">
        <f t="shared" si="9"/>
        <v>0</v>
      </c>
      <c r="BL110" s="202" t="s">
        <v>203</v>
      </c>
      <c r="BM110" s="202" t="s">
        <v>1641</v>
      </c>
    </row>
    <row r="111" spans="2:65" s="279" customFormat="1" ht="29.85" customHeight="1">
      <c r="B111" s="278"/>
      <c r="D111" s="280" t="s">
        <v>76</v>
      </c>
      <c r="E111" s="289" t="s">
        <v>85</v>
      </c>
      <c r="F111" s="289" t="s">
        <v>249</v>
      </c>
      <c r="I111" s="115"/>
      <c r="J111" s="290">
        <f>BK111</f>
        <v>0</v>
      </c>
      <c r="L111" s="278"/>
      <c r="M111" s="283"/>
      <c r="N111" s="284"/>
      <c r="O111" s="284"/>
      <c r="P111" s="285">
        <f>SUM(P112:P113)</f>
        <v>0</v>
      </c>
      <c r="Q111" s="284"/>
      <c r="R111" s="285">
        <f>SUM(R112:R113)</f>
        <v>4.7722499999999997</v>
      </c>
      <c r="S111" s="284"/>
      <c r="T111" s="286">
        <f>SUM(T112:T113)</f>
        <v>0</v>
      </c>
      <c r="AR111" s="280" t="s">
        <v>39</v>
      </c>
      <c r="AT111" s="287" t="s">
        <v>76</v>
      </c>
      <c r="AU111" s="287" t="s">
        <v>39</v>
      </c>
      <c r="AY111" s="280" t="s">
        <v>196</v>
      </c>
      <c r="BK111" s="288">
        <f>SUM(BK112:BK113)</f>
        <v>0</v>
      </c>
    </row>
    <row r="112" spans="2:65" s="212" customFormat="1" ht="16.5" customHeight="1">
      <c r="B112" s="213"/>
      <c r="C112" s="291" t="s">
        <v>250</v>
      </c>
      <c r="D112" s="291" t="s">
        <v>198</v>
      </c>
      <c r="E112" s="292" t="s">
        <v>1642</v>
      </c>
      <c r="F112" s="293" t="s">
        <v>1643</v>
      </c>
      <c r="G112" s="294" t="s">
        <v>222</v>
      </c>
      <c r="H112" s="295">
        <v>1.8</v>
      </c>
      <c r="I112" s="116">
        <v>0</v>
      </c>
      <c r="J112" s="296">
        <f>ROUND(I112*H112,2)</f>
        <v>0</v>
      </c>
      <c r="K112" s="293" t="s">
        <v>202</v>
      </c>
      <c r="L112" s="213"/>
      <c r="M112" s="297" t="s">
        <v>5</v>
      </c>
      <c r="N112" s="298" t="s">
        <v>48</v>
      </c>
      <c r="O112" s="214"/>
      <c r="P112" s="299">
        <f>O112*H112</f>
        <v>0</v>
      </c>
      <c r="Q112" s="299">
        <v>1.9312499999999999</v>
      </c>
      <c r="R112" s="299">
        <f>Q112*H112</f>
        <v>3.4762499999999998</v>
      </c>
      <c r="S112" s="299">
        <v>0</v>
      </c>
      <c r="T112" s="300">
        <f>S112*H112</f>
        <v>0</v>
      </c>
      <c r="AR112" s="202" t="s">
        <v>203</v>
      </c>
      <c r="AT112" s="202" t="s">
        <v>198</v>
      </c>
      <c r="AU112" s="202" t="s">
        <v>85</v>
      </c>
      <c r="AY112" s="202" t="s">
        <v>196</v>
      </c>
      <c r="BE112" s="301">
        <f>IF(N112="základní",J112,0)</f>
        <v>0</v>
      </c>
      <c r="BF112" s="301">
        <f>IF(N112="snížená",J112,0)</f>
        <v>0</v>
      </c>
      <c r="BG112" s="301">
        <f>IF(N112="zákl. přenesená",J112,0)</f>
        <v>0</v>
      </c>
      <c r="BH112" s="301">
        <f>IF(N112="sníž. přenesená",J112,0)</f>
        <v>0</v>
      </c>
      <c r="BI112" s="301">
        <f>IF(N112="nulová",J112,0)</f>
        <v>0</v>
      </c>
      <c r="BJ112" s="202" t="s">
        <v>39</v>
      </c>
      <c r="BK112" s="301">
        <f>ROUND(I112*H112,2)</f>
        <v>0</v>
      </c>
      <c r="BL112" s="202" t="s">
        <v>203</v>
      </c>
      <c r="BM112" s="202" t="s">
        <v>1644</v>
      </c>
    </row>
    <row r="113" spans="2:65" s="212" customFormat="1" ht="16.5" customHeight="1">
      <c r="B113" s="213"/>
      <c r="C113" s="291" t="s">
        <v>254</v>
      </c>
      <c r="D113" s="291" t="s">
        <v>198</v>
      </c>
      <c r="E113" s="292" t="s">
        <v>1645</v>
      </c>
      <c r="F113" s="293" t="s">
        <v>1646</v>
      </c>
      <c r="G113" s="294" t="s">
        <v>201</v>
      </c>
      <c r="H113" s="295">
        <v>12</v>
      </c>
      <c r="I113" s="116">
        <v>0</v>
      </c>
      <c r="J113" s="296">
        <f>ROUND(I113*H113,2)</f>
        <v>0</v>
      </c>
      <c r="K113" s="293" t="s">
        <v>202</v>
      </c>
      <c r="L113" s="213"/>
      <c r="M113" s="297" t="s">
        <v>5</v>
      </c>
      <c r="N113" s="298" t="s">
        <v>48</v>
      </c>
      <c r="O113" s="214"/>
      <c r="P113" s="299">
        <f>O113*H113</f>
        <v>0</v>
      </c>
      <c r="Q113" s="299">
        <v>0.108</v>
      </c>
      <c r="R113" s="299">
        <f>Q113*H113</f>
        <v>1.296</v>
      </c>
      <c r="S113" s="299">
        <v>0</v>
      </c>
      <c r="T113" s="300">
        <f>S113*H113</f>
        <v>0</v>
      </c>
      <c r="AR113" s="202" t="s">
        <v>203</v>
      </c>
      <c r="AT113" s="202" t="s">
        <v>198</v>
      </c>
      <c r="AU113" s="202" t="s">
        <v>85</v>
      </c>
      <c r="AY113" s="202" t="s">
        <v>196</v>
      </c>
      <c r="BE113" s="301">
        <f>IF(N113="základní",J113,0)</f>
        <v>0</v>
      </c>
      <c r="BF113" s="301">
        <f>IF(N113="snížená",J113,0)</f>
        <v>0</v>
      </c>
      <c r="BG113" s="301">
        <f>IF(N113="zákl. přenesená",J113,0)</f>
        <v>0</v>
      </c>
      <c r="BH113" s="301">
        <f>IF(N113="sníž. přenesená",J113,0)</f>
        <v>0</v>
      </c>
      <c r="BI113" s="301">
        <f>IF(N113="nulová",J113,0)</f>
        <v>0</v>
      </c>
      <c r="BJ113" s="202" t="s">
        <v>39</v>
      </c>
      <c r="BK113" s="301">
        <f>ROUND(I113*H113,2)</f>
        <v>0</v>
      </c>
      <c r="BL113" s="202" t="s">
        <v>203</v>
      </c>
      <c r="BM113" s="202" t="s">
        <v>1647</v>
      </c>
    </row>
    <row r="114" spans="2:65" s="279" customFormat="1" ht="29.85" customHeight="1">
      <c r="B114" s="278"/>
      <c r="D114" s="280" t="s">
        <v>76</v>
      </c>
      <c r="E114" s="289" t="s">
        <v>219</v>
      </c>
      <c r="F114" s="289" t="s">
        <v>423</v>
      </c>
      <c r="I114" s="115"/>
      <c r="J114" s="290">
        <f>BK114</f>
        <v>0</v>
      </c>
      <c r="L114" s="278"/>
      <c r="M114" s="283"/>
      <c r="N114" s="284"/>
      <c r="O114" s="284"/>
      <c r="P114" s="285">
        <f>P115</f>
        <v>0</v>
      </c>
      <c r="Q114" s="284"/>
      <c r="R114" s="285">
        <f>R115</f>
        <v>3.3845099999999997</v>
      </c>
      <c r="S114" s="284"/>
      <c r="T114" s="286">
        <f>T115</f>
        <v>0</v>
      </c>
      <c r="AR114" s="280" t="s">
        <v>39</v>
      </c>
      <c r="AT114" s="287" t="s">
        <v>76</v>
      </c>
      <c r="AU114" s="287" t="s">
        <v>39</v>
      </c>
      <c r="AY114" s="280" t="s">
        <v>196</v>
      </c>
      <c r="BK114" s="288">
        <f>BK115</f>
        <v>0</v>
      </c>
    </row>
    <row r="115" spans="2:65" s="212" customFormat="1" ht="25.5" customHeight="1">
      <c r="B115" s="213"/>
      <c r="C115" s="291" t="s">
        <v>11</v>
      </c>
      <c r="D115" s="291" t="s">
        <v>198</v>
      </c>
      <c r="E115" s="292" t="s">
        <v>1648</v>
      </c>
      <c r="F115" s="293" t="s">
        <v>1649</v>
      </c>
      <c r="G115" s="294" t="s">
        <v>222</v>
      </c>
      <c r="H115" s="295">
        <v>1.5</v>
      </c>
      <c r="I115" s="116">
        <v>0</v>
      </c>
      <c r="J115" s="296">
        <f>ROUND(I115*H115,2)</f>
        <v>0</v>
      </c>
      <c r="K115" s="293" t="s">
        <v>202</v>
      </c>
      <c r="L115" s="213"/>
      <c r="M115" s="297" t="s">
        <v>5</v>
      </c>
      <c r="N115" s="298" t="s">
        <v>48</v>
      </c>
      <c r="O115" s="214"/>
      <c r="P115" s="299">
        <f>O115*H115</f>
        <v>0</v>
      </c>
      <c r="Q115" s="299">
        <v>2.2563399999999998</v>
      </c>
      <c r="R115" s="299">
        <f>Q115*H115</f>
        <v>3.3845099999999997</v>
      </c>
      <c r="S115" s="299">
        <v>0</v>
      </c>
      <c r="T115" s="300">
        <f>S115*H115</f>
        <v>0</v>
      </c>
      <c r="AR115" s="202" t="s">
        <v>203</v>
      </c>
      <c r="AT115" s="202" t="s">
        <v>198</v>
      </c>
      <c r="AU115" s="202" t="s">
        <v>85</v>
      </c>
      <c r="AY115" s="202" t="s">
        <v>196</v>
      </c>
      <c r="BE115" s="301">
        <f>IF(N115="základní",J115,0)</f>
        <v>0</v>
      </c>
      <c r="BF115" s="301">
        <f>IF(N115="snížená",J115,0)</f>
        <v>0</v>
      </c>
      <c r="BG115" s="301">
        <f>IF(N115="zákl. přenesená",J115,0)</f>
        <v>0</v>
      </c>
      <c r="BH115" s="301">
        <f>IF(N115="sníž. přenesená",J115,0)</f>
        <v>0</v>
      </c>
      <c r="BI115" s="301">
        <f>IF(N115="nulová",J115,0)</f>
        <v>0</v>
      </c>
      <c r="BJ115" s="202" t="s">
        <v>39</v>
      </c>
      <c r="BK115" s="301">
        <f>ROUND(I115*H115,2)</f>
        <v>0</v>
      </c>
      <c r="BL115" s="202" t="s">
        <v>203</v>
      </c>
      <c r="BM115" s="202" t="s">
        <v>1650</v>
      </c>
    </row>
    <row r="116" spans="2:65" s="279" customFormat="1" ht="29.85" customHeight="1">
      <c r="B116" s="278"/>
      <c r="D116" s="280" t="s">
        <v>76</v>
      </c>
      <c r="E116" s="289" t="s">
        <v>228</v>
      </c>
      <c r="F116" s="289" t="s">
        <v>1651</v>
      </c>
      <c r="I116" s="115"/>
      <c r="J116" s="290">
        <f>BK116</f>
        <v>0</v>
      </c>
      <c r="L116" s="278"/>
      <c r="M116" s="283"/>
      <c r="N116" s="284"/>
      <c r="O116" s="284"/>
      <c r="P116" s="285">
        <f>SUM(P117:P124)</f>
        <v>0</v>
      </c>
      <c r="Q116" s="284"/>
      <c r="R116" s="285">
        <f>SUM(R117:R124)</f>
        <v>1.9639600000000002</v>
      </c>
      <c r="S116" s="284"/>
      <c r="T116" s="286">
        <f>SUM(T117:T124)</f>
        <v>0</v>
      </c>
      <c r="AR116" s="280" t="s">
        <v>39</v>
      </c>
      <c r="AT116" s="287" t="s">
        <v>76</v>
      </c>
      <c r="AU116" s="287" t="s">
        <v>39</v>
      </c>
      <c r="AY116" s="280" t="s">
        <v>196</v>
      </c>
      <c r="BK116" s="288">
        <f>SUM(BK117:BK124)</f>
        <v>0</v>
      </c>
    </row>
    <row r="117" spans="2:65" s="212" customFormat="1" ht="25.5" customHeight="1">
      <c r="B117" s="213"/>
      <c r="C117" s="291" t="s">
        <v>261</v>
      </c>
      <c r="D117" s="291" t="s">
        <v>198</v>
      </c>
      <c r="E117" s="292" t="s">
        <v>1652</v>
      </c>
      <c r="F117" s="293" t="s">
        <v>1653</v>
      </c>
      <c r="G117" s="294" t="s">
        <v>400</v>
      </c>
      <c r="H117" s="295">
        <v>8</v>
      </c>
      <c r="I117" s="116">
        <v>0</v>
      </c>
      <c r="J117" s="296">
        <f t="shared" ref="J117:J124" si="10">ROUND(I117*H117,2)</f>
        <v>0</v>
      </c>
      <c r="K117" s="293" t="s">
        <v>202</v>
      </c>
      <c r="L117" s="213"/>
      <c r="M117" s="297" t="s">
        <v>5</v>
      </c>
      <c r="N117" s="298" t="s">
        <v>48</v>
      </c>
      <c r="O117" s="214"/>
      <c r="P117" s="299">
        <f t="shared" ref="P117:P124" si="11">O117*H117</f>
        <v>0</v>
      </c>
      <c r="Q117" s="299">
        <v>1.0000000000000001E-5</v>
      </c>
      <c r="R117" s="299">
        <f t="shared" ref="R117:R124" si="12">Q117*H117</f>
        <v>8.0000000000000007E-5</v>
      </c>
      <c r="S117" s="299">
        <v>0</v>
      </c>
      <c r="T117" s="300">
        <f t="shared" ref="T117:T124" si="13">S117*H117</f>
        <v>0</v>
      </c>
      <c r="AR117" s="202" t="s">
        <v>203</v>
      </c>
      <c r="AT117" s="202" t="s">
        <v>198</v>
      </c>
      <c r="AU117" s="202" t="s">
        <v>85</v>
      </c>
      <c r="AY117" s="202" t="s">
        <v>196</v>
      </c>
      <c r="BE117" s="301">
        <f t="shared" ref="BE117:BE124" si="14">IF(N117="základní",J117,0)</f>
        <v>0</v>
      </c>
      <c r="BF117" s="301">
        <f t="shared" ref="BF117:BF124" si="15">IF(N117="snížená",J117,0)</f>
        <v>0</v>
      </c>
      <c r="BG117" s="301">
        <f t="shared" ref="BG117:BG124" si="16">IF(N117="zákl. přenesená",J117,0)</f>
        <v>0</v>
      </c>
      <c r="BH117" s="301">
        <f t="shared" ref="BH117:BH124" si="17">IF(N117="sníž. přenesená",J117,0)</f>
        <v>0</v>
      </c>
      <c r="BI117" s="301">
        <f t="shared" ref="BI117:BI124" si="18">IF(N117="nulová",J117,0)</f>
        <v>0</v>
      </c>
      <c r="BJ117" s="202" t="s">
        <v>39</v>
      </c>
      <c r="BK117" s="301">
        <f t="shared" ref="BK117:BK124" si="19">ROUND(I117*H117,2)</f>
        <v>0</v>
      </c>
      <c r="BL117" s="202" t="s">
        <v>203</v>
      </c>
      <c r="BM117" s="202" t="s">
        <v>1654</v>
      </c>
    </row>
    <row r="118" spans="2:65" s="212" customFormat="1" ht="16.5" customHeight="1">
      <c r="B118" s="213"/>
      <c r="C118" s="302" t="s">
        <v>266</v>
      </c>
      <c r="D118" s="302" t="s">
        <v>291</v>
      </c>
      <c r="E118" s="303" t="s">
        <v>1655</v>
      </c>
      <c r="F118" s="304" t="s">
        <v>1656</v>
      </c>
      <c r="G118" s="305" t="s">
        <v>288</v>
      </c>
      <c r="H118" s="306">
        <v>2</v>
      </c>
      <c r="I118" s="117">
        <v>0</v>
      </c>
      <c r="J118" s="307">
        <f t="shared" si="10"/>
        <v>0</v>
      </c>
      <c r="K118" s="304" t="s">
        <v>202</v>
      </c>
      <c r="L118" s="308"/>
      <c r="M118" s="309" t="s">
        <v>5</v>
      </c>
      <c r="N118" s="310" t="s">
        <v>48</v>
      </c>
      <c r="O118" s="214"/>
      <c r="P118" s="299">
        <f t="shared" si="11"/>
        <v>0</v>
      </c>
      <c r="Q118" s="299">
        <v>1.6000000000000001E-3</v>
      </c>
      <c r="R118" s="299">
        <f t="shared" si="12"/>
        <v>3.2000000000000002E-3</v>
      </c>
      <c r="S118" s="299">
        <v>0</v>
      </c>
      <c r="T118" s="300">
        <f t="shared" si="13"/>
        <v>0</v>
      </c>
      <c r="AR118" s="202" t="s">
        <v>228</v>
      </c>
      <c r="AT118" s="202" t="s">
        <v>291</v>
      </c>
      <c r="AU118" s="202" t="s">
        <v>85</v>
      </c>
      <c r="AY118" s="202" t="s">
        <v>196</v>
      </c>
      <c r="BE118" s="301">
        <f t="shared" si="14"/>
        <v>0</v>
      </c>
      <c r="BF118" s="301">
        <f t="shared" si="15"/>
        <v>0</v>
      </c>
      <c r="BG118" s="301">
        <f t="shared" si="16"/>
        <v>0</v>
      </c>
      <c r="BH118" s="301">
        <f t="shared" si="17"/>
        <v>0</v>
      </c>
      <c r="BI118" s="301">
        <f t="shared" si="18"/>
        <v>0</v>
      </c>
      <c r="BJ118" s="202" t="s">
        <v>39</v>
      </c>
      <c r="BK118" s="301">
        <f t="shared" si="19"/>
        <v>0</v>
      </c>
      <c r="BL118" s="202" t="s">
        <v>203</v>
      </c>
      <c r="BM118" s="202" t="s">
        <v>1657</v>
      </c>
    </row>
    <row r="119" spans="2:65" s="212" customFormat="1" ht="16.5" customHeight="1">
      <c r="B119" s="213"/>
      <c r="C119" s="302" t="s">
        <v>270</v>
      </c>
      <c r="D119" s="302" t="s">
        <v>291</v>
      </c>
      <c r="E119" s="303" t="s">
        <v>1658</v>
      </c>
      <c r="F119" s="304" t="s">
        <v>1659</v>
      </c>
      <c r="G119" s="305" t="s">
        <v>288</v>
      </c>
      <c r="H119" s="306">
        <v>1</v>
      </c>
      <c r="I119" s="117">
        <v>0</v>
      </c>
      <c r="J119" s="307">
        <f t="shared" si="10"/>
        <v>0</v>
      </c>
      <c r="K119" s="304" t="s">
        <v>202</v>
      </c>
      <c r="L119" s="308"/>
      <c r="M119" s="309" t="s">
        <v>5</v>
      </c>
      <c r="N119" s="310" t="s">
        <v>48</v>
      </c>
      <c r="O119" s="214"/>
      <c r="P119" s="299">
        <f t="shared" si="11"/>
        <v>0</v>
      </c>
      <c r="Q119" s="299">
        <v>2.9399999999999999E-3</v>
      </c>
      <c r="R119" s="299">
        <f t="shared" si="12"/>
        <v>2.9399999999999999E-3</v>
      </c>
      <c r="S119" s="299">
        <v>0</v>
      </c>
      <c r="T119" s="300">
        <f t="shared" si="13"/>
        <v>0</v>
      </c>
      <c r="AR119" s="202" t="s">
        <v>228</v>
      </c>
      <c r="AT119" s="202" t="s">
        <v>291</v>
      </c>
      <c r="AU119" s="202" t="s">
        <v>85</v>
      </c>
      <c r="AY119" s="202" t="s">
        <v>196</v>
      </c>
      <c r="BE119" s="301">
        <f t="shared" si="14"/>
        <v>0</v>
      </c>
      <c r="BF119" s="301">
        <f t="shared" si="15"/>
        <v>0</v>
      </c>
      <c r="BG119" s="301">
        <f t="shared" si="16"/>
        <v>0</v>
      </c>
      <c r="BH119" s="301">
        <f t="shared" si="17"/>
        <v>0</v>
      </c>
      <c r="BI119" s="301">
        <f t="shared" si="18"/>
        <v>0</v>
      </c>
      <c r="BJ119" s="202" t="s">
        <v>39</v>
      </c>
      <c r="BK119" s="301">
        <f t="shared" si="19"/>
        <v>0</v>
      </c>
      <c r="BL119" s="202" t="s">
        <v>203</v>
      </c>
      <c r="BM119" s="202" t="s">
        <v>1660</v>
      </c>
    </row>
    <row r="120" spans="2:65" s="212" customFormat="1" ht="16.5" customHeight="1">
      <c r="B120" s="213"/>
      <c r="C120" s="302" t="s">
        <v>274</v>
      </c>
      <c r="D120" s="302" t="s">
        <v>291</v>
      </c>
      <c r="E120" s="303" t="s">
        <v>1661</v>
      </c>
      <c r="F120" s="304" t="s">
        <v>1662</v>
      </c>
      <c r="G120" s="305" t="s">
        <v>288</v>
      </c>
      <c r="H120" s="306">
        <v>2</v>
      </c>
      <c r="I120" s="117">
        <v>0</v>
      </c>
      <c r="J120" s="307">
        <f t="shared" si="10"/>
        <v>0</v>
      </c>
      <c r="K120" s="304" t="s">
        <v>202</v>
      </c>
      <c r="L120" s="308"/>
      <c r="M120" s="309" t="s">
        <v>5</v>
      </c>
      <c r="N120" s="310" t="s">
        <v>48</v>
      </c>
      <c r="O120" s="214"/>
      <c r="P120" s="299">
        <f t="shared" si="11"/>
        <v>0</v>
      </c>
      <c r="Q120" s="299">
        <v>8.3199999999999993E-3</v>
      </c>
      <c r="R120" s="299">
        <f t="shared" si="12"/>
        <v>1.6639999999999999E-2</v>
      </c>
      <c r="S120" s="299">
        <v>0</v>
      </c>
      <c r="T120" s="300">
        <f t="shared" si="13"/>
        <v>0</v>
      </c>
      <c r="AR120" s="202" t="s">
        <v>228</v>
      </c>
      <c r="AT120" s="202" t="s">
        <v>291</v>
      </c>
      <c r="AU120" s="202" t="s">
        <v>85</v>
      </c>
      <c r="AY120" s="202" t="s">
        <v>196</v>
      </c>
      <c r="BE120" s="301">
        <f t="shared" si="14"/>
        <v>0</v>
      </c>
      <c r="BF120" s="301">
        <f t="shared" si="15"/>
        <v>0</v>
      </c>
      <c r="BG120" s="301">
        <f t="shared" si="16"/>
        <v>0</v>
      </c>
      <c r="BH120" s="301">
        <f t="shared" si="17"/>
        <v>0</v>
      </c>
      <c r="BI120" s="301">
        <f t="shared" si="18"/>
        <v>0</v>
      </c>
      <c r="BJ120" s="202" t="s">
        <v>39</v>
      </c>
      <c r="BK120" s="301">
        <f t="shared" si="19"/>
        <v>0</v>
      </c>
      <c r="BL120" s="202" t="s">
        <v>203</v>
      </c>
      <c r="BM120" s="202" t="s">
        <v>1663</v>
      </c>
    </row>
    <row r="121" spans="2:65" s="212" customFormat="1" ht="25.5" customHeight="1">
      <c r="B121" s="213"/>
      <c r="C121" s="291" t="s">
        <v>278</v>
      </c>
      <c r="D121" s="291" t="s">
        <v>198</v>
      </c>
      <c r="E121" s="292" t="s">
        <v>1664</v>
      </c>
      <c r="F121" s="293" t="s">
        <v>1665</v>
      </c>
      <c r="G121" s="294" t="s">
        <v>288</v>
      </c>
      <c r="H121" s="295">
        <v>1</v>
      </c>
      <c r="I121" s="116">
        <v>0</v>
      </c>
      <c r="J121" s="296">
        <f t="shared" si="10"/>
        <v>0</v>
      </c>
      <c r="K121" s="293" t="s">
        <v>202</v>
      </c>
      <c r="L121" s="213"/>
      <c r="M121" s="297" t="s">
        <v>5</v>
      </c>
      <c r="N121" s="298" t="s">
        <v>48</v>
      </c>
      <c r="O121" s="214"/>
      <c r="P121" s="299">
        <f t="shared" si="11"/>
        <v>0</v>
      </c>
      <c r="Q121" s="299">
        <v>0</v>
      </c>
      <c r="R121" s="299">
        <f t="shared" si="12"/>
        <v>0</v>
      </c>
      <c r="S121" s="299">
        <v>0</v>
      </c>
      <c r="T121" s="300">
        <f t="shared" si="13"/>
        <v>0</v>
      </c>
      <c r="AR121" s="202" t="s">
        <v>203</v>
      </c>
      <c r="AT121" s="202" t="s">
        <v>198</v>
      </c>
      <c r="AU121" s="202" t="s">
        <v>85</v>
      </c>
      <c r="AY121" s="202" t="s">
        <v>196</v>
      </c>
      <c r="BE121" s="301">
        <f t="shared" si="14"/>
        <v>0</v>
      </c>
      <c r="BF121" s="301">
        <f t="shared" si="15"/>
        <v>0</v>
      </c>
      <c r="BG121" s="301">
        <f t="shared" si="16"/>
        <v>0</v>
      </c>
      <c r="BH121" s="301">
        <f t="shared" si="17"/>
        <v>0</v>
      </c>
      <c r="BI121" s="301">
        <f t="shared" si="18"/>
        <v>0</v>
      </c>
      <c r="BJ121" s="202" t="s">
        <v>39</v>
      </c>
      <c r="BK121" s="301">
        <f t="shared" si="19"/>
        <v>0</v>
      </c>
      <c r="BL121" s="202" t="s">
        <v>203</v>
      </c>
      <c r="BM121" s="202" t="s">
        <v>1666</v>
      </c>
    </row>
    <row r="122" spans="2:65" s="212" customFormat="1" ht="16.5" customHeight="1">
      <c r="B122" s="213"/>
      <c r="C122" s="302" t="s">
        <v>10</v>
      </c>
      <c r="D122" s="302" t="s">
        <v>291</v>
      </c>
      <c r="E122" s="303" t="s">
        <v>1667</v>
      </c>
      <c r="F122" s="304" t="s">
        <v>1668</v>
      </c>
      <c r="G122" s="305" t="s">
        <v>288</v>
      </c>
      <c r="H122" s="306">
        <v>1</v>
      </c>
      <c r="I122" s="117">
        <v>0</v>
      </c>
      <c r="J122" s="307">
        <f t="shared" si="10"/>
        <v>0</v>
      </c>
      <c r="K122" s="304" t="s">
        <v>202</v>
      </c>
      <c r="L122" s="308"/>
      <c r="M122" s="309" t="s">
        <v>5</v>
      </c>
      <c r="N122" s="310" t="s">
        <v>48</v>
      </c>
      <c r="O122" s="214"/>
      <c r="P122" s="299">
        <f t="shared" si="11"/>
        <v>0</v>
      </c>
      <c r="Q122" s="299">
        <v>6.4000000000000005E-4</v>
      </c>
      <c r="R122" s="299">
        <f t="shared" si="12"/>
        <v>6.4000000000000005E-4</v>
      </c>
      <c r="S122" s="299">
        <v>0</v>
      </c>
      <c r="T122" s="300">
        <f t="shared" si="13"/>
        <v>0</v>
      </c>
      <c r="AR122" s="202" t="s">
        <v>228</v>
      </c>
      <c r="AT122" s="202" t="s">
        <v>291</v>
      </c>
      <c r="AU122" s="202" t="s">
        <v>85</v>
      </c>
      <c r="AY122" s="202" t="s">
        <v>196</v>
      </c>
      <c r="BE122" s="301">
        <f t="shared" si="14"/>
        <v>0</v>
      </c>
      <c r="BF122" s="301">
        <f t="shared" si="15"/>
        <v>0</v>
      </c>
      <c r="BG122" s="301">
        <f t="shared" si="16"/>
        <v>0</v>
      </c>
      <c r="BH122" s="301">
        <f t="shared" si="17"/>
        <v>0</v>
      </c>
      <c r="BI122" s="301">
        <f t="shared" si="18"/>
        <v>0</v>
      </c>
      <c r="BJ122" s="202" t="s">
        <v>39</v>
      </c>
      <c r="BK122" s="301">
        <f t="shared" si="19"/>
        <v>0</v>
      </c>
      <c r="BL122" s="202" t="s">
        <v>203</v>
      </c>
      <c r="BM122" s="202" t="s">
        <v>1669</v>
      </c>
    </row>
    <row r="123" spans="2:65" s="212" customFormat="1" ht="25.5" customHeight="1">
      <c r="B123" s="213"/>
      <c r="C123" s="291" t="s">
        <v>285</v>
      </c>
      <c r="D123" s="291" t="s">
        <v>198</v>
      </c>
      <c r="E123" s="292" t="s">
        <v>1670</v>
      </c>
      <c r="F123" s="293" t="s">
        <v>1671</v>
      </c>
      <c r="G123" s="294" t="s">
        <v>288</v>
      </c>
      <c r="H123" s="295">
        <v>1</v>
      </c>
      <c r="I123" s="116">
        <v>0</v>
      </c>
      <c r="J123" s="296">
        <f t="shared" si="10"/>
        <v>0</v>
      </c>
      <c r="K123" s="293" t="s">
        <v>351</v>
      </c>
      <c r="L123" s="213"/>
      <c r="M123" s="297" t="s">
        <v>5</v>
      </c>
      <c r="N123" s="298" t="s">
        <v>48</v>
      </c>
      <c r="O123" s="214"/>
      <c r="P123" s="299">
        <f t="shared" si="11"/>
        <v>0</v>
      </c>
      <c r="Q123" s="299">
        <v>1.9404600000000001</v>
      </c>
      <c r="R123" s="299">
        <f t="shared" si="12"/>
        <v>1.9404600000000001</v>
      </c>
      <c r="S123" s="299">
        <v>0</v>
      </c>
      <c r="T123" s="300">
        <f t="shared" si="13"/>
        <v>0</v>
      </c>
      <c r="AR123" s="202" t="s">
        <v>203</v>
      </c>
      <c r="AT123" s="202" t="s">
        <v>198</v>
      </c>
      <c r="AU123" s="202" t="s">
        <v>85</v>
      </c>
      <c r="AY123" s="202" t="s">
        <v>196</v>
      </c>
      <c r="BE123" s="301">
        <f t="shared" si="14"/>
        <v>0</v>
      </c>
      <c r="BF123" s="301">
        <f t="shared" si="15"/>
        <v>0</v>
      </c>
      <c r="BG123" s="301">
        <f t="shared" si="16"/>
        <v>0</v>
      </c>
      <c r="BH123" s="301">
        <f t="shared" si="17"/>
        <v>0</v>
      </c>
      <c r="BI123" s="301">
        <f t="shared" si="18"/>
        <v>0</v>
      </c>
      <c r="BJ123" s="202" t="s">
        <v>39</v>
      </c>
      <c r="BK123" s="301">
        <f t="shared" si="19"/>
        <v>0</v>
      </c>
      <c r="BL123" s="202" t="s">
        <v>203</v>
      </c>
      <c r="BM123" s="202" t="s">
        <v>1672</v>
      </c>
    </row>
    <row r="124" spans="2:65" s="212" customFormat="1" ht="25.5" customHeight="1">
      <c r="B124" s="213"/>
      <c r="C124" s="291" t="s">
        <v>290</v>
      </c>
      <c r="D124" s="291" t="s">
        <v>198</v>
      </c>
      <c r="E124" s="292" t="s">
        <v>1673</v>
      </c>
      <c r="F124" s="293" t="s">
        <v>1674</v>
      </c>
      <c r="G124" s="294" t="s">
        <v>222</v>
      </c>
      <c r="H124" s="295">
        <v>0.3</v>
      </c>
      <c r="I124" s="116">
        <v>0</v>
      </c>
      <c r="J124" s="296">
        <f t="shared" si="10"/>
        <v>0</v>
      </c>
      <c r="K124" s="293" t="s">
        <v>202</v>
      </c>
      <c r="L124" s="213"/>
      <c r="M124" s="297" t="s">
        <v>5</v>
      </c>
      <c r="N124" s="298" t="s">
        <v>48</v>
      </c>
      <c r="O124" s="214"/>
      <c r="P124" s="299">
        <f t="shared" si="11"/>
        <v>0</v>
      </c>
      <c r="Q124" s="299">
        <v>0</v>
      </c>
      <c r="R124" s="299">
        <f t="shared" si="12"/>
        <v>0</v>
      </c>
      <c r="S124" s="299">
        <v>0</v>
      </c>
      <c r="T124" s="300">
        <f t="shared" si="13"/>
        <v>0</v>
      </c>
      <c r="AR124" s="202" t="s">
        <v>203</v>
      </c>
      <c r="AT124" s="202" t="s">
        <v>198</v>
      </c>
      <c r="AU124" s="202" t="s">
        <v>85</v>
      </c>
      <c r="AY124" s="202" t="s">
        <v>196</v>
      </c>
      <c r="BE124" s="301">
        <f t="shared" si="14"/>
        <v>0</v>
      </c>
      <c r="BF124" s="301">
        <f t="shared" si="15"/>
        <v>0</v>
      </c>
      <c r="BG124" s="301">
        <f t="shared" si="16"/>
        <v>0</v>
      </c>
      <c r="BH124" s="301">
        <f t="shared" si="17"/>
        <v>0</v>
      </c>
      <c r="BI124" s="301">
        <f t="shared" si="18"/>
        <v>0</v>
      </c>
      <c r="BJ124" s="202" t="s">
        <v>39</v>
      </c>
      <c r="BK124" s="301">
        <f t="shared" si="19"/>
        <v>0</v>
      </c>
      <c r="BL124" s="202" t="s">
        <v>203</v>
      </c>
      <c r="BM124" s="202" t="s">
        <v>1675</v>
      </c>
    </row>
    <row r="125" spans="2:65" s="279" customFormat="1" ht="29.85" customHeight="1">
      <c r="B125" s="278"/>
      <c r="D125" s="280" t="s">
        <v>76</v>
      </c>
      <c r="E125" s="289" t="s">
        <v>232</v>
      </c>
      <c r="F125" s="289" t="s">
        <v>593</v>
      </c>
      <c r="I125" s="115"/>
      <c r="J125" s="290">
        <f>BK125</f>
        <v>0</v>
      </c>
      <c r="L125" s="278"/>
      <c r="M125" s="283"/>
      <c r="N125" s="284"/>
      <c r="O125" s="284"/>
      <c r="P125" s="285">
        <f>SUM(P126:P128)</f>
        <v>0</v>
      </c>
      <c r="Q125" s="284"/>
      <c r="R125" s="285">
        <f>SUM(R126:R128)</f>
        <v>9.6000000000000002E-4</v>
      </c>
      <c r="S125" s="284"/>
      <c r="T125" s="286">
        <f>SUM(T126:T128)</f>
        <v>3.5780000000000003</v>
      </c>
      <c r="AR125" s="280" t="s">
        <v>39</v>
      </c>
      <c r="AT125" s="287" t="s">
        <v>76</v>
      </c>
      <c r="AU125" s="287" t="s">
        <v>39</v>
      </c>
      <c r="AY125" s="280" t="s">
        <v>196</v>
      </c>
      <c r="BK125" s="288">
        <f>SUM(BK126:BK128)</f>
        <v>0</v>
      </c>
    </row>
    <row r="126" spans="2:65" s="212" customFormat="1" ht="25.5" customHeight="1">
      <c r="B126" s="213"/>
      <c r="C126" s="291" t="s">
        <v>295</v>
      </c>
      <c r="D126" s="291" t="s">
        <v>198</v>
      </c>
      <c r="E126" s="292" t="s">
        <v>1676</v>
      </c>
      <c r="F126" s="293" t="s">
        <v>1677</v>
      </c>
      <c r="G126" s="294" t="s">
        <v>400</v>
      </c>
      <c r="H126" s="295">
        <v>32</v>
      </c>
      <c r="I126" s="116">
        <v>0</v>
      </c>
      <c r="J126" s="296">
        <f>ROUND(I126*H126,2)</f>
        <v>0</v>
      </c>
      <c r="K126" s="293" t="s">
        <v>202</v>
      </c>
      <c r="L126" s="213"/>
      <c r="M126" s="297" t="s">
        <v>5</v>
      </c>
      <c r="N126" s="298" t="s">
        <v>48</v>
      </c>
      <c r="O126" s="214"/>
      <c r="P126" s="299">
        <f>O126*H126</f>
        <v>0</v>
      </c>
      <c r="Q126" s="299">
        <v>3.0000000000000001E-5</v>
      </c>
      <c r="R126" s="299">
        <f>Q126*H126</f>
        <v>9.6000000000000002E-4</v>
      </c>
      <c r="S126" s="299">
        <v>0</v>
      </c>
      <c r="T126" s="300">
        <f>S126*H126</f>
        <v>0</v>
      </c>
      <c r="AR126" s="202" t="s">
        <v>203</v>
      </c>
      <c r="AT126" s="202" t="s">
        <v>198</v>
      </c>
      <c r="AU126" s="202" t="s">
        <v>85</v>
      </c>
      <c r="AY126" s="202" t="s">
        <v>196</v>
      </c>
      <c r="BE126" s="301">
        <f>IF(N126="základní",J126,0)</f>
        <v>0</v>
      </c>
      <c r="BF126" s="301">
        <f>IF(N126="snížená",J126,0)</f>
        <v>0</v>
      </c>
      <c r="BG126" s="301">
        <f>IF(N126="zákl. přenesená",J126,0)</f>
        <v>0</v>
      </c>
      <c r="BH126" s="301">
        <f>IF(N126="sníž. přenesená",J126,0)</f>
        <v>0</v>
      </c>
      <c r="BI126" s="301">
        <f>IF(N126="nulová",J126,0)</f>
        <v>0</v>
      </c>
      <c r="BJ126" s="202" t="s">
        <v>39</v>
      </c>
      <c r="BK126" s="301">
        <f>ROUND(I126*H126,2)</f>
        <v>0</v>
      </c>
      <c r="BL126" s="202" t="s">
        <v>203</v>
      </c>
      <c r="BM126" s="202" t="s">
        <v>1678</v>
      </c>
    </row>
    <row r="127" spans="2:65" s="212" customFormat="1" ht="25.5" customHeight="1">
      <c r="B127" s="213"/>
      <c r="C127" s="291" t="s">
        <v>299</v>
      </c>
      <c r="D127" s="291" t="s">
        <v>198</v>
      </c>
      <c r="E127" s="292" t="s">
        <v>1679</v>
      </c>
      <c r="F127" s="293" t="s">
        <v>1680</v>
      </c>
      <c r="G127" s="294" t="s">
        <v>222</v>
      </c>
      <c r="H127" s="295">
        <v>1.5</v>
      </c>
      <c r="I127" s="116">
        <v>0</v>
      </c>
      <c r="J127" s="296">
        <f>ROUND(I127*H127,2)</f>
        <v>0</v>
      </c>
      <c r="K127" s="293" t="s">
        <v>202</v>
      </c>
      <c r="L127" s="213"/>
      <c r="M127" s="297" t="s">
        <v>5</v>
      </c>
      <c r="N127" s="298" t="s">
        <v>48</v>
      </c>
      <c r="O127" s="214"/>
      <c r="P127" s="299">
        <f>O127*H127</f>
        <v>0</v>
      </c>
      <c r="Q127" s="299">
        <v>0</v>
      </c>
      <c r="R127" s="299">
        <f>Q127*H127</f>
        <v>0</v>
      </c>
      <c r="S127" s="299">
        <v>2.2000000000000002</v>
      </c>
      <c r="T127" s="300">
        <f>S127*H127</f>
        <v>3.3000000000000003</v>
      </c>
      <c r="AR127" s="202" t="s">
        <v>203</v>
      </c>
      <c r="AT127" s="202" t="s">
        <v>198</v>
      </c>
      <c r="AU127" s="202" t="s">
        <v>85</v>
      </c>
      <c r="AY127" s="202" t="s">
        <v>196</v>
      </c>
      <c r="BE127" s="301">
        <f>IF(N127="základní",J127,0)</f>
        <v>0</v>
      </c>
      <c r="BF127" s="301">
        <f>IF(N127="snížená",J127,0)</f>
        <v>0</v>
      </c>
      <c r="BG127" s="301">
        <f>IF(N127="zákl. přenesená",J127,0)</f>
        <v>0</v>
      </c>
      <c r="BH127" s="301">
        <f>IF(N127="sníž. přenesená",J127,0)</f>
        <v>0</v>
      </c>
      <c r="BI127" s="301">
        <f>IF(N127="nulová",J127,0)</f>
        <v>0</v>
      </c>
      <c r="BJ127" s="202" t="s">
        <v>39</v>
      </c>
      <c r="BK127" s="301">
        <f>ROUND(I127*H127,2)</f>
        <v>0</v>
      </c>
      <c r="BL127" s="202" t="s">
        <v>203</v>
      </c>
      <c r="BM127" s="202" t="s">
        <v>1681</v>
      </c>
    </row>
    <row r="128" spans="2:65" s="212" customFormat="1" ht="25.5" customHeight="1">
      <c r="B128" s="213"/>
      <c r="C128" s="291" t="s">
        <v>303</v>
      </c>
      <c r="D128" s="291" t="s">
        <v>198</v>
      </c>
      <c r="E128" s="292" t="s">
        <v>1682</v>
      </c>
      <c r="F128" s="293" t="s">
        <v>1683</v>
      </c>
      <c r="G128" s="294" t="s">
        <v>288</v>
      </c>
      <c r="H128" s="295">
        <v>2</v>
      </c>
      <c r="I128" s="116">
        <v>0</v>
      </c>
      <c r="J128" s="296">
        <f>ROUND(I128*H128,2)</f>
        <v>0</v>
      </c>
      <c r="K128" s="293" t="s">
        <v>202</v>
      </c>
      <c r="L128" s="213"/>
      <c r="M128" s="297" t="s">
        <v>5</v>
      </c>
      <c r="N128" s="298" t="s">
        <v>48</v>
      </c>
      <c r="O128" s="214"/>
      <c r="P128" s="299">
        <f>O128*H128</f>
        <v>0</v>
      </c>
      <c r="Q128" s="299">
        <v>0</v>
      </c>
      <c r="R128" s="299">
        <f>Q128*H128</f>
        <v>0</v>
      </c>
      <c r="S128" s="299">
        <v>0.13900000000000001</v>
      </c>
      <c r="T128" s="300">
        <f>S128*H128</f>
        <v>0.27800000000000002</v>
      </c>
      <c r="AR128" s="202" t="s">
        <v>203</v>
      </c>
      <c r="AT128" s="202" t="s">
        <v>198</v>
      </c>
      <c r="AU128" s="202" t="s">
        <v>85</v>
      </c>
      <c r="AY128" s="202" t="s">
        <v>196</v>
      </c>
      <c r="BE128" s="301">
        <f>IF(N128="základní",J128,0)</f>
        <v>0</v>
      </c>
      <c r="BF128" s="301">
        <f>IF(N128="snížená",J128,0)</f>
        <v>0</v>
      </c>
      <c r="BG128" s="301">
        <f>IF(N128="zákl. přenesená",J128,0)</f>
        <v>0</v>
      </c>
      <c r="BH128" s="301">
        <f>IF(N128="sníž. přenesená",J128,0)</f>
        <v>0</v>
      </c>
      <c r="BI128" s="301">
        <f>IF(N128="nulová",J128,0)</f>
        <v>0</v>
      </c>
      <c r="BJ128" s="202" t="s">
        <v>39</v>
      </c>
      <c r="BK128" s="301">
        <f>ROUND(I128*H128,2)</f>
        <v>0</v>
      </c>
      <c r="BL128" s="202" t="s">
        <v>203</v>
      </c>
      <c r="BM128" s="202" t="s">
        <v>1684</v>
      </c>
    </row>
    <row r="129" spans="2:65" s="279" customFormat="1" ht="29.85" customHeight="1">
      <c r="B129" s="278"/>
      <c r="D129" s="280" t="s">
        <v>76</v>
      </c>
      <c r="E129" s="289" t="s">
        <v>703</v>
      </c>
      <c r="F129" s="289" t="s">
        <v>704</v>
      </c>
      <c r="I129" s="115"/>
      <c r="J129" s="290">
        <f>BK129</f>
        <v>0</v>
      </c>
      <c r="L129" s="278"/>
      <c r="M129" s="283"/>
      <c r="N129" s="284"/>
      <c r="O129" s="284"/>
      <c r="P129" s="285">
        <f>SUM(P130:P134)</f>
        <v>0</v>
      </c>
      <c r="Q129" s="284"/>
      <c r="R129" s="285">
        <f>SUM(R130:R134)</f>
        <v>0</v>
      </c>
      <c r="S129" s="284"/>
      <c r="T129" s="286">
        <f>SUM(T130:T134)</f>
        <v>0</v>
      </c>
      <c r="AR129" s="280" t="s">
        <v>39</v>
      </c>
      <c r="AT129" s="287" t="s">
        <v>76</v>
      </c>
      <c r="AU129" s="287" t="s">
        <v>39</v>
      </c>
      <c r="AY129" s="280" t="s">
        <v>196</v>
      </c>
      <c r="BK129" s="288">
        <f>SUM(BK130:BK134)</f>
        <v>0</v>
      </c>
    </row>
    <row r="130" spans="2:65" s="212" customFormat="1" ht="25.5" customHeight="1">
      <c r="B130" s="213"/>
      <c r="C130" s="291" t="s">
        <v>307</v>
      </c>
      <c r="D130" s="291" t="s">
        <v>198</v>
      </c>
      <c r="E130" s="292" t="s">
        <v>1685</v>
      </c>
      <c r="F130" s="293" t="s">
        <v>1686</v>
      </c>
      <c r="G130" s="294" t="s">
        <v>243</v>
      </c>
      <c r="H130" s="295">
        <v>3.5779999999999998</v>
      </c>
      <c r="I130" s="116">
        <v>0</v>
      </c>
      <c r="J130" s="296">
        <f>ROUND(I130*H130,2)</f>
        <v>0</v>
      </c>
      <c r="K130" s="293" t="s">
        <v>202</v>
      </c>
      <c r="L130" s="213"/>
      <c r="M130" s="297" t="s">
        <v>5</v>
      </c>
      <c r="N130" s="298" t="s">
        <v>48</v>
      </c>
      <c r="O130" s="214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AR130" s="202" t="s">
        <v>203</v>
      </c>
      <c r="AT130" s="202" t="s">
        <v>198</v>
      </c>
      <c r="AU130" s="202" t="s">
        <v>85</v>
      </c>
      <c r="AY130" s="202" t="s">
        <v>196</v>
      </c>
      <c r="BE130" s="301">
        <f>IF(N130="základní",J130,0)</f>
        <v>0</v>
      </c>
      <c r="BF130" s="301">
        <f>IF(N130="snížená",J130,0)</f>
        <v>0</v>
      </c>
      <c r="BG130" s="301">
        <f>IF(N130="zákl. přenesená",J130,0)</f>
        <v>0</v>
      </c>
      <c r="BH130" s="301">
        <f>IF(N130="sníž. přenesená",J130,0)</f>
        <v>0</v>
      </c>
      <c r="BI130" s="301">
        <f>IF(N130="nulová",J130,0)</f>
        <v>0</v>
      </c>
      <c r="BJ130" s="202" t="s">
        <v>39</v>
      </c>
      <c r="BK130" s="301">
        <f>ROUND(I130*H130,2)</f>
        <v>0</v>
      </c>
      <c r="BL130" s="202" t="s">
        <v>203</v>
      </c>
      <c r="BM130" s="202" t="s">
        <v>1687</v>
      </c>
    </row>
    <row r="131" spans="2:65" s="212" customFormat="1" ht="25.5" customHeight="1">
      <c r="B131" s="213"/>
      <c r="C131" s="291" t="s">
        <v>311</v>
      </c>
      <c r="D131" s="291" t="s">
        <v>198</v>
      </c>
      <c r="E131" s="292" t="s">
        <v>710</v>
      </c>
      <c r="F131" s="293" t="s">
        <v>711</v>
      </c>
      <c r="G131" s="294" t="s">
        <v>243</v>
      </c>
      <c r="H131" s="295">
        <v>3.5779999999999998</v>
      </c>
      <c r="I131" s="116">
        <v>0</v>
      </c>
      <c r="J131" s="296">
        <f>ROUND(I131*H131,2)</f>
        <v>0</v>
      </c>
      <c r="K131" s="293" t="s">
        <v>202</v>
      </c>
      <c r="L131" s="213"/>
      <c r="M131" s="297" t="s">
        <v>5</v>
      </c>
      <c r="N131" s="298" t="s">
        <v>48</v>
      </c>
      <c r="O131" s="214"/>
      <c r="P131" s="299">
        <f>O131*H131</f>
        <v>0</v>
      </c>
      <c r="Q131" s="299">
        <v>0</v>
      </c>
      <c r="R131" s="299">
        <f>Q131*H131</f>
        <v>0</v>
      </c>
      <c r="S131" s="299">
        <v>0</v>
      </c>
      <c r="T131" s="300">
        <f>S131*H131</f>
        <v>0</v>
      </c>
      <c r="AR131" s="202" t="s">
        <v>203</v>
      </c>
      <c r="AT131" s="202" t="s">
        <v>198</v>
      </c>
      <c r="AU131" s="202" t="s">
        <v>85</v>
      </c>
      <c r="AY131" s="202" t="s">
        <v>196</v>
      </c>
      <c r="BE131" s="301">
        <f>IF(N131="základní",J131,0)</f>
        <v>0</v>
      </c>
      <c r="BF131" s="301">
        <f>IF(N131="snížená",J131,0)</f>
        <v>0</v>
      </c>
      <c r="BG131" s="301">
        <f>IF(N131="zákl. přenesená",J131,0)</f>
        <v>0</v>
      </c>
      <c r="BH131" s="301">
        <f>IF(N131="sníž. přenesená",J131,0)</f>
        <v>0</v>
      </c>
      <c r="BI131" s="301">
        <f>IF(N131="nulová",J131,0)</f>
        <v>0</v>
      </c>
      <c r="BJ131" s="202" t="s">
        <v>39</v>
      </c>
      <c r="BK131" s="301">
        <f>ROUND(I131*H131,2)</f>
        <v>0</v>
      </c>
      <c r="BL131" s="202" t="s">
        <v>203</v>
      </c>
      <c r="BM131" s="202" t="s">
        <v>1688</v>
      </c>
    </row>
    <row r="132" spans="2:65" s="212" customFormat="1" ht="25.5" customHeight="1">
      <c r="B132" s="213"/>
      <c r="C132" s="291" t="s">
        <v>315</v>
      </c>
      <c r="D132" s="291" t="s">
        <v>198</v>
      </c>
      <c r="E132" s="292" t="s">
        <v>714</v>
      </c>
      <c r="F132" s="293" t="s">
        <v>715</v>
      </c>
      <c r="G132" s="294" t="s">
        <v>243</v>
      </c>
      <c r="H132" s="295">
        <v>32.201999999999998</v>
      </c>
      <c r="I132" s="116">
        <v>0</v>
      </c>
      <c r="J132" s="296">
        <f>ROUND(I132*H132,2)</f>
        <v>0</v>
      </c>
      <c r="K132" s="293" t="s">
        <v>202</v>
      </c>
      <c r="L132" s="213"/>
      <c r="M132" s="297" t="s">
        <v>5</v>
      </c>
      <c r="N132" s="298" t="s">
        <v>48</v>
      </c>
      <c r="O132" s="214"/>
      <c r="P132" s="299">
        <f>O132*H132</f>
        <v>0</v>
      </c>
      <c r="Q132" s="299">
        <v>0</v>
      </c>
      <c r="R132" s="299">
        <f>Q132*H132</f>
        <v>0</v>
      </c>
      <c r="S132" s="299">
        <v>0</v>
      </c>
      <c r="T132" s="300">
        <f>S132*H132</f>
        <v>0</v>
      </c>
      <c r="AR132" s="202" t="s">
        <v>203</v>
      </c>
      <c r="AT132" s="202" t="s">
        <v>198</v>
      </c>
      <c r="AU132" s="202" t="s">
        <v>85</v>
      </c>
      <c r="AY132" s="202" t="s">
        <v>196</v>
      </c>
      <c r="BE132" s="301">
        <f>IF(N132="základní",J132,0)</f>
        <v>0</v>
      </c>
      <c r="BF132" s="301">
        <f>IF(N132="snížená",J132,0)</f>
        <v>0</v>
      </c>
      <c r="BG132" s="301">
        <f>IF(N132="zákl. přenesená",J132,0)</f>
        <v>0</v>
      </c>
      <c r="BH132" s="301">
        <f>IF(N132="sníž. přenesená",J132,0)</f>
        <v>0</v>
      </c>
      <c r="BI132" s="301">
        <f>IF(N132="nulová",J132,0)</f>
        <v>0</v>
      </c>
      <c r="BJ132" s="202" t="s">
        <v>39</v>
      </c>
      <c r="BK132" s="301">
        <f>ROUND(I132*H132,2)</f>
        <v>0</v>
      </c>
      <c r="BL132" s="202" t="s">
        <v>203</v>
      </c>
      <c r="BM132" s="202" t="s">
        <v>1689</v>
      </c>
    </row>
    <row r="133" spans="2:65" s="312" customFormat="1">
      <c r="B133" s="311"/>
      <c r="D133" s="313" t="s">
        <v>464</v>
      </c>
      <c r="F133" s="314" t="s">
        <v>1690</v>
      </c>
      <c r="H133" s="315">
        <v>32.201999999999998</v>
      </c>
      <c r="I133" s="118"/>
      <c r="L133" s="311"/>
      <c r="M133" s="316"/>
      <c r="N133" s="317"/>
      <c r="O133" s="317"/>
      <c r="P133" s="317"/>
      <c r="Q133" s="317"/>
      <c r="R133" s="317"/>
      <c r="S133" s="317"/>
      <c r="T133" s="318"/>
      <c r="AT133" s="319" t="s">
        <v>464</v>
      </c>
      <c r="AU133" s="319" t="s">
        <v>85</v>
      </c>
      <c r="AV133" s="312" t="s">
        <v>85</v>
      </c>
      <c r="AW133" s="312" t="s">
        <v>6</v>
      </c>
      <c r="AX133" s="312" t="s">
        <v>39</v>
      </c>
      <c r="AY133" s="319" t="s">
        <v>196</v>
      </c>
    </row>
    <row r="134" spans="2:65" s="212" customFormat="1" ht="16.5" customHeight="1">
      <c r="B134" s="213"/>
      <c r="C134" s="291" t="s">
        <v>319</v>
      </c>
      <c r="D134" s="291" t="s">
        <v>198</v>
      </c>
      <c r="E134" s="292" t="s">
        <v>735</v>
      </c>
      <c r="F134" s="293" t="s">
        <v>736</v>
      </c>
      <c r="G134" s="294" t="s">
        <v>243</v>
      </c>
      <c r="H134" s="295">
        <v>3.5779999999999998</v>
      </c>
      <c r="I134" s="116">
        <v>0</v>
      </c>
      <c r="J134" s="296">
        <f>ROUND(I134*H134,2)</f>
        <v>0</v>
      </c>
      <c r="K134" s="293" t="s">
        <v>202</v>
      </c>
      <c r="L134" s="213"/>
      <c r="M134" s="297" t="s">
        <v>5</v>
      </c>
      <c r="N134" s="298" t="s">
        <v>48</v>
      </c>
      <c r="O134" s="214"/>
      <c r="P134" s="299">
        <f>O134*H134</f>
        <v>0</v>
      </c>
      <c r="Q134" s="299">
        <v>0</v>
      </c>
      <c r="R134" s="299">
        <f>Q134*H134</f>
        <v>0</v>
      </c>
      <c r="S134" s="299">
        <v>0</v>
      </c>
      <c r="T134" s="300">
        <f>S134*H134</f>
        <v>0</v>
      </c>
      <c r="AR134" s="202" t="s">
        <v>203</v>
      </c>
      <c r="AT134" s="202" t="s">
        <v>198</v>
      </c>
      <c r="AU134" s="202" t="s">
        <v>85</v>
      </c>
      <c r="AY134" s="202" t="s">
        <v>196</v>
      </c>
      <c r="BE134" s="301">
        <f>IF(N134="základní",J134,0)</f>
        <v>0</v>
      </c>
      <c r="BF134" s="301">
        <f>IF(N134="snížená",J134,0)</f>
        <v>0</v>
      </c>
      <c r="BG134" s="301">
        <f>IF(N134="zákl. přenesená",J134,0)</f>
        <v>0</v>
      </c>
      <c r="BH134" s="301">
        <f>IF(N134="sníž. přenesená",J134,0)</f>
        <v>0</v>
      </c>
      <c r="BI134" s="301">
        <f>IF(N134="nulová",J134,0)</f>
        <v>0</v>
      </c>
      <c r="BJ134" s="202" t="s">
        <v>39</v>
      </c>
      <c r="BK134" s="301">
        <f>ROUND(I134*H134,2)</f>
        <v>0</v>
      </c>
      <c r="BL134" s="202" t="s">
        <v>203</v>
      </c>
      <c r="BM134" s="202" t="s">
        <v>1691</v>
      </c>
    </row>
    <row r="135" spans="2:65" s="279" customFormat="1" ht="29.85" customHeight="1">
      <c r="B135" s="278"/>
      <c r="D135" s="280" t="s">
        <v>76</v>
      </c>
      <c r="E135" s="289" t="s">
        <v>746</v>
      </c>
      <c r="F135" s="289" t="s">
        <v>747</v>
      </c>
      <c r="I135" s="115"/>
      <c r="J135" s="290">
        <f>BK135</f>
        <v>0</v>
      </c>
      <c r="L135" s="278"/>
      <c r="M135" s="283"/>
      <c r="N135" s="284"/>
      <c r="O135" s="284"/>
      <c r="P135" s="285">
        <f>P136</f>
        <v>0</v>
      </c>
      <c r="Q135" s="284"/>
      <c r="R135" s="285">
        <f>R136</f>
        <v>0</v>
      </c>
      <c r="S135" s="284"/>
      <c r="T135" s="286">
        <f>T136</f>
        <v>0</v>
      </c>
      <c r="AR135" s="280" t="s">
        <v>39</v>
      </c>
      <c r="AT135" s="287" t="s">
        <v>76</v>
      </c>
      <c r="AU135" s="287" t="s">
        <v>39</v>
      </c>
      <c r="AY135" s="280" t="s">
        <v>196</v>
      </c>
      <c r="BK135" s="288">
        <f>BK136</f>
        <v>0</v>
      </c>
    </row>
    <row r="136" spans="2:65" s="212" customFormat="1" ht="38.25" customHeight="1">
      <c r="B136" s="213"/>
      <c r="C136" s="291" t="s">
        <v>323</v>
      </c>
      <c r="D136" s="291" t="s">
        <v>198</v>
      </c>
      <c r="E136" s="292" t="s">
        <v>1692</v>
      </c>
      <c r="F136" s="293" t="s">
        <v>1693</v>
      </c>
      <c r="G136" s="294" t="s">
        <v>243</v>
      </c>
      <c r="H136" s="295">
        <v>20.49</v>
      </c>
      <c r="I136" s="116">
        <v>0</v>
      </c>
      <c r="J136" s="296">
        <f>ROUND(I136*H136,2)</f>
        <v>0</v>
      </c>
      <c r="K136" s="293" t="s">
        <v>202</v>
      </c>
      <c r="L136" s="213"/>
      <c r="M136" s="297" t="s">
        <v>5</v>
      </c>
      <c r="N136" s="298" t="s">
        <v>48</v>
      </c>
      <c r="O136" s="214"/>
      <c r="P136" s="299">
        <f>O136*H136</f>
        <v>0</v>
      </c>
      <c r="Q136" s="299">
        <v>0</v>
      </c>
      <c r="R136" s="299">
        <f>Q136*H136</f>
        <v>0</v>
      </c>
      <c r="S136" s="299">
        <v>0</v>
      </c>
      <c r="T136" s="300">
        <f>S136*H136</f>
        <v>0</v>
      </c>
      <c r="AR136" s="202" t="s">
        <v>203</v>
      </c>
      <c r="AT136" s="202" t="s">
        <v>198</v>
      </c>
      <c r="AU136" s="202" t="s">
        <v>85</v>
      </c>
      <c r="AY136" s="202" t="s">
        <v>196</v>
      </c>
      <c r="BE136" s="301">
        <f>IF(N136="základní",J136,0)</f>
        <v>0</v>
      </c>
      <c r="BF136" s="301">
        <f>IF(N136="snížená",J136,0)</f>
        <v>0</v>
      </c>
      <c r="BG136" s="301">
        <f>IF(N136="zákl. přenesená",J136,0)</f>
        <v>0</v>
      </c>
      <c r="BH136" s="301">
        <f>IF(N136="sníž. přenesená",J136,0)</f>
        <v>0</v>
      </c>
      <c r="BI136" s="301">
        <f>IF(N136="nulová",J136,0)</f>
        <v>0</v>
      </c>
      <c r="BJ136" s="202" t="s">
        <v>39</v>
      </c>
      <c r="BK136" s="301">
        <f>ROUND(I136*H136,2)</f>
        <v>0</v>
      </c>
      <c r="BL136" s="202" t="s">
        <v>203</v>
      </c>
      <c r="BM136" s="202" t="s">
        <v>1694</v>
      </c>
    </row>
    <row r="137" spans="2:65" s="279" customFormat="1" ht="37.35" customHeight="1">
      <c r="B137" s="278"/>
      <c r="D137" s="280" t="s">
        <v>76</v>
      </c>
      <c r="E137" s="281" t="s">
        <v>752</v>
      </c>
      <c r="F137" s="281" t="s">
        <v>753</v>
      </c>
      <c r="I137" s="115"/>
      <c r="J137" s="282">
        <f>BK137</f>
        <v>0</v>
      </c>
      <c r="L137" s="278"/>
      <c r="M137" s="283"/>
      <c r="N137" s="284"/>
      <c r="O137" s="284"/>
      <c r="P137" s="285">
        <f>P138+P144+P177+P207+P245</f>
        <v>0</v>
      </c>
      <c r="Q137" s="284"/>
      <c r="R137" s="285">
        <f>R138+R144+R177+R207+R245</f>
        <v>2.2947699619999997</v>
      </c>
      <c r="S137" s="284"/>
      <c r="T137" s="286">
        <f>T138+T144+T177+T207+T245</f>
        <v>0</v>
      </c>
      <c r="AR137" s="280" t="s">
        <v>85</v>
      </c>
      <c r="AT137" s="287" t="s">
        <v>76</v>
      </c>
      <c r="AU137" s="287" t="s">
        <v>77</v>
      </c>
      <c r="AY137" s="280" t="s">
        <v>196</v>
      </c>
      <c r="BK137" s="288">
        <f>BK138+BK144+BK177+BK207+BK245</f>
        <v>0</v>
      </c>
    </row>
    <row r="138" spans="2:65" s="279" customFormat="1" ht="19.899999999999999" customHeight="1">
      <c r="B138" s="278"/>
      <c r="D138" s="280" t="s">
        <v>76</v>
      </c>
      <c r="E138" s="289" t="s">
        <v>819</v>
      </c>
      <c r="F138" s="289" t="s">
        <v>820</v>
      </c>
      <c r="I138" s="115"/>
      <c r="J138" s="290">
        <f>BK138</f>
        <v>0</v>
      </c>
      <c r="L138" s="278"/>
      <c r="M138" s="283"/>
      <c r="N138" s="284"/>
      <c r="O138" s="284"/>
      <c r="P138" s="285">
        <f>SUM(P139:P143)</f>
        <v>0</v>
      </c>
      <c r="Q138" s="284"/>
      <c r="R138" s="285">
        <f>SUM(R139:R143)</f>
        <v>9.7000000000000003E-3</v>
      </c>
      <c r="S138" s="284"/>
      <c r="T138" s="286">
        <f>SUM(T139:T143)</f>
        <v>0</v>
      </c>
      <c r="AR138" s="280" t="s">
        <v>85</v>
      </c>
      <c r="AT138" s="287" t="s">
        <v>76</v>
      </c>
      <c r="AU138" s="287" t="s">
        <v>39</v>
      </c>
      <c r="AY138" s="280" t="s">
        <v>196</v>
      </c>
      <c r="BK138" s="288">
        <f>SUM(BK139:BK143)</f>
        <v>0</v>
      </c>
    </row>
    <row r="139" spans="2:65" s="212" customFormat="1" ht="38.25" customHeight="1">
      <c r="B139" s="213"/>
      <c r="C139" s="291" t="s">
        <v>327</v>
      </c>
      <c r="D139" s="291" t="s">
        <v>198</v>
      </c>
      <c r="E139" s="292" t="s">
        <v>1695</v>
      </c>
      <c r="F139" s="293" t="s">
        <v>1696</v>
      </c>
      <c r="G139" s="294" t="s">
        <v>400</v>
      </c>
      <c r="H139" s="295">
        <v>32</v>
      </c>
      <c r="I139" s="116">
        <v>0</v>
      </c>
      <c r="J139" s="296">
        <f>ROUND(I139*H139,2)</f>
        <v>0</v>
      </c>
      <c r="K139" s="293" t="s">
        <v>202</v>
      </c>
      <c r="L139" s="213"/>
      <c r="M139" s="297" t="s">
        <v>5</v>
      </c>
      <c r="N139" s="298" t="s">
        <v>48</v>
      </c>
      <c r="O139" s="214"/>
      <c r="P139" s="299">
        <f>O139*H139</f>
        <v>0</v>
      </c>
      <c r="Q139" s="299">
        <v>0</v>
      </c>
      <c r="R139" s="299">
        <f>Q139*H139</f>
        <v>0</v>
      </c>
      <c r="S139" s="299">
        <v>0</v>
      </c>
      <c r="T139" s="300">
        <f>S139*H139</f>
        <v>0</v>
      </c>
      <c r="AR139" s="202" t="s">
        <v>261</v>
      </c>
      <c r="AT139" s="202" t="s">
        <v>198</v>
      </c>
      <c r="AU139" s="202" t="s">
        <v>85</v>
      </c>
      <c r="AY139" s="202" t="s">
        <v>196</v>
      </c>
      <c r="BE139" s="301">
        <f>IF(N139="základní",J139,0)</f>
        <v>0</v>
      </c>
      <c r="BF139" s="301">
        <f>IF(N139="snížená",J139,0)</f>
        <v>0</v>
      </c>
      <c r="BG139" s="301">
        <f>IF(N139="zákl. přenesená",J139,0)</f>
        <v>0</v>
      </c>
      <c r="BH139" s="301">
        <f>IF(N139="sníž. přenesená",J139,0)</f>
        <v>0</v>
      </c>
      <c r="BI139" s="301">
        <f>IF(N139="nulová",J139,0)</f>
        <v>0</v>
      </c>
      <c r="BJ139" s="202" t="s">
        <v>39</v>
      </c>
      <c r="BK139" s="301">
        <f>ROUND(I139*H139,2)</f>
        <v>0</v>
      </c>
      <c r="BL139" s="202" t="s">
        <v>261</v>
      </c>
      <c r="BM139" s="202" t="s">
        <v>1697</v>
      </c>
    </row>
    <row r="140" spans="2:65" s="212" customFormat="1" ht="16.5" customHeight="1">
      <c r="B140" s="213"/>
      <c r="C140" s="302" t="s">
        <v>331</v>
      </c>
      <c r="D140" s="302" t="s">
        <v>291</v>
      </c>
      <c r="E140" s="303" t="s">
        <v>1698</v>
      </c>
      <c r="F140" s="304" t="s">
        <v>1699</v>
      </c>
      <c r="G140" s="305" t="s">
        <v>400</v>
      </c>
      <c r="H140" s="306">
        <v>8</v>
      </c>
      <c r="I140" s="117">
        <v>0</v>
      </c>
      <c r="J140" s="307">
        <f>ROUND(I140*H140,2)</f>
        <v>0</v>
      </c>
      <c r="K140" s="304" t="s">
        <v>351</v>
      </c>
      <c r="L140" s="308"/>
      <c r="M140" s="309" t="s">
        <v>5</v>
      </c>
      <c r="N140" s="310" t="s">
        <v>48</v>
      </c>
      <c r="O140" s="214"/>
      <c r="P140" s="299">
        <f>O140*H140</f>
        <v>0</v>
      </c>
      <c r="Q140" s="299">
        <v>2.9E-4</v>
      </c>
      <c r="R140" s="299">
        <f>Q140*H140</f>
        <v>2.32E-3</v>
      </c>
      <c r="S140" s="299">
        <v>0</v>
      </c>
      <c r="T140" s="300">
        <f>S140*H140</f>
        <v>0</v>
      </c>
      <c r="AR140" s="202" t="s">
        <v>327</v>
      </c>
      <c r="AT140" s="202" t="s">
        <v>291</v>
      </c>
      <c r="AU140" s="202" t="s">
        <v>85</v>
      </c>
      <c r="AY140" s="202" t="s">
        <v>196</v>
      </c>
      <c r="BE140" s="301">
        <f>IF(N140="základní",J140,0)</f>
        <v>0</v>
      </c>
      <c r="BF140" s="301">
        <f>IF(N140="snížená",J140,0)</f>
        <v>0</v>
      </c>
      <c r="BG140" s="301">
        <f>IF(N140="zákl. přenesená",J140,0)</f>
        <v>0</v>
      </c>
      <c r="BH140" s="301">
        <f>IF(N140="sníž. přenesená",J140,0)</f>
        <v>0</v>
      </c>
      <c r="BI140" s="301">
        <f>IF(N140="nulová",J140,0)</f>
        <v>0</v>
      </c>
      <c r="BJ140" s="202" t="s">
        <v>39</v>
      </c>
      <c r="BK140" s="301">
        <f>ROUND(I140*H140,2)</f>
        <v>0</v>
      </c>
      <c r="BL140" s="202" t="s">
        <v>261</v>
      </c>
      <c r="BM140" s="202" t="s">
        <v>1700</v>
      </c>
    </row>
    <row r="141" spans="2:65" s="212" customFormat="1" ht="16.5" customHeight="1">
      <c r="B141" s="213"/>
      <c r="C141" s="302" t="s">
        <v>335</v>
      </c>
      <c r="D141" s="302" t="s">
        <v>291</v>
      </c>
      <c r="E141" s="303" t="s">
        <v>1701</v>
      </c>
      <c r="F141" s="304" t="s">
        <v>1702</v>
      </c>
      <c r="G141" s="305" t="s">
        <v>400</v>
      </c>
      <c r="H141" s="306">
        <v>10</v>
      </c>
      <c r="I141" s="117">
        <v>0</v>
      </c>
      <c r="J141" s="307">
        <f>ROUND(I141*H141,2)</f>
        <v>0</v>
      </c>
      <c r="K141" s="304" t="s">
        <v>351</v>
      </c>
      <c r="L141" s="308"/>
      <c r="M141" s="309" t="s">
        <v>5</v>
      </c>
      <c r="N141" s="310" t="s">
        <v>48</v>
      </c>
      <c r="O141" s="214"/>
      <c r="P141" s="299">
        <f>O141*H141</f>
        <v>0</v>
      </c>
      <c r="Q141" s="299">
        <v>2.9E-4</v>
      </c>
      <c r="R141" s="299">
        <f>Q141*H141</f>
        <v>2.8999999999999998E-3</v>
      </c>
      <c r="S141" s="299">
        <v>0</v>
      </c>
      <c r="T141" s="300">
        <f>S141*H141</f>
        <v>0</v>
      </c>
      <c r="AR141" s="202" t="s">
        <v>327</v>
      </c>
      <c r="AT141" s="202" t="s">
        <v>291</v>
      </c>
      <c r="AU141" s="202" t="s">
        <v>85</v>
      </c>
      <c r="AY141" s="202" t="s">
        <v>196</v>
      </c>
      <c r="BE141" s="301">
        <f>IF(N141="základní",J141,0)</f>
        <v>0</v>
      </c>
      <c r="BF141" s="301">
        <f>IF(N141="snížená",J141,0)</f>
        <v>0</v>
      </c>
      <c r="BG141" s="301">
        <f>IF(N141="zákl. přenesená",J141,0)</f>
        <v>0</v>
      </c>
      <c r="BH141" s="301">
        <f>IF(N141="sníž. přenesená",J141,0)</f>
        <v>0</v>
      </c>
      <c r="BI141" s="301">
        <f>IF(N141="nulová",J141,0)</f>
        <v>0</v>
      </c>
      <c r="BJ141" s="202" t="s">
        <v>39</v>
      </c>
      <c r="BK141" s="301">
        <f>ROUND(I141*H141,2)</f>
        <v>0</v>
      </c>
      <c r="BL141" s="202" t="s">
        <v>261</v>
      </c>
      <c r="BM141" s="202" t="s">
        <v>1703</v>
      </c>
    </row>
    <row r="142" spans="2:65" s="212" customFormat="1" ht="16.5" customHeight="1">
      <c r="B142" s="213"/>
      <c r="C142" s="302" t="s">
        <v>339</v>
      </c>
      <c r="D142" s="302" t="s">
        <v>291</v>
      </c>
      <c r="E142" s="303" t="s">
        <v>1704</v>
      </c>
      <c r="F142" s="304" t="s">
        <v>1705</v>
      </c>
      <c r="G142" s="305" t="s">
        <v>400</v>
      </c>
      <c r="H142" s="306">
        <v>14</v>
      </c>
      <c r="I142" s="117">
        <v>0</v>
      </c>
      <c r="J142" s="307">
        <f>ROUND(I142*H142,2)</f>
        <v>0</v>
      </c>
      <c r="K142" s="304" t="s">
        <v>351</v>
      </c>
      <c r="L142" s="308"/>
      <c r="M142" s="309" t="s">
        <v>5</v>
      </c>
      <c r="N142" s="310" t="s">
        <v>48</v>
      </c>
      <c r="O142" s="214"/>
      <c r="P142" s="299">
        <f>O142*H142</f>
        <v>0</v>
      </c>
      <c r="Q142" s="299">
        <v>3.2000000000000003E-4</v>
      </c>
      <c r="R142" s="299">
        <f>Q142*H142</f>
        <v>4.4800000000000005E-3</v>
      </c>
      <c r="S142" s="299">
        <v>0</v>
      </c>
      <c r="T142" s="300">
        <f>S142*H142</f>
        <v>0</v>
      </c>
      <c r="AR142" s="202" t="s">
        <v>327</v>
      </c>
      <c r="AT142" s="202" t="s">
        <v>291</v>
      </c>
      <c r="AU142" s="202" t="s">
        <v>85</v>
      </c>
      <c r="AY142" s="202" t="s">
        <v>196</v>
      </c>
      <c r="BE142" s="301">
        <f>IF(N142="základní",J142,0)</f>
        <v>0</v>
      </c>
      <c r="BF142" s="301">
        <f>IF(N142="snížená",J142,0)</f>
        <v>0</v>
      </c>
      <c r="BG142" s="301">
        <f>IF(N142="zákl. přenesená",J142,0)</f>
        <v>0</v>
      </c>
      <c r="BH142" s="301">
        <f>IF(N142="sníž. přenesená",J142,0)</f>
        <v>0</v>
      </c>
      <c r="BI142" s="301">
        <f>IF(N142="nulová",J142,0)</f>
        <v>0</v>
      </c>
      <c r="BJ142" s="202" t="s">
        <v>39</v>
      </c>
      <c r="BK142" s="301">
        <f>ROUND(I142*H142,2)</f>
        <v>0</v>
      </c>
      <c r="BL142" s="202" t="s">
        <v>261</v>
      </c>
      <c r="BM142" s="202" t="s">
        <v>1706</v>
      </c>
    </row>
    <row r="143" spans="2:65" s="212" customFormat="1" ht="38.25" customHeight="1">
      <c r="B143" s="213"/>
      <c r="C143" s="291" t="s">
        <v>343</v>
      </c>
      <c r="D143" s="291" t="s">
        <v>198</v>
      </c>
      <c r="E143" s="292" t="s">
        <v>840</v>
      </c>
      <c r="F143" s="293" t="s">
        <v>841</v>
      </c>
      <c r="G143" s="294" t="s">
        <v>243</v>
      </c>
      <c r="H143" s="295">
        <v>0.01</v>
      </c>
      <c r="I143" s="116">
        <v>0</v>
      </c>
      <c r="J143" s="296">
        <f>ROUND(I143*H143,2)</f>
        <v>0</v>
      </c>
      <c r="K143" s="293" t="s">
        <v>202</v>
      </c>
      <c r="L143" s="213"/>
      <c r="M143" s="297" t="s">
        <v>5</v>
      </c>
      <c r="N143" s="298" t="s">
        <v>48</v>
      </c>
      <c r="O143" s="214"/>
      <c r="P143" s="299">
        <f>O143*H143</f>
        <v>0</v>
      </c>
      <c r="Q143" s="299">
        <v>0</v>
      </c>
      <c r="R143" s="299">
        <f>Q143*H143</f>
        <v>0</v>
      </c>
      <c r="S143" s="299">
        <v>0</v>
      </c>
      <c r="T143" s="300">
        <f>S143*H143</f>
        <v>0</v>
      </c>
      <c r="AR143" s="202" t="s">
        <v>261</v>
      </c>
      <c r="AT143" s="202" t="s">
        <v>198</v>
      </c>
      <c r="AU143" s="202" t="s">
        <v>85</v>
      </c>
      <c r="AY143" s="202" t="s">
        <v>196</v>
      </c>
      <c r="BE143" s="301">
        <f>IF(N143="základní",J143,0)</f>
        <v>0</v>
      </c>
      <c r="BF143" s="301">
        <f>IF(N143="snížená",J143,0)</f>
        <v>0</v>
      </c>
      <c r="BG143" s="301">
        <f>IF(N143="zákl. přenesená",J143,0)</f>
        <v>0</v>
      </c>
      <c r="BH143" s="301">
        <f>IF(N143="sníž. přenesená",J143,0)</f>
        <v>0</v>
      </c>
      <c r="BI143" s="301">
        <f>IF(N143="nulová",J143,0)</f>
        <v>0</v>
      </c>
      <c r="BJ143" s="202" t="s">
        <v>39</v>
      </c>
      <c r="BK143" s="301">
        <f>ROUND(I143*H143,2)</f>
        <v>0</v>
      </c>
      <c r="BL143" s="202" t="s">
        <v>261</v>
      </c>
      <c r="BM143" s="202" t="s">
        <v>1707</v>
      </c>
    </row>
    <row r="144" spans="2:65" s="279" customFormat="1" ht="29.85" customHeight="1">
      <c r="B144" s="278"/>
      <c r="D144" s="280" t="s">
        <v>76</v>
      </c>
      <c r="E144" s="289" t="s">
        <v>1318</v>
      </c>
      <c r="F144" s="289" t="s">
        <v>1708</v>
      </c>
      <c r="I144" s="115"/>
      <c r="J144" s="290">
        <f>BK144</f>
        <v>0</v>
      </c>
      <c r="L144" s="278"/>
      <c r="M144" s="283"/>
      <c r="N144" s="284"/>
      <c r="O144" s="284"/>
      <c r="P144" s="285">
        <f>SUM(P145:P176)</f>
        <v>0</v>
      </c>
      <c r="Q144" s="284"/>
      <c r="R144" s="285">
        <f>SUM(R145:R176)</f>
        <v>0.10563500000000001</v>
      </c>
      <c r="S144" s="284"/>
      <c r="T144" s="286">
        <f>SUM(T145:T176)</f>
        <v>0</v>
      </c>
      <c r="AR144" s="280" t="s">
        <v>85</v>
      </c>
      <c r="AT144" s="287" t="s">
        <v>76</v>
      </c>
      <c r="AU144" s="287" t="s">
        <v>39</v>
      </c>
      <c r="AY144" s="280" t="s">
        <v>196</v>
      </c>
      <c r="BK144" s="288">
        <f>SUM(BK145:BK176)</f>
        <v>0</v>
      </c>
    </row>
    <row r="145" spans="2:65" s="212" customFormat="1" ht="16.5" customHeight="1">
      <c r="B145" s="213"/>
      <c r="C145" s="291" t="s">
        <v>348</v>
      </c>
      <c r="D145" s="291" t="s">
        <v>198</v>
      </c>
      <c r="E145" s="292" t="s">
        <v>1709</v>
      </c>
      <c r="F145" s="293" t="s">
        <v>1710</v>
      </c>
      <c r="G145" s="294" t="s">
        <v>400</v>
      </c>
      <c r="H145" s="295">
        <v>4</v>
      </c>
      <c r="I145" s="116">
        <v>0</v>
      </c>
      <c r="J145" s="296">
        <f t="shared" ref="J145:J165" si="20">ROUND(I145*H145,2)</f>
        <v>0</v>
      </c>
      <c r="K145" s="293" t="s">
        <v>351</v>
      </c>
      <c r="L145" s="213"/>
      <c r="M145" s="297" t="s">
        <v>5</v>
      </c>
      <c r="N145" s="298" t="s">
        <v>48</v>
      </c>
      <c r="O145" s="214"/>
      <c r="P145" s="299">
        <f t="shared" ref="P145:P165" si="21">O145*H145</f>
        <v>0</v>
      </c>
      <c r="Q145" s="299">
        <v>1.2600000000000001E-3</v>
      </c>
      <c r="R145" s="299">
        <f t="shared" ref="R145:R165" si="22">Q145*H145</f>
        <v>5.0400000000000002E-3</v>
      </c>
      <c r="S145" s="299">
        <v>0</v>
      </c>
      <c r="T145" s="300">
        <f t="shared" ref="T145:T165" si="23">S145*H145</f>
        <v>0</v>
      </c>
      <c r="AR145" s="202" t="s">
        <v>261</v>
      </c>
      <c r="AT145" s="202" t="s">
        <v>198</v>
      </c>
      <c r="AU145" s="202" t="s">
        <v>85</v>
      </c>
      <c r="AY145" s="202" t="s">
        <v>196</v>
      </c>
      <c r="BE145" s="301">
        <f t="shared" ref="BE145:BE165" si="24">IF(N145="základní",J145,0)</f>
        <v>0</v>
      </c>
      <c r="BF145" s="301">
        <f t="shared" ref="BF145:BF165" si="25">IF(N145="snížená",J145,0)</f>
        <v>0</v>
      </c>
      <c r="BG145" s="301">
        <f t="shared" ref="BG145:BG165" si="26">IF(N145="zákl. přenesená",J145,0)</f>
        <v>0</v>
      </c>
      <c r="BH145" s="301">
        <f t="shared" ref="BH145:BH165" si="27">IF(N145="sníž. přenesená",J145,0)</f>
        <v>0</v>
      </c>
      <c r="BI145" s="301">
        <f t="shared" ref="BI145:BI165" si="28">IF(N145="nulová",J145,0)</f>
        <v>0</v>
      </c>
      <c r="BJ145" s="202" t="s">
        <v>39</v>
      </c>
      <c r="BK145" s="301">
        <f t="shared" ref="BK145:BK165" si="29">ROUND(I145*H145,2)</f>
        <v>0</v>
      </c>
      <c r="BL145" s="202" t="s">
        <v>261</v>
      </c>
      <c r="BM145" s="202" t="s">
        <v>1711</v>
      </c>
    </row>
    <row r="146" spans="2:65" s="212" customFormat="1" ht="16.5" customHeight="1">
      <c r="B146" s="213"/>
      <c r="C146" s="291" t="s">
        <v>353</v>
      </c>
      <c r="D146" s="291" t="s">
        <v>198</v>
      </c>
      <c r="E146" s="292" t="s">
        <v>1712</v>
      </c>
      <c r="F146" s="293" t="s">
        <v>1713</v>
      </c>
      <c r="G146" s="294" t="s">
        <v>400</v>
      </c>
      <c r="H146" s="295">
        <v>5.5</v>
      </c>
      <c r="I146" s="116">
        <v>0</v>
      </c>
      <c r="J146" s="296">
        <f t="shared" si="20"/>
        <v>0</v>
      </c>
      <c r="K146" s="293" t="s">
        <v>202</v>
      </c>
      <c r="L146" s="213"/>
      <c r="M146" s="297" t="s">
        <v>5</v>
      </c>
      <c r="N146" s="298" t="s">
        <v>48</v>
      </c>
      <c r="O146" s="214"/>
      <c r="P146" s="299">
        <f t="shared" si="21"/>
        <v>0</v>
      </c>
      <c r="Q146" s="299">
        <v>1.2600000000000001E-3</v>
      </c>
      <c r="R146" s="299">
        <f t="shared" si="22"/>
        <v>6.9300000000000004E-3</v>
      </c>
      <c r="S146" s="299">
        <v>0</v>
      </c>
      <c r="T146" s="300">
        <f t="shared" si="23"/>
        <v>0</v>
      </c>
      <c r="AR146" s="202" t="s">
        <v>261</v>
      </c>
      <c r="AT146" s="202" t="s">
        <v>198</v>
      </c>
      <c r="AU146" s="202" t="s">
        <v>85</v>
      </c>
      <c r="AY146" s="202" t="s">
        <v>196</v>
      </c>
      <c r="BE146" s="301">
        <f t="shared" si="24"/>
        <v>0</v>
      </c>
      <c r="BF146" s="301">
        <f t="shared" si="25"/>
        <v>0</v>
      </c>
      <c r="BG146" s="301">
        <f t="shared" si="26"/>
        <v>0</v>
      </c>
      <c r="BH146" s="301">
        <f t="shared" si="27"/>
        <v>0</v>
      </c>
      <c r="BI146" s="301">
        <f t="shared" si="28"/>
        <v>0</v>
      </c>
      <c r="BJ146" s="202" t="s">
        <v>39</v>
      </c>
      <c r="BK146" s="301">
        <f t="shared" si="29"/>
        <v>0</v>
      </c>
      <c r="BL146" s="202" t="s">
        <v>261</v>
      </c>
      <c r="BM146" s="202" t="s">
        <v>1714</v>
      </c>
    </row>
    <row r="147" spans="2:65" s="212" customFormat="1" ht="16.5" customHeight="1">
      <c r="B147" s="213"/>
      <c r="C147" s="291" t="s">
        <v>357</v>
      </c>
      <c r="D147" s="291" t="s">
        <v>198</v>
      </c>
      <c r="E147" s="292" t="s">
        <v>1715</v>
      </c>
      <c r="F147" s="293" t="s">
        <v>1716</v>
      </c>
      <c r="G147" s="294" t="s">
        <v>400</v>
      </c>
      <c r="H147" s="295">
        <v>11</v>
      </c>
      <c r="I147" s="116">
        <v>0</v>
      </c>
      <c r="J147" s="296">
        <f t="shared" si="20"/>
        <v>0</v>
      </c>
      <c r="K147" s="293" t="s">
        <v>202</v>
      </c>
      <c r="L147" s="213"/>
      <c r="M147" s="297" t="s">
        <v>5</v>
      </c>
      <c r="N147" s="298" t="s">
        <v>48</v>
      </c>
      <c r="O147" s="214"/>
      <c r="P147" s="299">
        <f t="shared" si="21"/>
        <v>0</v>
      </c>
      <c r="Q147" s="299">
        <v>1.7700000000000001E-3</v>
      </c>
      <c r="R147" s="299">
        <f t="shared" si="22"/>
        <v>1.9470000000000001E-2</v>
      </c>
      <c r="S147" s="299">
        <v>0</v>
      </c>
      <c r="T147" s="300">
        <f t="shared" si="23"/>
        <v>0</v>
      </c>
      <c r="AR147" s="202" t="s">
        <v>261</v>
      </c>
      <c r="AT147" s="202" t="s">
        <v>198</v>
      </c>
      <c r="AU147" s="202" t="s">
        <v>85</v>
      </c>
      <c r="AY147" s="202" t="s">
        <v>196</v>
      </c>
      <c r="BE147" s="301">
        <f t="shared" si="24"/>
        <v>0</v>
      </c>
      <c r="BF147" s="301">
        <f t="shared" si="25"/>
        <v>0</v>
      </c>
      <c r="BG147" s="301">
        <f t="shared" si="26"/>
        <v>0</v>
      </c>
      <c r="BH147" s="301">
        <f t="shared" si="27"/>
        <v>0</v>
      </c>
      <c r="BI147" s="301">
        <f t="shared" si="28"/>
        <v>0</v>
      </c>
      <c r="BJ147" s="202" t="s">
        <v>39</v>
      </c>
      <c r="BK147" s="301">
        <f t="shared" si="29"/>
        <v>0</v>
      </c>
      <c r="BL147" s="202" t="s">
        <v>261</v>
      </c>
      <c r="BM147" s="202" t="s">
        <v>1717</v>
      </c>
    </row>
    <row r="148" spans="2:65" s="212" customFormat="1" ht="16.5" customHeight="1">
      <c r="B148" s="213"/>
      <c r="C148" s="291" t="s">
        <v>361</v>
      </c>
      <c r="D148" s="291" t="s">
        <v>198</v>
      </c>
      <c r="E148" s="292" t="s">
        <v>1718</v>
      </c>
      <c r="F148" s="293" t="s">
        <v>1719</v>
      </c>
      <c r="G148" s="294" t="s">
        <v>400</v>
      </c>
      <c r="H148" s="295">
        <v>8</v>
      </c>
      <c r="I148" s="116">
        <v>0</v>
      </c>
      <c r="J148" s="296">
        <f t="shared" si="20"/>
        <v>0</v>
      </c>
      <c r="K148" s="293" t="s">
        <v>202</v>
      </c>
      <c r="L148" s="213"/>
      <c r="M148" s="297" t="s">
        <v>5</v>
      </c>
      <c r="N148" s="298" t="s">
        <v>48</v>
      </c>
      <c r="O148" s="214"/>
      <c r="P148" s="299">
        <f t="shared" si="21"/>
        <v>0</v>
      </c>
      <c r="Q148" s="299">
        <v>2.7699999999999999E-3</v>
      </c>
      <c r="R148" s="299">
        <f t="shared" si="22"/>
        <v>2.2159999999999999E-2</v>
      </c>
      <c r="S148" s="299">
        <v>0</v>
      </c>
      <c r="T148" s="300">
        <f t="shared" si="23"/>
        <v>0</v>
      </c>
      <c r="AR148" s="202" t="s">
        <v>261</v>
      </c>
      <c r="AT148" s="202" t="s">
        <v>198</v>
      </c>
      <c r="AU148" s="202" t="s">
        <v>85</v>
      </c>
      <c r="AY148" s="202" t="s">
        <v>196</v>
      </c>
      <c r="BE148" s="301">
        <f t="shared" si="24"/>
        <v>0</v>
      </c>
      <c r="BF148" s="301">
        <f t="shared" si="25"/>
        <v>0</v>
      </c>
      <c r="BG148" s="301">
        <f t="shared" si="26"/>
        <v>0</v>
      </c>
      <c r="BH148" s="301">
        <f t="shared" si="27"/>
        <v>0</v>
      </c>
      <c r="BI148" s="301">
        <f t="shared" si="28"/>
        <v>0</v>
      </c>
      <c r="BJ148" s="202" t="s">
        <v>39</v>
      </c>
      <c r="BK148" s="301">
        <f t="shared" si="29"/>
        <v>0</v>
      </c>
      <c r="BL148" s="202" t="s">
        <v>261</v>
      </c>
      <c r="BM148" s="202" t="s">
        <v>1720</v>
      </c>
    </row>
    <row r="149" spans="2:65" s="212" customFormat="1" ht="16.5" customHeight="1">
      <c r="B149" s="213"/>
      <c r="C149" s="291" t="s">
        <v>365</v>
      </c>
      <c r="D149" s="291" t="s">
        <v>198</v>
      </c>
      <c r="E149" s="292" t="s">
        <v>1721</v>
      </c>
      <c r="F149" s="293" t="s">
        <v>1722</v>
      </c>
      <c r="G149" s="294" t="s">
        <v>400</v>
      </c>
      <c r="H149" s="295">
        <v>5.5</v>
      </c>
      <c r="I149" s="116">
        <v>0</v>
      </c>
      <c r="J149" s="296">
        <f t="shared" si="20"/>
        <v>0</v>
      </c>
      <c r="K149" s="293" t="s">
        <v>202</v>
      </c>
      <c r="L149" s="213"/>
      <c r="M149" s="297" t="s">
        <v>5</v>
      </c>
      <c r="N149" s="298" t="s">
        <v>48</v>
      </c>
      <c r="O149" s="214"/>
      <c r="P149" s="299">
        <f t="shared" si="21"/>
        <v>0</v>
      </c>
      <c r="Q149" s="299">
        <v>5.9000000000000003E-4</v>
      </c>
      <c r="R149" s="299">
        <f t="shared" si="22"/>
        <v>3.2450000000000001E-3</v>
      </c>
      <c r="S149" s="299">
        <v>0</v>
      </c>
      <c r="T149" s="300">
        <f t="shared" si="23"/>
        <v>0</v>
      </c>
      <c r="AR149" s="202" t="s">
        <v>261</v>
      </c>
      <c r="AT149" s="202" t="s">
        <v>198</v>
      </c>
      <c r="AU149" s="202" t="s">
        <v>85</v>
      </c>
      <c r="AY149" s="202" t="s">
        <v>196</v>
      </c>
      <c r="BE149" s="301">
        <f t="shared" si="24"/>
        <v>0</v>
      </c>
      <c r="BF149" s="301">
        <f t="shared" si="25"/>
        <v>0</v>
      </c>
      <c r="BG149" s="301">
        <f t="shared" si="26"/>
        <v>0</v>
      </c>
      <c r="BH149" s="301">
        <f t="shared" si="27"/>
        <v>0</v>
      </c>
      <c r="BI149" s="301">
        <f t="shared" si="28"/>
        <v>0</v>
      </c>
      <c r="BJ149" s="202" t="s">
        <v>39</v>
      </c>
      <c r="BK149" s="301">
        <f t="shared" si="29"/>
        <v>0</v>
      </c>
      <c r="BL149" s="202" t="s">
        <v>261</v>
      </c>
      <c r="BM149" s="202" t="s">
        <v>1723</v>
      </c>
    </row>
    <row r="150" spans="2:65" s="212" customFormat="1" ht="25.5" customHeight="1">
      <c r="B150" s="213"/>
      <c r="C150" s="291" t="s">
        <v>369</v>
      </c>
      <c r="D150" s="291" t="s">
        <v>198</v>
      </c>
      <c r="E150" s="292" t="s">
        <v>1724</v>
      </c>
      <c r="F150" s="293" t="s">
        <v>1725</v>
      </c>
      <c r="G150" s="294" t="s">
        <v>400</v>
      </c>
      <c r="H150" s="295">
        <v>1</v>
      </c>
      <c r="I150" s="116">
        <v>0</v>
      </c>
      <c r="J150" s="296">
        <f t="shared" si="20"/>
        <v>0</v>
      </c>
      <c r="K150" s="293" t="s">
        <v>351</v>
      </c>
      <c r="L150" s="213"/>
      <c r="M150" s="297" t="s">
        <v>5</v>
      </c>
      <c r="N150" s="298" t="s">
        <v>48</v>
      </c>
      <c r="O150" s="214"/>
      <c r="P150" s="299">
        <f t="shared" si="21"/>
        <v>0</v>
      </c>
      <c r="Q150" s="299">
        <v>5.9000000000000003E-4</v>
      </c>
      <c r="R150" s="299">
        <f t="shared" si="22"/>
        <v>5.9000000000000003E-4</v>
      </c>
      <c r="S150" s="299">
        <v>0</v>
      </c>
      <c r="T150" s="300">
        <f t="shared" si="23"/>
        <v>0</v>
      </c>
      <c r="AR150" s="202" t="s">
        <v>261</v>
      </c>
      <c r="AT150" s="202" t="s">
        <v>198</v>
      </c>
      <c r="AU150" s="202" t="s">
        <v>85</v>
      </c>
      <c r="AY150" s="202" t="s">
        <v>196</v>
      </c>
      <c r="BE150" s="301">
        <f t="shared" si="24"/>
        <v>0</v>
      </c>
      <c r="BF150" s="301">
        <f t="shared" si="25"/>
        <v>0</v>
      </c>
      <c r="BG150" s="301">
        <f t="shared" si="26"/>
        <v>0</v>
      </c>
      <c r="BH150" s="301">
        <f t="shared" si="27"/>
        <v>0</v>
      </c>
      <c r="BI150" s="301">
        <f t="shared" si="28"/>
        <v>0</v>
      </c>
      <c r="BJ150" s="202" t="s">
        <v>39</v>
      </c>
      <c r="BK150" s="301">
        <f t="shared" si="29"/>
        <v>0</v>
      </c>
      <c r="BL150" s="202" t="s">
        <v>261</v>
      </c>
      <c r="BM150" s="202" t="s">
        <v>1726</v>
      </c>
    </row>
    <row r="151" spans="2:65" s="212" customFormat="1" ht="16.5" customHeight="1">
      <c r="B151" s="213"/>
      <c r="C151" s="291" t="s">
        <v>373</v>
      </c>
      <c r="D151" s="291" t="s">
        <v>198</v>
      </c>
      <c r="E151" s="292" t="s">
        <v>1727</v>
      </c>
      <c r="F151" s="293" t="s">
        <v>1728</v>
      </c>
      <c r="G151" s="294" t="s">
        <v>400</v>
      </c>
      <c r="H151" s="295">
        <v>4</v>
      </c>
      <c r="I151" s="116">
        <v>0</v>
      </c>
      <c r="J151" s="296">
        <f t="shared" si="20"/>
        <v>0</v>
      </c>
      <c r="K151" s="293" t="s">
        <v>202</v>
      </c>
      <c r="L151" s="213"/>
      <c r="M151" s="297" t="s">
        <v>5</v>
      </c>
      <c r="N151" s="298" t="s">
        <v>48</v>
      </c>
      <c r="O151" s="214"/>
      <c r="P151" s="299">
        <f t="shared" si="21"/>
        <v>0</v>
      </c>
      <c r="Q151" s="299">
        <v>1.1999999999999999E-3</v>
      </c>
      <c r="R151" s="299">
        <f t="shared" si="22"/>
        <v>4.7999999999999996E-3</v>
      </c>
      <c r="S151" s="299">
        <v>0</v>
      </c>
      <c r="T151" s="300">
        <f t="shared" si="23"/>
        <v>0</v>
      </c>
      <c r="AR151" s="202" t="s">
        <v>261</v>
      </c>
      <c r="AT151" s="202" t="s">
        <v>198</v>
      </c>
      <c r="AU151" s="202" t="s">
        <v>85</v>
      </c>
      <c r="AY151" s="202" t="s">
        <v>196</v>
      </c>
      <c r="BE151" s="301">
        <f t="shared" si="24"/>
        <v>0</v>
      </c>
      <c r="BF151" s="301">
        <f t="shared" si="25"/>
        <v>0</v>
      </c>
      <c r="BG151" s="301">
        <f t="shared" si="26"/>
        <v>0</v>
      </c>
      <c r="BH151" s="301">
        <f t="shared" si="27"/>
        <v>0</v>
      </c>
      <c r="BI151" s="301">
        <f t="shared" si="28"/>
        <v>0</v>
      </c>
      <c r="BJ151" s="202" t="s">
        <v>39</v>
      </c>
      <c r="BK151" s="301">
        <f t="shared" si="29"/>
        <v>0</v>
      </c>
      <c r="BL151" s="202" t="s">
        <v>261</v>
      </c>
      <c r="BM151" s="202" t="s">
        <v>1729</v>
      </c>
    </row>
    <row r="152" spans="2:65" s="212" customFormat="1" ht="16.5" customHeight="1">
      <c r="B152" s="213"/>
      <c r="C152" s="291" t="s">
        <v>377</v>
      </c>
      <c r="D152" s="291" t="s">
        <v>198</v>
      </c>
      <c r="E152" s="292" t="s">
        <v>1730</v>
      </c>
      <c r="F152" s="293" t="s">
        <v>1731</v>
      </c>
      <c r="G152" s="294" t="s">
        <v>400</v>
      </c>
      <c r="H152" s="295">
        <v>11.5</v>
      </c>
      <c r="I152" s="116">
        <v>0</v>
      </c>
      <c r="J152" s="296">
        <f t="shared" si="20"/>
        <v>0</v>
      </c>
      <c r="K152" s="293" t="s">
        <v>202</v>
      </c>
      <c r="L152" s="213"/>
      <c r="M152" s="297" t="s">
        <v>5</v>
      </c>
      <c r="N152" s="298" t="s">
        <v>48</v>
      </c>
      <c r="O152" s="214"/>
      <c r="P152" s="299">
        <f t="shared" si="21"/>
        <v>0</v>
      </c>
      <c r="Q152" s="299">
        <v>2.9E-4</v>
      </c>
      <c r="R152" s="299">
        <f t="shared" si="22"/>
        <v>3.3349999999999999E-3</v>
      </c>
      <c r="S152" s="299">
        <v>0</v>
      </c>
      <c r="T152" s="300">
        <f t="shared" si="23"/>
        <v>0</v>
      </c>
      <c r="AR152" s="202" t="s">
        <v>261</v>
      </c>
      <c r="AT152" s="202" t="s">
        <v>198</v>
      </c>
      <c r="AU152" s="202" t="s">
        <v>85</v>
      </c>
      <c r="AY152" s="202" t="s">
        <v>196</v>
      </c>
      <c r="BE152" s="301">
        <f t="shared" si="24"/>
        <v>0</v>
      </c>
      <c r="BF152" s="301">
        <f t="shared" si="25"/>
        <v>0</v>
      </c>
      <c r="BG152" s="301">
        <f t="shared" si="26"/>
        <v>0</v>
      </c>
      <c r="BH152" s="301">
        <f t="shared" si="27"/>
        <v>0</v>
      </c>
      <c r="BI152" s="301">
        <f t="shared" si="28"/>
        <v>0</v>
      </c>
      <c r="BJ152" s="202" t="s">
        <v>39</v>
      </c>
      <c r="BK152" s="301">
        <f t="shared" si="29"/>
        <v>0</v>
      </c>
      <c r="BL152" s="202" t="s">
        <v>261</v>
      </c>
      <c r="BM152" s="202" t="s">
        <v>1732</v>
      </c>
    </row>
    <row r="153" spans="2:65" s="212" customFormat="1" ht="16.5" customHeight="1">
      <c r="B153" s="213"/>
      <c r="C153" s="291" t="s">
        <v>381</v>
      </c>
      <c r="D153" s="291" t="s">
        <v>198</v>
      </c>
      <c r="E153" s="292" t="s">
        <v>1733</v>
      </c>
      <c r="F153" s="293" t="s">
        <v>1734</v>
      </c>
      <c r="G153" s="294" t="s">
        <v>400</v>
      </c>
      <c r="H153" s="295">
        <v>15</v>
      </c>
      <c r="I153" s="116">
        <v>0</v>
      </c>
      <c r="J153" s="296">
        <f t="shared" si="20"/>
        <v>0</v>
      </c>
      <c r="K153" s="293" t="s">
        <v>351</v>
      </c>
      <c r="L153" s="213"/>
      <c r="M153" s="297" t="s">
        <v>5</v>
      </c>
      <c r="N153" s="298" t="s">
        <v>48</v>
      </c>
      <c r="O153" s="214"/>
      <c r="P153" s="299">
        <f t="shared" si="21"/>
        <v>0</v>
      </c>
      <c r="Q153" s="299">
        <v>2.9E-4</v>
      </c>
      <c r="R153" s="299">
        <f t="shared" si="22"/>
        <v>4.3499999999999997E-3</v>
      </c>
      <c r="S153" s="299">
        <v>0</v>
      </c>
      <c r="T153" s="300">
        <f t="shared" si="23"/>
        <v>0</v>
      </c>
      <c r="AR153" s="202" t="s">
        <v>261</v>
      </c>
      <c r="AT153" s="202" t="s">
        <v>198</v>
      </c>
      <c r="AU153" s="202" t="s">
        <v>85</v>
      </c>
      <c r="AY153" s="202" t="s">
        <v>196</v>
      </c>
      <c r="BE153" s="301">
        <f t="shared" si="24"/>
        <v>0</v>
      </c>
      <c r="BF153" s="301">
        <f t="shared" si="25"/>
        <v>0</v>
      </c>
      <c r="BG153" s="301">
        <f t="shared" si="26"/>
        <v>0</v>
      </c>
      <c r="BH153" s="301">
        <f t="shared" si="27"/>
        <v>0</v>
      </c>
      <c r="BI153" s="301">
        <f t="shared" si="28"/>
        <v>0</v>
      </c>
      <c r="BJ153" s="202" t="s">
        <v>39</v>
      </c>
      <c r="BK153" s="301">
        <f t="shared" si="29"/>
        <v>0</v>
      </c>
      <c r="BL153" s="202" t="s">
        <v>261</v>
      </c>
      <c r="BM153" s="202" t="s">
        <v>1735</v>
      </c>
    </row>
    <row r="154" spans="2:65" s="212" customFormat="1" ht="16.5" customHeight="1">
      <c r="B154" s="213"/>
      <c r="C154" s="291" t="s">
        <v>385</v>
      </c>
      <c r="D154" s="291" t="s">
        <v>198</v>
      </c>
      <c r="E154" s="292" t="s">
        <v>1736</v>
      </c>
      <c r="F154" s="293" t="s">
        <v>1737</v>
      </c>
      <c r="G154" s="294" t="s">
        <v>400</v>
      </c>
      <c r="H154" s="295">
        <v>2</v>
      </c>
      <c r="I154" s="116">
        <v>0</v>
      </c>
      <c r="J154" s="296">
        <f t="shared" si="20"/>
        <v>0</v>
      </c>
      <c r="K154" s="293" t="s">
        <v>202</v>
      </c>
      <c r="L154" s="213"/>
      <c r="M154" s="297" t="s">
        <v>5</v>
      </c>
      <c r="N154" s="298" t="s">
        <v>48</v>
      </c>
      <c r="O154" s="214"/>
      <c r="P154" s="299">
        <f t="shared" si="21"/>
        <v>0</v>
      </c>
      <c r="Q154" s="299">
        <v>3.5E-4</v>
      </c>
      <c r="R154" s="299">
        <f t="shared" si="22"/>
        <v>6.9999999999999999E-4</v>
      </c>
      <c r="S154" s="299">
        <v>0</v>
      </c>
      <c r="T154" s="300">
        <f t="shared" si="23"/>
        <v>0</v>
      </c>
      <c r="AR154" s="202" t="s">
        <v>261</v>
      </c>
      <c r="AT154" s="202" t="s">
        <v>198</v>
      </c>
      <c r="AU154" s="202" t="s">
        <v>85</v>
      </c>
      <c r="AY154" s="202" t="s">
        <v>196</v>
      </c>
      <c r="BE154" s="301">
        <f t="shared" si="24"/>
        <v>0</v>
      </c>
      <c r="BF154" s="301">
        <f t="shared" si="25"/>
        <v>0</v>
      </c>
      <c r="BG154" s="301">
        <f t="shared" si="26"/>
        <v>0</v>
      </c>
      <c r="BH154" s="301">
        <f t="shared" si="27"/>
        <v>0</v>
      </c>
      <c r="BI154" s="301">
        <f t="shared" si="28"/>
        <v>0</v>
      </c>
      <c r="BJ154" s="202" t="s">
        <v>39</v>
      </c>
      <c r="BK154" s="301">
        <f t="shared" si="29"/>
        <v>0</v>
      </c>
      <c r="BL154" s="202" t="s">
        <v>261</v>
      </c>
      <c r="BM154" s="202" t="s">
        <v>1738</v>
      </c>
    </row>
    <row r="155" spans="2:65" s="212" customFormat="1" ht="16.5" customHeight="1">
      <c r="B155" s="213"/>
      <c r="C155" s="291" t="s">
        <v>389</v>
      </c>
      <c r="D155" s="291" t="s">
        <v>198</v>
      </c>
      <c r="E155" s="292" t="s">
        <v>1739</v>
      </c>
      <c r="F155" s="293" t="s">
        <v>1740</v>
      </c>
      <c r="G155" s="294" t="s">
        <v>400</v>
      </c>
      <c r="H155" s="295">
        <v>4.5</v>
      </c>
      <c r="I155" s="116">
        <v>0</v>
      </c>
      <c r="J155" s="296">
        <f t="shared" si="20"/>
        <v>0</v>
      </c>
      <c r="K155" s="293" t="s">
        <v>202</v>
      </c>
      <c r="L155" s="213"/>
      <c r="M155" s="297" t="s">
        <v>5</v>
      </c>
      <c r="N155" s="298" t="s">
        <v>48</v>
      </c>
      <c r="O155" s="214"/>
      <c r="P155" s="299">
        <f t="shared" si="21"/>
        <v>0</v>
      </c>
      <c r="Q155" s="299">
        <v>5.6999999999999998E-4</v>
      </c>
      <c r="R155" s="299">
        <f t="shared" si="22"/>
        <v>2.565E-3</v>
      </c>
      <c r="S155" s="299">
        <v>0</v>
      </c>
      <c r="T155" s="300">
        <f t="shared" si="23"/>
        <v>0</v>
      </c>
      <c r="AR155" s="202" t="s">
        <v>261</v>
      </c>
      <c r="AT155" s="202" t="s">
        <v>198</v>
      </c>
      <c r="AU155" s="202" t="s">
        <v>85</v>
      </c>
      <c r="AY155" s="202" t="s">
        <v>196</v>
      </c>
      <c r="BE155" s="301">
        <f t="shared" si="24"/>
        <v>0</v>
      </c>
      <c r="BF155" s="301">
        <f t="shared" si="25"/>
        <v>0</v>
      </c>
      <c r="BG155" s="301">
        <f t="shared" si="26"/>
        <v>0</v>
      </c>
      <c r="BH155" s="301">
        <f t="shared" si="27"/>
        <v>0</v>
      </c>
      <c r="BI155" s="301">
        <f t="shared" si="28"/>
        <v>0</v>
      </c>
      <c r="BJ155" s="202" t="s">
        <v>39</v>
      </c>
      <c r="BK155" s="301">
        <f t="shared" si="29"/>
        <v>0</v>
      </c>
      <c r="BL155" s="202" t="s">
        <v>261</v>
      </c>
      <c r="BM155" s="202" t="s">
        <v>1741</v>
      </c>
    </row>
    <row r="156" spans="2:65" s="212" customFormat="1" ht="16.5" customHeight="1">
      <c r="B156" s="213"/>
      <c r="C156" s="291" t="s">
        <v>393</v>
      </c>
      <c r="D156" s="291" t="s">
        <v>198</v>
      </c>
      <c r="E156" s="292" t="s">
        <v>1742</v>
      </c>
      <c r="F156" s="293" t="s">
        <v>1743</v>
      </c>
      <c r="G156" s="294" t="s">
        <v>400</v>
      </c>
      <c r="H156" s="295">
        <v>1</v>
      </c>
      <c r="I156" s="116">
        <v>0</v>
      </c>
      <c r="J156" s="296">
        <f t="shared" si="20"/>
        <v>0</v>
      </c>
      <c r="K156" s="293" t="s">
        <v>202</v>
      </c>
      <c r="L156" s="213"/>
      <c r="M156" s="297" t="s">
        <v>5</v>
      </c>
      <c r="N156" s="298" t="s">
        <v>48</v>
      </c>
      <c r="O156" s="214"/>
      <c r="P156" s="299">
        <f t="shared" si="21"/>
        <v>0</v>
      </c>
      <c r="Q156" s="299">
        <v>1.14E-3</v>
      </c>
      <c r="R156" s="299">
        <f t="shared" si="22"/>
        <v>1.14E-3</v>
      </c>
      <c r="S156" s="299">
        <v>0</v>
      </c>
      <c r="T156" s="300">
        <f t="shared" si="23"/>
        <v>0</v>
      </c>
      <c r="AR156" s="202" t="s">
        <v>261</v>
      </c>
      <c r="AT156" s="202" t="s">
        <v>198</v>
      </c>
      <c r="AU156" s="202" t="s">
        <v>85</v>
      </c>
      <c r="AY156" s="202" t="s">
        <v>196</v>
      </c>
      <c r="BE156" s="301">
        <f t="shared" si="24"/>
        <v>0</v>
      </c>
      <c r="BF156" s="301">
        <f t="shared" si="25"/>
        <v>0</v>
      </c>
      <c r="BG156" s="301">
        <f t="shared" si="26"/>
        <v>0</v>
      </c>
      <c r="BH156" s="301">
        <f t="shared" si="27"/>
        <v>0</v>
      </c>
      <c r="BI156" s="301">
        <f t="shared" si="28"/>
        <v>0</v>
      </c>
      <c r="BJ156" s="202" t="s">
        <v>39</v>
      </c>
      <c r="BK156" s="301">
        <f t="shared" si="29"/>
        <v>0</v>
      </c>
      <c r="BL156" s="202" t="s">
        <v>261</v>
      </c>
      <c r="BM156" s="202" t="s">
        <v>1744</v>
      </c>
    </row>
    <row r="157" spans="2:65" s="212" customFormat="1" ht="16.5" customHeight="1">
      <c r="B157" s="213"/>
      <c r="C157" s="291" t="s">
        <v>397</v>
      </c>
      <c r="D157" s="291" t="s">
        <v>198</v>
      </c>
      <c r="E157" s="292" t="s">
        <v>1745</v>
      </c>
      <c r="F157" s="293" t="s">
        <v>1746</v>
      </c>
      <c r="G157" s="294" t="s">
        <v>400</v>
      </c>
      <c r="H157" s="295">
        <v>5</v>
      </c>
      <c r="I157" s="116">
        <v>0</v>
      </c>
      <c r="J157" s="296">
        <f t="shared" si="20"/>
        <v>0</v>
      </c>
      <c r="K157" s="293" t="s">
        <v>202</v>
      </c>
      <c r="L157" s="213"/>
      <c r="M157" s="297" t="s">
        <v>5</v>
      </c>
      <c r="N157" s="298" t="s">
        <v>48</v>
      </c>
      <c r="O157" s="214"/>
      <c r="P157" s="299">
        <f t="shared" si="21"/>
        <v>0</v>
      </c>
      <c r="Q157" s="299">
        <v>1.09E-3</v>
      </c>
      <c r="R157" s="299">
        <f t="shared" si="22"/>
        <v>5.45E-3</v>
      </c>
      <c r="S157" s="299">
        <v>0</v>
      </c>
      <c r="T157" s="300">
        <f t="shared" si="23"/>
        <v>0</v>
      </c>
      <c r="AR157" s="202" t="s">
        <v>261</v>
      </c>
      <c r="AT157" s="202" t="s">
        <v>198</v>
      </c>
      <c r="AU157" s="202" t="s">
        <v>85</v>
      </c>
      <c r="AY157" s="202" t="s">
        <v>196</v>
      </c>
      <c r="BE157" s="301">
        <f t="shared" si="24"/>
        <v>0</v>
      </c>
      <c r="BF157" s="301">
        <f t="shared" si="25"/>
        <v>0</v>
      </c>
      <c r="BG157" s="301">
        <f t="shared" si="26"/>
        <v>0</v>
      </c>
      <c r="BH157" s="301">
        <f t="shared" si="27"/>
        <v>0</v>
      </c>
      <c r="BI157" s="301">
        <f t="shared" si="28"/>
        <v>0</v>
      </c>
      <c r="BJ157" s="202" t="s">
        <v>39</v>
      </c>
      <c r="BK157" s="301">
        <f t="shared" si="29"/>
        <v>0</v>
      </c>
      <c r="BL157" s="202" t="s">
        <v>261</v>
      </c>
      <c r="BM157" s="202" t="s">
        <v>1747</v>
      </c>
    </row>
    <row r="158" spans="2:65" s="212" customFormat="1" ht="25.5" customHeight="1">
      <c r="B158" s="213"/>
      <c r="C158" s="291" t="s">
        <v>403</v>
      </c>
      <c r="D158" s="291" t="s">
        <v>198</v>
      </c>
      <c r="E158" s="292" t="s">
        <v>1748</v>
      </c>
      <c r="F158" s="293" t="s">
        <v>1749</v>
      </c>
      <c r="G158" s="294" t="s">
        <v>400</v>
      </c>
      <c r="H158" s="295">
        <v>20</v>
      </c>
      <c r="I158" s="116">
        <v>0</v>
      </c>
      <c r="J158" s="296">
        <f t="shared" si="20"/>
        <v>0</v>
      </c>
      <c r="K158" s="293" t="s">
        <v>351</v>
      </c>
      <c r="L158" s="213"/>
      <c r="M158" s="297" t="s">
        <v>5</v>
      </c>
      <c r="N158" s="298" t="s">
        <v>48</v>
      </c>
      <c r="O158" s="214"/>
      <c r="P158" s="299">
        <f t="shared" si="21"/>
        <v>0</v>
      </c>
      <c r="Q158" s="299">
        <v>0</v>
      </c>
      <c r="R158" s="299">
        <f t="shared" si="22"/>
        <v>0</v>
      </c>
      <c r="S158" s="299">
        <v>0</v>
      </c>
      <c r="T158" s="300">
        <f t="shared" si="23"/>
        <v>0</v>
      </c>
      <c r="AR158" s="202" t="s">
        <v>261</v>
      </c>
      <c r="AT158" s="202" t="s">
        <v>198</v>
      </c>
      <c r="AU158" s="202" t="s">
        <v>85</v>
      </c>
      <c r="AY158" s="202" t="s">
        <v>196</v>
      </c>
      <c r="BE158" s="301">
        <f t="shared" si="24"/>
        <v>0</v>
      </c>
      <c r="BF158" s="301">
        <f t="shared" si="25"/>
        <v>0</v>
      </c>
      <c r="BG158" s="301">
        <f t="shared" si="26"/>
        <v>0</v>
      </c>
      <c r="BH158" s="301">
        <f t="shared" si="27"/>
        <v>0</v>
      </c>
      <c r="BI158" s="301">
        <f t="shared" si="28"/>
        <v>0</v>
      </c>
      <c r="BJ158" s="202" t="s">
        <v>39</v>
      </c>
      <c r="BK158" s="301">
        <f t="shared" si="29"/>
        <v>0</v>
      </c>
      <c r="BL158" s="202" t="s">
        <v>261</v>
      </c>
      <c r="BM158" s="202" t="s">
        <v>1750</v>
      </c>
    </row>
    <row r="159" spans="2:65" s="212" customFormat="1" ht="25.5" customHeight="1">
      <c r="B159" s="213"/>
      <c r="C159" s="291" t="s">
        <v>407</v>
      </c>
      <c r="D159" s="291" t="s">
        <v>198</v>
      </c>
      <c r="E159" s="292" t="s">
        <v>1751</v>
      </c>
      <c r="F159" s="293" t="s">
        <v>1752</v>
      </c>
      <c r="G159" s="294" t="s">
        <v>288</v>
      </c>
      <c r="H159" s="295">
        <v>7</v>
      </c>
      <c r="I159" s="116">
        <v>0</v>
      </c>
      <c r="J159" s="296">
        <f t="shared" si="20"/>
        <v>0</v>
      </c>
      <c r="K159" s="293" t="s">
        <v>202</v>
      </c>
      <c r="L159" s="213"/>
      <c r="M159" s="297" t="s">
        <v>5</v>
      </c>
      <c r="N159" s="298" t="s">
        <v>48</v>
      </c>
      <c r="O159" s="214"/>
      <c r="P159" s="299">
        <f t="shared" si="21"/>
        <v>0</v>
      </c>
      <c r="Q159" s="299">
        <v>0</v>
      </c>
      <c r="R159" s="299">
        <f t="shared" si="22"/>
        <v>0</v>
      </c>
      <c r="S159" s="299">
        <v>0</v>
      </c>
      <c r="T159" s="300">
        <f t="shared" si="23"/>
        <v>0</v>
      </c>
      <c r="AR159" s="202" t="s">
        <v>261</v>
      </c>
      <c r="AT159" s="202" t="s">
        <v>198</v>
      </c>
      <c r="AU159" s="202" t="s">
        <v>85</v>
      </c>
      <c r="AY159" s="202" t="s">
        <v>196</v>
      </c>
      <c r="BE159" s="301">
        <f t="shared" si="24"/>
        <v>0</v>
      </c>
      <c r="BF159" s="301">
        <f t="shared" si="25"/>
        <v>0</v>
      </c>
      <c r="BG159" s="301">
        <f t="shared" si="26"/>
        <v>0</v>
      </c>
      <c r="BH159" s="301">
        <f t="shared" si="27"/>
        <v>0</v>
      </c>
      <c r="BI159" s="301">
        <f t="shared" si="28"/>
        <v>0</v>
      </c>
      <c r="BJ159" s="202" t="s">
        <v>39</v>
      </c>
      <c r="BK159" s="301">
        <f t="shared" si="29"/>
        <v>0</v>
      </c>
      <c r="BL159" s="202" t="s">
        <v>261</v>
      </c>
      <c r="BM159" s="202" t="s">
        <v>1753</v>
      </c>
    </row>
    <row r="160" spans="2:65" s="212" customFormat="1" ht="25.5" customHeight="1">
      <c r="B160" s="213"/>
      <c r="C160" s="291" t="s">
        <v>411</v>
      </c>
      <c r="D160" s="291" t="s">
        <v>198</v>
      </c>
      <c r="E160" s="292" t="s">
        <v>1754</v>
      </c>
      <c r="F160" s="293" t="s">
        <v>1755</v>
      </c>
      <c r="G160" s="294" t="s">
        <v>288</v>
      </c>
      <c r="H160" s="295">
        <v>4</v>
      </c>
      <c r="I160" s="116">
        <v>0</v>
      </c>
      <c r="J160" s="296">
        <f t="shared" si="20"/>
        <v>0</v>
      </c>
      <c r="K160" s="293" t="s">
        <v>351</v>
      </c>
      <c r="L160" s="213"/>
      <c r="M160" s="297" t="s">
        <v>5</v>
      </c>
      <c r="N160" s="298" t="s">
        <v>48</v>
      </c>
      <c r="O160" s="214"/>
      <c r="P160" s="299">
        <f t="shared" si="21"/>
        <v>0</v>
      </c>
      <c r="Q160" s="299">
        <v>0</v>
      </c>
      <c r="R160" s="299">
        <f t="shared" si="22"/>
        <v>0</v>
      </c>
      <c r="S160" s="299">
        <v>0</v>
      </c>
      <c r="T160" s="300">
        <f t="shared" si="23"/>
        <v>0</v>
      </c>
      <c r="AR160" s="202" t="s">
        <v>261</v>
      </c>
      <c r="AT160" s="202" t="s">
        <v>198</v>
      </c>
      <c r="AU160" s="202" t="s">
        <v>85</v>
      </c>
      <c r="AY160" s="202" t="s">
        <v>196</v>
      </c>
      <c r="BE160" s="301">
        <f t="shared" si="24"/>
        <v>0</v>
      </c>
      <c r="BF160" s="301">
        <f t="shared" si="25"/>
        <v>0</v>
      </c>
      <c r="BG160" s="301">
        <f t="shared" si="26"/>
        <v>0</v>
      </c>
      <c r="BH160" s="301">
        <f t="shared" si="27"/>
        <v>0</v>
      </c>
      <c r="BI160" s="301">
        <f t="shared" si="28"/>
        <v>0</v>
      </c>
      <c r="BJ160" s="202" t="s">
        <v>39</v>
      </c>
      <c r="BK160" s="301">
        <f t="shared" si="29"/>
        <v>0</v>
      </c>
      <c r="BL160" s="202" t="s">
        <v>261</v>
      </c>
      <c r="BM160" s="202" t="s">
        <v>1756</v>
      </c>
    </row>
    <row r="161" spans="2:65" s="212" customFormat="1" ht="25.5" customHeight="1">
      <c r="B161" s="213"/>
      <c r="C161" s="291" t="s">
        <v>415</v>
      </c>
      <c r="D161" s="291" t="s">
        <v>198</v>
      </c>
      <c r="E161" s="292" t="s">
        <v>1757</v>
      </c>
      <c r="F161" s="293" t="s">
        <v>1758</v>
      </c>
      <c r="G161" s="294" t="s">
        <v>288</v>
      </c>
      <c r="H161" s="295">
        <v>3</v>
      </c>
      <c r="I161" s="116">
        <v>0</v>
      </c>
      <c r="J161" s="296">
        <f t="shared" si="20"/>
        <v>0</v>
      </c>
      <c r="K161" s="293" t="s">
        <v>202</v>
      </c>
      <c r="L161" s="213"/>
      <c r="M161" s="297" t="s">
        <v>5</v>
      </c>
      <c r="N161" s="298" t="s">
        <v>48</v>
      </c>
      <c r="O161" s="214"/>
      <c r="P161" s="299">
        <f t="shared" si="21"/>
        <v>0</v>
      </c>
      <c r="Q161" s="299">
        <v>0</v>
      </c>
      <c r="R161" s="299">
        <f t="shared" si="22"/>
        <v>0</v>
      </c>
      <c r="S161" s="299">
        <v>0</v>
      </c>
      <c r="T161" s="300">
        <f t="shared" si="23"/>
        <v>0</v>
      </c>
      <c r="AR161" s="202" t="s">
        <v>261</v>
      </c>
      <c r="AT161" s="202" t="s">
        <v>198</v>
      </c>
      <c r="AU161" s="202" t="s">
        <v>85</v>
      </c>
      <c r="AY161" s="202" t="s">
        <v>196</v>
      </c>
      <c r="BE161" s="301">
        <f t="shared" si="24"/>
        <v>0</v>
      </c>
      <c r="BF161" s="301">
        <f t="shared" si="25"/>
        <v>0</v>
      </c>
      <c r="BG161" s="301">
        <f t="shared" si="26"/>
        <v>0</v>
      </c>
      <c r="BH161" s="301">
        <f t="shared" si="27"/>
        <v>0</v>
      </c>
      <c r="BI161" s="301">
        <f t="shared" si="28"/>
        <v>0</v>
      </c>
      <c r="BJ161" s="202" t="s">
        <v>39</v>
      </c>
      <c r="BK161" s="301">
        <f t="shared" si="29"/>
        <v>0</v>
      </c>
      <c r="BL161" s="202" t="s">
        <v>261</v>
      </c>
      <c r="BM161" s="202" t="s">
        <v>1759</v>
      </c>
    </row>
    <row r="162" spans="2:65" s="212" customFormat="1" ht="25.5" customHeight="1">
      <c r="B162" s="213"/>
      <c r="C162" s="291" t="s">
        <v>419</v>
      </c>
      <c r="D162" s="291" t="s">
        <v>198</v>
      </c>
      <c r="E162" s="292" t="s">
        <v>1760</v>
      </c>
      <c r="F162" s="293" t="s">
        <v>1761</v>
      </c>
      <c r="G162" s="294" t="s">
        <v>288</v>
      </c>
      <c r="H162" s="295">
        <v>1</v>
      </c>
      <c r="I162" s="116">
        <v>0</v>
      </c>
      <c r="J162" s="296">
        <f t="shared" si="20"/>
        <v>0</v>
      </c>
      <c r="K162" s="293" t="s">
        <v>202</v>
      </c>
      <c r="L162" s="213"/>
      <c r="M162" s="297" t="s">
        <v>5</v>
      </c>
      <c r="N162" s="298" t="s">
        <v>48</v>
      </c>
      <c r="O162" s="214"/>
      <c r="P162" s="299">
        <f t="shared" si="21"/>
        <v>0</v>
      </c>
      <c r="Q162" s="299">
        <v>0</v>
      </c>
      <c r="R162" s="299">
        <f t="shared" si="22"/>
        <v>0</v>
      </c>
      <c r="S162" s="299">
        <v>0</v>
      </c>
      <c r="T162" s="300">
        <f t="shared" si="23"/>
        <v>0</v>
      </c>
      <c r="AR162" s="202" t="s">
        <v>261</v>
      </c>
      <c r="AT162" s="202" t="s">
        <v>198</v>
      </c>
      <c r="AU162" s="202" t="s">
        <v>85</v>
      </c>
      <c r="AY162" s="202" t="s">
        <v>196</v>
      </c>
      <c r="BE162" s="301">
        <f t="shared" si="24"/>
        <v>0</v>
      </c>
      <c r="BF162" s="301">
        <f t="shared" si="25"/>
        <v>0</v>
      </c>
      <c r="BG162" s="301">
        <f t="shared" si="26"/>
        <v>0</v>
      </c>
      <c r="BH162" s="301">
        <f t="shared" si="27"/>
        <v>0</v>
      </c>
      <c r="BI162" s="301">
        <f t="shared" si="28"/>
        <v>0</v>
      </c>
      <c r="BJ162" s="202" t="s">
        <v>39</v>
      </c>
      <c r="BK162" s="301">
        <f t="shared" si="29"/>
        <v>0</v>
      </c>
      <c r="BL162" s="202" t="s">
        <v>261</v>
      </c>
      <c r="BM162" s="202" t="s">
        <v>1762</v>
      </c>
    </row>
    <row r="163" spans="2:65" s="212" customFormat="1" ht="25.5" customHeight="1">
      <c r="B163" s="213"/>
      <c r="C163" s="291" t="s">
        <v>424</v>
      </c>
      <c r="D163" s="291" t="s">
        <v>198</v>
      </c>
      <c r="E163" s="292" t="s">
        <v>1763</v>
      </c>
      <c r="F163" s="293" t="s">
        <v>1764</v>
      </c>
      <c r="G163" s="294" t="s">
        <v>288</v>
      </c>
      <c r="H163" s="295">
        <v>3</v>
      </c>
      <c r="I163" s="116">
        <v>0</v>
      </c>
      <c r="J163" s="296">
        <f t="shared" si="20"/>
        <v>0</v>
      </c>
      <c r="K163" s="293" t="s">
        <v>202</v>
      </c>
      <c r="L163" s="213"/>
      <c r="M163" s="297" t="s">
        <v>5</v>
      </c>
      <c r="N163" s="298" t="s">
        <v>48</v>
      </c>
      <c r="O163" s="214"/>
      <c r="P163" s="299">
        <f t="shared" si="21"/>
        <v>0</v>
      </c>
      <c r="Q163" s="299">
        <v>0</v>
      </c>
      <c r="R163" s="299">
        <f t="shared" si="22"/>
        <v>0</v>
      </c>
      <c r="S163" s="299">
        <v>0</v>
      </c>
      <c r="T163" s="300">
        <f t="shared" si="23"/>
        <v>0</v>
      </c>
      <c r="AR163" s="202" t="s">
        <v>261</v>
      </c>
      <c r="AT163" s="202" t="s">
        <v>198</v>
      </c>
      <c r="AU163" s="202" t="s">
        <v>85</v>
      </c>
      <c r="AY163" s="202" t="s">
        <v>196</v>
      </c>
      <c r="BE163" s="301">
        <f t="shared" si="24"/>
        <v>0</v>
      </c>
      <c r="BF163" s="301">
        <f t="shared" si="25"/>
        <v>0</v>
      </c>
      <c r="BG163" s="301">
        <f t="shared" si="26"/>
        <v>0</v>
      </c>
      <c r="BH163" s="301">
        <f t="shared" si="27"/>
        <v>0</v>
      </c>
      <c r="BI163" s="301">
        <f t="shared" si="28"/>
        <v>0</v>
      </c>
      <c r="BJ163" s="202" t="s">
        <v>39</v>
      </c>
      <c r="BK163" s="301">
        <f t="shared" si="29"/>
        <v>0</v>
      </c>
      <c r="BL163" s="202" t="s">
        <v>261</v>
      </c>
      <c r="BM163" s="202" t="s">
        <v>1765</v>
      </c>
    </row>
    <row r="164" spans="2:65" s="212" customFormat="1" ht="16.5" customHeight="1">
      <c r="B164" s="213"/>
      <c r="C164" s="302" t="s">
        <v>428</v>
      </c>
      <c r="D164" s="302" t="s">
        <v>291</v>
      </c>
      <c r="E164" s="303" t="s">
        <v>1766</v>
      </c>
      <c r="F164" s="304" t="s">
        <v>1767</v>
      </c>
      <c r="G164" s="305" t="s">
        <v>288</v>
      </c>
      <c r="H164" s="306">
        <v>2</v>
      </c>
      <c r="I164" s="117">
        <v>0</v>
      </c>
      <c r="J164" s="307">
        <f t="shared" si="20"/>
        <v>0</v>
      </c>
      <c r="K164" s="304" t="s">
        <v>351</v>
      </c>
      <c r="L164" s="308"/>
      <c r="M164" s="309" t="s">
        <v>5</v>
      </c>
      <c r="N164" s="310" t="s">
        <v>48</v>
      </c>
      <c r="O164" s="214"/>
      <c r="P164" s="299">
        <f t="shared" si="21"/>
        <v>0</v>
      </c>
      <c r="Q164" s="299">
        <v>8.1399999999999997E-3</v>
      </c>
      <c r="R164" s="299">
        <f t="shared" si="22"/>
        <v>1.6279999999999999E-2</v>
      </c>
      <c r="S164" s="299">
        <v>0</v>
      </c>
      <c r="T164" s="300">
        <f t="shared" si="23"/>
        <v>0</v>
      </c>
      <c r="AR164" s="202" t="s">
        <v>327</v>
      </c>
      <c r="AT164" s="202" t="s">
        <v>291</v>
      </c>
      <c r="AU164" s="202" t="s">
        <v>85</v>
      </c>
      <c r="AY164" s="202" t="s">
        <v>196</v>
      </c>
      <c r="BE164" s="301">
        <f t="shared" si="24"/>
        <v>0</v>
      </c>
      <c r="BF164" s="301">
        <f t="shared" si="25"/>
        <v>0</v>
      </c>
      <c r="BG164" s="301">
        <f t="shared" si="26"/>
        <v>0</v>
      </c>
      <c r="BH164" s="301">
        <f t="shared" si="27"/>
        <v>0</v>
      </c>
      <c r="BI164" s="301">
        <f t="shared" si="28"/>
        <v>0</v>
      </c>
      <c r="BJ164" s="202" t="s">
        <v>39</v>
      </c>
      <c r="BK164" s="301">
        <f t="shared" si="29"/>
        <v>0</v>
      </c>
      <c r="BL164" s="202" t="s">
        <v>261</v>
      </c>
      <c r="BM164" s="202" t="s">
        <v>1768</v>
      </c>
    </row>
    <row r="165" spans="2:65" s="212" customFormat="1" ht="16.5" customHeight="1">
      <c r="B165" s="213"/>
      <c r="C165" s="302" t="s">
        <v>432</v>
      </c>
      <c r="D165" s="302" t="s">
        <v>291</v>
      </c>
      <c r="E165" s="303" t="s">
        <v>1769</v>
      </c>
      <c r="F165" s="304" t="s">
        <v>1770</v>
      </c>
      <c r="G165" s="305" t="s">
        <v>288</v>
      </c>
      <c r="H165" s="306">
        <v>2</v>
      </c>
      <c r="I165" s="117">
        <v>0</v>
      </c>
      <c r="J165" s="307">
        <f t="shared" si="20"/>
        <v>0</v>
      </c>
      <c r="K165" s="304" t="s">
        <v>202</v>
      </c>
      <c r="L165" s="308"/>
      <c r="M165" s="309" t="s">
        <v>5</v>
      </c>
      <c r="N165" s="310" t="s">
        <v>48</v>
      </c>
      <c r="O165" s="214"/>
      <c r="P165" s="299">
        <f t="shared" si="21"/>
        <v>0</v>
      </c>
      <c r="Q165" s="299">
        <v>3.3E-4</v>
      </c>
      <c r="R165" s="299">
        <f t="shared" si="22"/>
        <v>6.6E-4</v>
      </c>
      <c r="S165" s="299">
        <v>0</v>
      </c>
      <c r="T165" s="300">
        <f t="shared" si="23"/>
        <v>0</v>
      </c>
      <c r="AR165" s="202" t="s">
        <v>327</v>
      </c>
      <c r="AT165" s="202" t="s">
        <v>291</v>
      </c>
      <c r="AU165" s="202" t="s">
        <v>85</v>
      </c>
      <c r="AY165" s="202" t="s">
        <v>196</v>
      </c>
      <c r="BE165" s="301">
        <f t="shared" si="24"/>
        <v>0</v>
      </c>
      <c r="BF165" s="301">
        <f t="shared" si="25"/>
        <v>0</v>
      </c>
      <c r="BG165" s="301">
        <f t="shared" si="26"/>
        <v>0</v>
      </c>
      <c r="BH165" s="301">
        <f t="shared" si="27"/>
        <v>0</v>
      </c>
      <c r="BI165" s="301">
        <f t="shared" si="28"/>
        <v>0</v>
      </c>
      <c r="BJ165" s="202" t="s">
        <v>39</v>
      </c>
      <c r="BK165" s="301">
        <f t="shared" si="29"/>
        <v>0</v>
      </c>
      <c r="BL165" s="202" t="s">
        <v>261</v>
      </c>
      <c r="BM165" s="202" t="s">
        <v>1771</v>
      </c>
    </row>
    <row r="166" spans="2:65" s="212" customFormat="1">
      <c r="B166" s="213"/>
      <c r="D166" s="313"/>
      <c r="F166" s="324"/>
      <c r="I166" s="119"/>
      <c r="L166" s="213"/>
      <c r="M166" s="325"/>
      <c r="N166" s="214"/>
      <c r="O166" s="214"/>
      <c r="P166" s="214"/>
      <c r="Q166" s="214"/>
      <c r="R166" s="214"/>
      <c r="S166" s="214"/>
      <c r="T166" s="326"/>
      <c r="AT166" s="202"/>
      <c r="AU166" s="202"/>
    </row>
    <row r="167" spans="2:65" s="212" customFormat="1" ht="16.5" customHeight="1">
      <c r="B167" s="213"/>
      <c r="C167" s="291" t="s">
        <v>436</v>
      </c>
      <c r="D167" s="291" t="s">
        <v>198</v>
      </c>
      <c r="E167" s="292" t="s">
        <v>1773</v>
      </c>
      <c r="F167" s="293" t="s">
        <v>1774</v>
      </c>
      <c r="G167" s="294" t="s">
        <v>288</v>
      </c>
      <c r="H167" s="295">
        <v>4</v>
      </c>
      <c r="I167" s="116">
        <v>0</v>
      </c>
      <c r="J167" s="296">
        <f>ROUND(I167*H167,2)</f>
        <v>0</v>
      </c>
      <c r="K167" s="293" t="s">
        <v>351</v>
      </c>
      <c r="L167" s="213"/>
      <c r="M167" s="297" t="s">
        <v>5</v>
      </c>
      <c r="N167" s="298" t="s">
        <v>48</v>
      </c>
      <c r="O167" s="214"/>
      <c r="P167" s="299">
        <f>O167*H167</f>
        <v>0</v>
      </c>
      <c r="Q167" s="299">
        <v>6.2E-4</v>
      </c>
      <c r="R167" s="299">
        <f>Q167*H167</f>
        <v>2.48E-3</v>
      </c>
      <c r="S167" s="299">
        <v>0</v>
      </c>
      <c r="T167" s="300">
        <f>S167*H167</f>
        <v>0</v>
      </c>
      <c r="AR167" s="202" t="s">
        <v>261</v>
      </c>
      <c r="AT167" s="202" t="s">
        <v>198</v>
      </c>
      <c r="AU167" s="202" t="s">
        <v>85</v>
      </c>
      <c r="AY167" s="202" t="s">
        <v>196</v>
      </c>
      <c r="BE167" s="301">
        <f>IF(N167="základní",J167,0)</f>
        <v>0</v>
      </c>
      <c r="BF167" s="301">
        <f>IF(N167="snížená",J167,0)</f>
        <v>0</v>
      </c>
      <c r="BG167" s="301">
        <f>IF(N167="zákl. přenesená",J167,0)</f>
        <v>0</v>
      </c>
      <c r="BH167" s="301">
        <f>IF(N167="sníž. přenesená",J167,0)</f>
        <v>0</v>
      </c>
      <c r="BI167" s="301">
        <f>IF(N167="nulová",J167,0)</f>
        <v>0</v>
      </c>
      <c r="BJ167" s="202" t="s">
        <v>39</v>
      </c>
      <c r="BK167" s="301">
        <f>ROUND(I167*H167,2)</f>
        <v>0</v>
      </c>
      <c r="BL167" s="202" t="s">
        <v>261</v>
      </c>
      <c r="BM167" s="202" t="s">
        <v>1775</v>
      </c>
    </row>
    <row r="168" spans="2:65" s="212" customFormat="1" ht="16.5" customHeight="1">
      <c r="B168" s="213"/>
      <c r="C168" s="302" t="s">
        <v>440</v>
      </c>
      <c r="D168" s="302" t="s">
        <v>291</v>
      </c>
      <c r="E168" s="303" t="s">
        <v>1776</v>
      </c>
      <c r="F168" s="304" t="s">
        <v>1777</v>
      </c>
      <c r="G168" s="305" t="s">
        <v>288</v>
      </c>
      <c r="H168" s="306">
        <v>4</v>
      </c>
      <c r="I168" s="117">
        <v>0</v>
      </c>
      <c r="J168" s="307">
        <f>ROUND(I168*H168,2)</f>
        <v>0</v>
      </c>
      <c r="K168" s="304" t="s">
        <v>202</v>
      </c>
      <c r="L168" s="308"/>
      <c r="M168" s="309" t="s">
        <v>5</v>
      </c>
      <c r="N168" s="310" t="s">
        <v>48</v>
      </c>
      <c r="O168" s="214"/>
      <c r="P168" s="299">
        <f>O168*H168</f>
        <v>0</v>
      </c>
      <c r="Q168" s="299">
        <v>3.8000000000000002E-4</v>
      </c>
      <c r="R168" s="299">
        <f>Q168*H168</f>
        <v>1.5200000000000001E-3</v>
      </c>
      <c r="S168" s="299">
        <v>0</v>
      </c>
      <c r="T168" s="300">
        <f>S168*H168</f>
        <v>0</v>
      </c>
      <c r="AR168" s="202" t="s">
        <v>327</v>
      </c>
      <c r="AT168" s="202" t="s">
        <v>291</v>
      </c>
      <c r="AU168" s="202" t="s">
        <v>85</v>
      </c>
      <c r="AY168" s="202" t="s">
        <v>196</v>
      </c>
      <c r="BE168" s="301">
        <f>IF(N168="základní",J168,0)</f>
        <v>0</v>
      </c>
      <c r="BF168" s="301">
        <f>IF(N168="snížená",J168,0)</f>
        <v>0</v>
      </c>
      <c r="BG168" s="301">
        <f>IF(N168="zákl. přenesená",J168,0)</f>
        <v>0</v>
      </c>
      <c r="BH168" s="301">
        <f>IF(N168="sníž. přenesená",J168,0)</f>
        <v>0</v>
      </c>
      <c r="BI168" s="301">
        <f>IF(N168="nulová",J168,0)</f>
        <v>0</v>
      </c>
      <c r="BJ168" s="202" t="s">
        <v>39</v>
      </c>
      <c r="BK168" s="301">
        <f>ROUND(I168*H168,2)</f>
        <v>0</v>
      </c>
      <c r="BL168" s="202" t="s">
        <v>261</v>
      </c>
      <c r="BM168" s="202" t="s">
        <v>1778</v>
      </c>
    </row>
    <row r="169" spans="2:65" s="212" customFormat="1" ht="27">
      <c r="B169" s="213"/>
      <c r="D169" s="313" t="s">
        <v>1772</v>
      </c>
      <c r="F169" s="324" t="s">
        <v>1779</v>
      </c>
      <c r="I169" s="119"/>
      <c r="L169" s="213"/>
      <c r="M169" s="325"/>
      <c r="N169" s="214"/>
      <c r="O169" s="214"/>
      <c r="P169" s="214"/>
      <c r="Q169" s="214"/>
      <c r="R169" s="214"/>
      <c r="S169" s="214"/>
      <c r="T169" s="326"/>
      <c r="AT169" s="202" t="s">
        <v>1772</v>
      </c>
      <c r="AU169" s="202" t="s">
        <v>85</v>
      </c>
    </row>
    <row r="170" spans="2:65" s="212" customFormat="1" ht="25.5" customHeight="1">
      <c r="B170" s="213"/>
      <c r="C170" s="291" t="s">
        <v>444</v>
      </c>
      <c r="D170" s="291" t="s">
        <v>198</v>
      </c>
      <c r="E170" s="292" t="s">
        <v>1780</v>
      </c>
      <c r="F170" s="327" t="s">
        <v>3621</v>
      </c>
      <c r="G170" s="294" t="s">
        <v>288</v>
      </c>
      <c r="H170" s="295">
        <v>1</v>
      </c>
      <c r="I170" s="116">
        <v>0</v>
      </c>
      <c r="J170" s="296">
        <f t="shared" ref="J170:J176" si="30">ROUND(I170*H170,2)</f>
        <v>0</v>
      </c>
      <c r="K170" s="293" t="s">
        <v>351</v>
      </c>
      <c r="L170" s="213"/>
      <c r="M170" s="297" t="s">
        <v>5</v>
      </c>
      <c r="N170" s="298" t="s">
        <v>48</v>
      </c>
      <c r="O170" s="214"/>
      <c r="P170" s="299">
        <f t="shared" ref="P170:P176" si="31">O170*H170</f>
        <v>0</v>
      </c>
      <c r="Q170" s="299">
        <v>3.4000000000000002E-4</v>
      </c>
      <c r="R170" s="299">
        <f t="shared" ref="R170:R176" si="32">Q170*H170</f>
        <v>3.4000000000000002E-4</v>
      </c>
      <c r="S170" s="299">
        <v>0</v>
      </c>
      <c r="T170" s="300">
        <f t="shared" ref="T170:T176" si="33">S170*H170</f>
        <v>0</v>
      </c>
      <c r="AR170" s="202" t="s">
        <v>261</v>
      </c>
      <c r="AT170" s="202" t="s">
        <v>198</v>
      </c>
      <c r="AU170" s="202" t="s">
        <v>85</v>
      </c>
      <c r="AY170" s="202" t="s">
        <v>196</v>
      </c>
      <c r="BE170" s="301">
        <f t="shared" ref="BE170:BE176" si="34">IF(N170="základní",J170,0)</f>
        <v>0</v>
      </c>
      <c r="BF170" s="301">
        <f t="shared" ref="BF170:BF176" si="35">IF(N170="snížená",J170,0)</f>
        <v>0</v>
      </c>
      <c r="BG170" s="301">
        <f t="shared" ref="BG170:BG176" si="36">IF(N170="zákl. přenesená",J170,0)</f>
        <v>0</v>
      </c>
      <c r="BH170" s="301">
        <f t="shared" ref="BH170:BH176" si="37">IF(N170="sníž. přenesená",J170,0)</f>
        <v>0</v>
      </c>
      <c r="BI170" s="301">
        <f t="shared" ref="BI170:BI176" si="38">IF(N170="nulová",J170,0)</f>
        <v>0</v>
      </c>
      <c r="BJ170" s="202" t="s">
        <v>39</v>
      </c>
      <c r="BK170" s="301">
        <f t="shared" ref="BK170:BK176" si="39">ROUND(I170*H170,2)</f>
        <v>0</v>
      </c>
      <c r="BL170" s="202" t="s">
        <v>261</v>
      </c>
      <c r="BM170" s="202" t="s">
        <v>1781</v>
      </c>
    </row>
    <row r="171" spans="2:65" s="212" customFormat="1" ht="25.5" customHeight="1">
      <c r="B171" s="213"/>
      <c r="C171" s="291" t="s">
        <v>448</v>
      </c>
      <c r="D171" s="291" t="s">
        <v>198</v>
      </c>
      <c r="E171" s="292" t="s">
        <v>1782</v>
      </c>
      <c r="F171" s="327" t="s">
        <v>4144</v>
      </c>
      <c r="G171" s="294" t="s">
        <v>288</v>
      </c>
      <c r="H171" s="295">
        <v>3</v>
      </c>
      <c r="I171" s="116">
        <v>0</v>
      </c>
      <c r="J171" s="296">
        <f t="shared" si="30"/>
        <v>0</v>
      </c>
      <c r="K171" s="293" t="s">
        <v>351</v>
      </c>
      <c r="L171" s="213"/>
      <c r="M171" s="297" t="s">
        <v>5</v>
      </c>
      <c r="N171" s="298" t="s">
        <v>48</v>
      </c>
      <c r="O171" s="214"/>
      <c r="P171" s="299">
        <f t="shared" si="31"/>
        <v>0</v>
      </c>
      <c r="Q171" s="299">
        <v>0</v>
      </c>
      <c r="R171" s="299">
        <f t="shared" si="32"/>
        <v>0</v>
      </c>
      <c r="S171" s="299">
        <v>0</v>
      </c>
      <c r="T171" s="300">
        <f t="shared" si="33"/>
        <v>0</v>
      </c>
      <c r="AR171" s="202" t="s">
        <v>261</v>
      </c>
      <c r="AT171" s="202" t="s">
        <v>198</v>
      </c>
      <c r="AU171" s="202" t="s">
        <v>85</v>
      </c>
      <c r="AY171" s="202" t="s">
        <v>196</v>
      </c>
      <c r="BE171" s="301">
        <f t="shared" si="34"/>
        <v>0</v>
      </c>
      <c r="BF171" s="301">
        <f t="shared" si="35"/>
        <v>0</v>
      </c>
      <c r="BG171" s="301">
        <f t="shared" si="36"/>
        <v>0</v>
      </c>
      <c r="BH171" s="301">
        <f t="shared" si="37"/>
        <v>0</v>
      </c>
      <c r="BI171" s="301">
        <f t="shared" si="38"/>
        <v>0</v>
      </c>
      <c r="BJ171" s="202" t="s">
        <v>39</v>
      </c>
      <c r="BK171" s="301">
        <f t="shared" si="39"/>
        <v>0</v>
      </c>
      <c r="BL171" s="202" t="s">
        <v>261</v>
      </c>
      <c r="BM171" s="202" t="s">
        <v>1783</v>
      </c>
    </row>
    <row r="172" spans="2:65" s="212" customFormat="1" ht="16.5" customHeight="1">
      <c r="B172" s="213"/>
      <c r="C172" s="291" t="s">
        <v>452</v>
      </c>
      <c r="D172" s="291" t="s">
        <v>198</v>
      </c>
      <c r="E172" s="292" t="s">
        <v>1784</v>
      </c>
      <c r="F172" s="293" t="s">
        <v>1785</v>
      </c>
      <c r="G172" s="294" t="s">
        <v>288</v>
      </c>
      <c r="H172" s="295">
        <v>3</v>
      </c>
      <c r="I172" s="116">
        <v>0</v>
      </c>
      <c r="J172" s="296">
        <f t="shared" si="30"/>
        <v>0</v>
      </c>
      <c r="K172" s="293" t="s">
        <v>351</v>
      </c>
      <c r="L172" s="213"/>
      <c r="M172" s="297" t="s">
        <v>5</v>
      </c>
      <c r="N172" s="298" t="s">
        <v>48</v>
      </c>
      <c r="O172" s="214"/>
      <c r="P172" s="299">
        <f t="shared" si="31"/>
        <v>0</v>
      </c>
      <c r="Q172" s="299">
        <v>1.4300000000000001E-3</v>
      </c>
      <c r="R172" s="299">
        <f t="shared" si="32"/>
        <v>4.2900000000000004E-3</v>
      </c>
      <c r="S172" s="299">
        <v>0</v>
      </c>
      <c r="T172" s="300">
        <f t="shared" si="33"/>
        <v>0</v>
      </c>
      <c r="AR172" s="202" t="s">
        <v>261</v>
      </c>
      <c r="AT172" s="202" t="s">
        <v>198</v>
      </c>
      <c r="AU172" s="202" t="s">
        <v>85</v>
      </c>
      <c r="AY172" s="202" t="s">
        <v>196</v>
      </c>
      <c r="BE172" s="301">
        <f t="shared" si="34"/>
        <v>0</v>
      </c>
      <c r="BF172" s="301">
        <f t="shared" si="35"/>
        <v>0</v>
      </c>
      <c r="BG172" s="301">
        <f t="shared" si="36"/>
        <v>0</v>
      </c>
      <c r="BH172" s="301">
        <f t="shared" si="37"/>
        <v>0</v>
      </c>
      <c r="BI172" s="301">
        <f t="shared" si="38"/>
        <v>0</v>
      </c>
      <c r="BJ172" s="202" t="s">
        <v>39</v>
      </c>
      <c r="BK172" s="301">
        <f t="shared" si="39"/>
        <v>0</v>
      </c>
      <c r="BL172" s="202" t="s">
        <v>261</v>
      </c>
      <c r="BM172" s="202" t="s">
        <v>1786</v>
      </c>
    </row>
    <row r="173" spans="2:65" s="212" customFormat="1" ht="16.5" customHeight="1">
      <c r="B173" s="213"/>
      <c r="C173" s="291" t="s">
        <v>456</v>
      </c>
      <c r="D173" s="291" t="s">
        <v>198</v>
      </c>
      <c r="E173" s="292" t="s">
        <v>1787</v>
      </c>
      <c r="F173" s="293" t="s">
        <v>1788</v>
      </c>
      <c r="G173" s="294" t="s">
        <v>288</v>
      </c>
      <c r="H173" s="295">
        <v>1</v>
      </c>
      <c r="I173" s="116">
        <v>0</v>
      </c>
      <c r="J173" s="296">
        <f t="shared" si="30"/>
        <v>0</v>
      </c>
      <c r="K173" s="293" t="s">
        <v>202</v>
      </c>
      <c r="L173" s="213"/>
      <c r="M173" s="297" t="s">
        <v>5</v>
      </c>
      <c r="N173" s="298" t="s">
        <v>48</v>
      </c>
      <c r="O173" s="214"/>
      <c r="P173" s="299">
        <f t="shared" si="31"/>
        <v>0</v>
      </c>
      <c r="Q173" s="299">
        <v>2.9E-4</v>
      </c>
      <c r="R173" s="299">
        <f t="shared" si="32"/>
        <v>2.9E-4</v>
      </c>
      <c r="S173" s="299">
        <v>0</v>
      </c>
      <c r="T173" s="300">
        <f t="shared" si="33"/>
        <v>0</v>
      </c>
      <c r="AR173" s="202" t="s">
        <v>261</v>
      </c>
      <c r="AT173" s="202" t="s">
        <v>198</v>
      </c>
      <c r="AU173" s="202" t="s">
        <v>85</v>
      </c>
      <c r="AY173" s="202" t="s">
        <v>196</v>
      </c>
      <c r="BE173" s="301">
        <f t="shared" si="34"/>
        <v>0</v>
      </c>
      <c r="BF173" s="301">
        <f t="shared" si="35"/>
        <v>0</v>
      </c>
      <c r="BG173" s="301">
        <f t="shared" si="36"/>
        <v>0</v>
      </c>
      <c r="BH173" s="301">
        <f t="shared" si="37"/>
        <v>0</v>
      </c>
      <c r="BI173" s="301">
        <f t="shared" si="38"/>
        <v>0</v>
      </c>
      <c r="BJ173" s="202" t="s">
        <v>39</v>
      </c>
      <c r="BK173" s="301">
        <f t="shared" si="39"/>
        <v>0</v>
      </c>
      <c r="BL173" s="202" t="s">
        <v>261</v>
      </c>
      <c r="BM173" s="202" t="s">
        <v>1789</v>
      </c>
    </row>
    <row r="174" spans="2:65" s="212" customFormat="1" ht="16.5" customHeight="1">
      <c r="B174" s="213"/>
      <c r="C174" s="291" t="s">
        <v>460</v>
      </c>
      <c r="D174" s="291" t="s">
        <v>198</v>
      </c>
      <c r="E174" s="292" t="s">
        <v>1322</v>
      </c>
      <c r="F174" s="293" t="s">
        <v>1790</v>
      </c>
      <c r="G174" s="294" t="s">
        <v>400</v>
      </c>
      <c r="H174" s="295">
        <v>73</v>
      </c>
      <c r="I174" s="116">
        <v>0</v>
      </c>
      <c r="J174" s="296">
        <f t="shared" si="30"/>
        <v>0</v>
      </c>
      <c r="K174" s="293" t="s">
        <v>202</v>
      </c>
      <c r="L174" s="213"/>
      <c r="M174" s="297" t="s">
        <v>5</v>
      </c>
      <c r="N174" s="298" t="s">
        <v>48</v>
      </c>
      <c r="O174" s="214"/>
      <c r="P174" s="299">
        <f t="shared" si="31"/>
        <v>0</v>
      </c>
      <c r="Q174" s="299">
        <v>0</v>
      </c>
      <c r="R174" s="299">
        <f t="shared" si="32"/>
        <v>0</v>
      </c>
      <c r="S174" s="299">
        <v>0</v>
      </c>
      <c r="T174" s="300">
        <f t="shared" si="33"/>
        <v>0</v>
      </c>
      <c r="AR174" s="202" t="s">
        <v>261</v>
      </c>
      <c r="AT174" s="202" t="s">
        <v>198</v>
      </c>
      <c r="AU174" s="202" t="s">
        <v>85</v>
      </c>
      <c r="AY174" s="202" t="s">
        <v>196</v>
      </c>
      <c r="BE174" s="301">
        <f t="shared" si="34"/>
        <v>0</v>
      </c>
      <c r="BF174" s="301">
        <f t="shared" si="35"/>
        <v>0</v>
      </c>
      <c r="BG174" s="301">
        <f t="shared" si="36"/>
        <v>0</v>
      </c>
      <c r="BH174" s="301">
        <f t="shared" si="37"/>
        <v>0</v>
      </c>
      <c r="BI174" s="301">
        <f t="shared" si="38"/>
        <v>0</v>
      </c>
      <c r="BJ174" s="202" t="s">
        <v>39</v>
      </c>
      <c r="BK174" s="301">
        <f t="shared" si="39"/>
        <v>0</v>
      </c>
      <c r="BL174" s="202" t="s">
        <v>261</v>
      </c>
      <c r="BM174" s="202" t="s">
        <v>1791</v>
      </c>
    </row>
    <row r="175" spans="2:65" s="212" customFormat="1" ht="16.5" customHeight="1">
      <c r="B175" s="213"/>
      <c r="C175" s="291" t="s">
        <v>466</v>
      </c>
      <c r="D175" s="291" t="s">
        <v>198</v>
      </c>
      <c r="E175" s="292" t="s">
        <v>1792</v>
      </c>
      <c r="F175" s="293" t="s">
        <v>1793</v>
      </c>
      <c r="G175" s="294" t="s">
        <v>400</v>
      </c>
      <c r="H175" s="295">
        <v>8</v>
      </c>
      <c r="I175" s="116">
        <v>0</v>
      </c>
      <c r="J175" s="296">
        <f t="shared" si="30"/>
        <v>0</v>
      </c>
      <c r="K175" s="293" t="s">
        <v>202</v>
      </c>
      <c r="L175" s="213"/>
      <c r="M175" s="297" t="s">
        <v>5</v>
      </c>
      <c r="N175" s="298" t="s">
        <v>48</v>
      </c>
      <c r="O175" s="214"/>
      <c r="P175" s="299">
        <f t="shared" si="31"/>
        <v>0</v>
      </c>
      <c r="Q175" s="299">
        <v>0</v>
      </c>
      <c r="R175" s="299">
        <f t="shared" si="32"/>
        <v>0</v>
      </c>
      <c r="S175" s="299">
        <v>0</v>
      </c>
      <c r="T175" s="300">
        <f t="shared" si="33"/>
        <v>0</v>
      </c>
      <c r="AR175" s="202" t="s">
        <v>261</v>
      </c>
      <c r="AT175" s="202" t="s">
        <v>198</v>
      </c>
      <c r="AU175" s="202" t="s">
        <v>85</v>
      </c>
      <c r="AY175" s="202" t="s">
        <v>196</v>
      </c>
      <c r="BE175" s="301">
        <f t="shared" si="34"/>
        <v>0</v>
      </c>
      <c r="BF175" s="301">
        <f t="shared" si="35"/>
        <v>0</v>
      </c>
      <c r="BG175" s="301">
        <f t="shared" si="36"/>
        <v>0</v>
      </c>
      <c r="BH175" s="301">
        <f t="shared" si="37"/>
        <v>0</v>
      </c>
      <c r="BI175" s="301">
        <f t="shared" si="38"/>
        <v>0</v>
      </c>
      <c r="BJ175" s="202" t="s">
        <v>39</v>
      </c>
      <c r="BK175" s="301">
        <f t="shared" si="39"/>
        <v>0</v>
      </c>
      <c r="BL175" s="202" t="s">
        <v>261</v>
      </c>
      <c r="BM175" s="202" t="s">
        <v>1794</v>
      </c>
    </row>
    <row r="176" spans="2:65" s="212" customFormat="1" ht="38.25" customHeight="1">
      <c r="B176" s="213"/>
      <c r="C176" s="291" t="s">
        <v>470</v>
      </c>
      <c r="D176" s="291" t="s">
        <v>198</v>
      </c>
      <c r="E176" s="292" t="s">
        <v>1795</v>
      </c>
      <c r="F176" s="293" t="s">
        <v>1796</v>
      </c>
      <c r="G176" s="294" t="s">
        <v>243</v>
      </c>
      <c r="H176" s="295">
        <v>0.106</v>
      </c>
      <c r="I176" s="116">
        <v>0</v>
      </c>
      <c r="J176" s="296">
        <f t="shared" si="30"/>
        <v>0</v>
      </c>
      <c r="K176" s="293" t="s">
        <v>202</v>
      </c>
      <c r="L176" s="213"/>
      <c r="M176" s="297" t="s">
        <v>5</v>
      </c>
      <c r="N176" s="298" t="s">
        <v>48</v>
      </c>
      <c r="O176" s="214"/>
      <c r="P176" s="299">
        <f t="shared" si="31"/>
        <v>0</v>
      </c>
      <c r="Q176" s="299">
        <v>0</v>
      </c>
      <c r="R176" s="299">
        <f t="shared" si="32"/>
        <v>0</v>
      </c>
      <c r="S176" s="299">
        <v>0</v>
      </c>
      <c r="T176" s="300">
        <f t="shared" si="33"/>
        <v>0</v>
      </c>
      <c r="AR176" s="202" t="s">
        <v>261</v>
      </c>
      <c r="AT176" s="202" t="s">
        <v>198</v>
      </c>
      <c r="AU176" s="202" t="s">
        <v>85</v>
      </c>
      <c r="AY176" s="202" t="s">
        <v>196</v>
      </c>
      <c r="BE176" s="301">
        <f t="shared" si="34"/>
        <v>0</v>
      </c>
      <c r="BF176" s="301">
        <f t="shared" si="35"/>
        <v>0</v>
      </c>
      <c r="BG176" s="301">
        <f t="shared" si="36"/>
        <v>0</v>
      </c>
      <c r="BH176" s="301">
        <f t="shared" si="37"/>
        <v>0</v>
      </c>
      <c r="BI176" s="301">
        <f t="shared" si="38"/>
        <v>0</v>
      </c>
      <c r="BJ176" s="202" t="s">
        <v>39</v>
      </c>
      <c r="BK176" s="301">
        <f t="shared" si="39"/>
        <v>0</v>
      </c>
      <c r="BL176" s="202" t="s">
        <v>261</v>
      </c>
      <c r="BM176" s="202" t="s">
        <v>1797</v>
      </c>
    </row>
    <row r="177" spans="2:65" s="279" customFormat="1" ht="29.85" customHeight="1">
      <c r="B177" s="278"/>
      <c r="D177" s="280" t="s">
        <v>76</v>
      </c>
      <c r="E177" s="289" t="s">
        <v>1798</v>
      </c>
      <c r="F177" s="289" t="s">
        <v>1799</v>
      </c>
      <c r="I177" s="115"/>
      <c r="J177" s="290">
        <f>BK177</f>
        <v>0</v>
      </c>
      <c r="L177" s="278"/>
      <c r="M177" s="283"/>
      <c r="N177" s="284"/>
      <c r="O177" s="284"/>
      <c r="P177" s="285">
        <f>SUM(P178:P206)</f>
        <v>0</v>
      </c>
      <c r="Q177" s="284"/>
      <c r="R177" s="285">
        <f>SUM(R178:R206)</f>
        <v>0.14568496200000003</v>
      </c>
      <c r="S177" s="284"/>
      <c r="T177" s="286">
        <f>SUM(T178:T206)</f>
        <v>0</v>
      </c>
      <c r="AR177" s="280" t="s">
        <v>85</v>
      </c>
      <c r="AT177" s="287" t="s">
        <v>76</v>
      </c>
      <c r="AU177" s="287" t="s">
        <v>39</v>
      </c>
      <c r="AY177" s="280" t="s">
        <v>196</v>
      </c>
      <c r="BK177" s="288">
        <f>SUM(BK178:BK206)</f>
        <v>0</v>
      </c>
    </row>
    <row r="178" spans="2:65" s="212" customFormat="1" ht="25.5" customHeight="1">
      <c r="B178" s="213"/>
      <c r="C178" s="291" t="s">
        <v>475</v>
      </c>
      <c r="D178" s="291" t="s">
        <v>198</v>
      </c>
      <c r="E178" s="292" t="s">
        <v>1800</v>
      </c>
      <c r="F178" s="293" t="s">
        <v>1801</v>
      </c>
      <c r="G178" s="294" t="s">
        <v>288</v>
      </c>
      <c r="H178" s="295">
        <v>1</v>
      </c>
      <c r="I178" s="116">
        <v>0</v>
      </c>
      <c r="J178" s="296">
        <f t="shared" ref="J178:J191" si="40">ROUND(I178*H178,2)</f>
        <v>0</v>
      </c>
      <c r="K178" s="293" t="s">
        <v>202</v>
      </c>
      <c r="L178" s="213"/>
      <c r="M178" s="297" t="s">
        <v>5</v>
      </c>
      <c r="N178" s="298" t="s">
        <v>48</v>
      </c>
      <c r="O178" s="214"/>
      <c r="P178" s="299">
        <f t="shared" ref="P178:P191" si="41">O178*H178</f>
        <v>0</v>
      </c>
      <c r="Q178" s="299">
        <v>4.0000000000000003E-5</v>
      </c>
      <c r="R178" s="299">
        <f t="shared" ref="R178:R191" si="42">Q178*H178</f>
        <v>4.0000000000000003E-5</v>
      </c>
      <c r="S178" s="299">
        <v>0</v>
      </c>
      <c r="T178" s="300">
        <f t="shared" ref="T178:T191" si="43">S178*H178</f>
        <v>0</v>
      </c>
      <c r="AR178" s="202" t="s">
        <v>261</v>
      </c>
      <c r="AT178" s="202" t="s">
        <v>198</v>
      </c>
      <c r="AU178" s="202" t="s">
        <v>85</v>
      </c>
      <c r="AY178" s="202" t="s">
        <v>196</v>
      </c>
      <c r="BE178" s="301">
        <f t="shared" ref="BE178:BE191" si="44">IF(N178="základní",J178,0)</f>
        <v>0</v>
      </c>
      <c r="BF178" s="301">
        <f t="shared" ref="BF178:BF191" si="45">IF(N178="snížená",J178,0)</f>
        <v>0</v>
      </c>
      <c r="BG178" s="301">
        <f t="shared" ref="BG178:BG191" si="46">IF(N178="zákl. přenesená",J178,0)</f>
        <v>0</v>
      </c>
      <c r="BH178" s="301">
        <f t="shared" ref="BH178:BH191" si="47">IF(N178="sníž. přenesená",J178,0)</f>
        <v>0</v>
      </c>
      <c r="BI178" s="301">
        <f t="shared" ref="BI178:BI191" si="48">IF(N178="nulová",J178,0)</f>
        <v>0</v>
      </c>
      <c r="BJ178" s="202" t="s">
        <v>39</v>
      </c>
      <c r="BK178" s="301">
        <f t="shared" ref="BK178:BK191" si="49">ROUND(I178*H178,2)</f>
        <v>0</v>
      </c>
      <c r="BL178" s="202" t="s">
        <v>261</v>
      </c>
      <c r="BM178" s="202" t="s">
        <v>1802</v>
      </c>
    </row>
    <row r="179" spans="2:65" s="212" customFormat="1" ht="25.5" customHeight="1">
      <c r="B179" s="213"/>
      <c r="C179" s="291" t="s">
        <v>479</v>
      </c>
      <c r="D179" s="291" t="s">
        <v>198</v>
      </c>
      <c r="E179" s="292" t="s">
        <v>1803</v>
      </c>
      <c r="F179" s="293" t="s">
        <v>1804</v>
      </c>
      <c r="G179" s="294" t="s">
        <v>400</v>
      </c>
      <c r="H179" s="295">
        <v>26</v>
      </c>
      <c r="I179" s="116">
        <v>0</v>
      </c>
      <c r="J179" s="296">
        <f t="shared" si="40"/>
        <v>0</v>
      </c>
      <c r="K179" s="293" t="s">
        <v>202</v>
      </c>
      <c r="L179" s="213"/>
      <c r="M179" s="297" t="s">
        <v>5</v>
      </c>
      <c r="N179" s="298" t="s">
        <v>48</v>
      </c>
      <c r="O179" s="214"/>
      <c r="P179" s="299">
        <f t="shared" si="41"/>
        <v>0</v>
      </c>
      <c r="Q179" s="299">
        <v>6.6E-4</v>
      </c>
      <c r="R179" s="299">
        <f t="shared" si="42"/>
        <v>1.7160000000000002E-2</v>
      </c>
      <c r="S179" s="299">
        <v>0</v>
      </c>
      <c r="T179" s="300">
        <f t="shared" si="43"/>
        <v>0</v>
      </c>
      <c r="AR179" s="202" t="s">
        <v>261</v>
      </c>
      <c r="AT179" s="202" t="s">
        <v>198</v>
      </c>
      <c r="AU179" s="202" t="s">
        <v>85</v>
      </c>
      <c r="AY179" s="202" t="s">
        <v>196</v>
      </c>
      <c r="BE179" s="301">
        <f t="shared" si="44"/>
        <v>0</v>
      </c>
      <c r="BF179" s="301">
        <f t="shared" si="45"/>
        <v>0</v>
      </c>
      <c r="BG179" s="301">
        <f t="shared" si="46"/>
        <v>0</v>
      </c>
      <c r="BH179" s="301">
        <f t="shared" si="47"/>
        <v>0</v>
      </c>
      <c r="BI179" s="301">
        <f t="shared" si="48"/>
        <v>0</v>
      </c>
      <c r="BJ179" s="202" t="s">
        <v>39</v>
      </c>
      <c r="BK179" s="301">
        <f t="shared" si="49"/>
        <v>0</v>
      </c>
      <c r="BL179" s="202" t="s">
        <v>261</v>
      </c>
      <c r="BM179" s="202" t="s">
        <v>1805</v>
      </c>
    </row>
    <row r="180" spans="2:65" s="212" customFormat="1" ht="25.5" customHeight="1">
      <c r="B180" s="213"/>
      <c r="C180" s="291" t="s">
        <v>484</v>
      </c>
      <c r="D180" s="291" t="s">
        <v>198</v>
      </c>
      <c r="E180" s="292" t="s">
        <v>1806</v>
      </c>
      <c r="F180" s="293" t="s">
        <v>1807</v>
      </c>
      <c r="G180" s="294" t="s">
        <v>400</v>
      </c>
      <c r="H180" s="295">
        <v>31</v>
      </c>
      <c r="I180" s="116">
        <v>0</v>
      </c>
      <c r="J180" s="296">
        <f t="shared" si="40"/>
        <v>0</v>
      </c>
      <c r="K180" s="293" t="s">
        <v>202</v>
      </c>
      <c r="L180" s="213"/>
      <c r="M180" s="297" t="s">
        <v>5</v>
      </c>
      <c r="N180" s="298" t="s">
        <v>48</v>
      </c>
      <c r="O180" s="214"/>
      <c r="P180" s="299">
        <f t="shared" si="41"/>
        <v>0</v>
      </c>
      <c r="Q180" s="299">
        <v>9.1E-4</v>
      </c>
      <c r="R180" s="299">
        <f t="shared" si="42"/>
        <v>2.8209999999999999E-2</v>
      </c>
      <c r="S180" s="299">
        <v>0</v>
      </c>
      <c r="T180" s="300">
        <f t="shared" si="43"/>
        <v>0</v>
      </c>
      <c r="AR180" s="202" t="s">
        <v>261</v>
      </c>
      <c r="AT180" s="202" t="s">
        <v>198</v>
      </c>
      <c r="AU180" s="202" t="s">
        <v>85</v>
      </c>
      <c r="AY180" s="202" t="s">
        <v>196</v>
      </c>
      <c r="BE180" s="301">
        <f t="shared" si="44"/>
        <v>0</v>
      </c>
      <c r="BF180" s="301">
        <f t="shared" si="45"/>
        <v>0</v>
      </c>
      <c r="BG180" s="301">
        <f t="shared" si="46"/>
        <v>0</v>
      </c>
      <c r="BH180" s="301">
        <f t="shared" si="47"/>
        <v>0</v>
      </c>
      <c r="BI180" s="301">
        <f t="shared" si="48"/>
        <v>0</v>
      </c>
      <c r="BJ180" s="202" t="s">
        <v>39</v>
      </c>
      <c r="BK180" s="301">
        <f t="shared" si="49"/>
        <v>0</v>
      </c>
      <c r="BL180" s="202" t="s">
        <v>261</v>
      </c>
      <c r="BM180" s="202" t="s">
        <v>1808</v>
      </c>
    </row>
    <row r="181" spans="2:65" s="212" customFormat="1" ht="25.5" customHeight="1">
      <c r="B181" s="213"/>
      <c r="C181" s="291" t="s">
        <v>488</v>
      </c>
      <c r="D181" s="291" t="s">
        <v>198</v>
      </c>
      <c r="E181" s="292" t="s">
        <v>1809</v>
      </c>
      <c r="F181" s="293" t="s">
        <v>1810</v>
      </c>
      <c r="G181" s="294" t="s">
        <v>400</v>
      </c>
      <c r="H181" s="295">
        <v>16</v>
      </c>
      <c r="I181" s="116">
        <v>0</v>
      </c>
      <c r="J181" s="296">
        <f t="shared" si="40"/>
        <v>0</v>
      </c>
      <c r="K181" s="293" t="s">
        <v>202</v>
      </c>
      <c r="L181" s="213"/>
      <c r="M181" s="297" t="s">
        <v>5</v>
      </c>
      <c r="N181" s="298" t="s">
        <v>48</v>
      </c>
      <c r="O181" s="214"/>
      <c r="P181" s="299">
        <f t="shared" si="41"/>
        <v>0</v>
      </c>
      <c r="Q181" s="299">
        <v>1.1900000000000001E-3</v>
      </c>
      <c r="R181" s="299">
        <f t="shared" si="42"/>
        <v>1.9040000000000001E-2</v>
      </c>
      <c r="S181" s="299">
        <v>0</v>
      </c>
      <c r="T181" s="300">
        <f t="shared" si="43"/>
        <v>0</v>
      </c>
      <c r="AR181" s="202" t="s">
        <v>261</v>
      </c>
      <c r="AT181" s="202" t="s">
        <v>198</v>
      </c>
      <c r="AU181" s="202" t="s">
        <v>85</v>
      </c>
      <c r="AY181" s="202" t="s">
        <v>196</v>
      </c>
      <c r="BE181" s="301">
        <f t="shared" si="44"/>
        <v>0</v>
      </c>
      <c r="BF181" s="301">
        <f t="shared" si="45"/>
        <v>0</v>
      </c>
      <c r="BG181" s="301">
        <f t="shared" si="46"/>
        <v>0</v>
      </c>
      <c r="BH181" s="301">
        <f t="shared" si="47"/>
        <v>0</v>
      </c>
      <c r="BI181" s="301">
        <f t="shared" si="48"/>
        <v>0</v>
      </c>
      <c r="BJ181" s="202" t="s">
        <v>39</v>
      </c>
      <c r="BK181" s="301">
        <f t="shared" si="49"/>
        <v>0</v>
      </c>
      <c r="BL181" s="202" t="s">
        <v>261</v>
      </c>
      <c r="BM181" s="202" t="s">
        <v>1811</v>
      </c>
    </row>
    <row r="182" spans="2:65" s="212" customFormat="1" ht="38.25" customHeight="1">
      <c r="B182" s="213"/>
      <c r="C182" s="291" t="s">
        <v>493</v>
      </c>
      <c r="D182" s="291" t="s">
        <v>198</v>
      </c>
      <c r="E182" s="292" t="s">
        <v>1812</v>
      </c>
      <c r="F182" s="293" t="s">
        <v>1813</v>
      </c>
      <c r="G182" s="294" t="s">
        <v>400</v>
      </c>
      <c r="H182" s="295">
        <v>26</v>
      </c>
      <c r="I182" s="116">
        <v>0</v>
      </c>
      <c r="J182" s="296">
        <f t="shared" si="40"/>
        <v>0</v>
      </c>
      <c r="K182" s="293" t="s">
        <v>202</v>
      </c>
      <c r="L182" s="213"/>
      <c r="M182" s="297" t="s">
        <v>5</v>
      </c>
      <c r="N182" s="298" t="s">
        <v>48</v>
      </c>
      <c r="O182" s="214"/>
      <c r="P182" s="299">
        <f t="shared" si="41"/>
        <v>0</v>
      </c>
      <c r="Q182" s="299">
        <v>4.0000000000000003E-5</v>
      </c>
      <c r="R182" s="299">
        <f t="shared" si="42"/>
        <v>1.0400000000000001E-3</v>
      </c>
      <c r="S182" s="299">
        <v>0</v>
      </c>
      <c r="T182" s="300">
        <f t="shared" si="43"/>
        <v>0</v>
      </c>
      <c r="AR182" s="202" t="s">
        <v>261</v>
      </c>
      <c r="AT182" s="202" t="s">
        <v>198</v>
      </c>
      <c r="AU182" s="202" t="s">
        <v>85</v>
      </c>
      <c r="AY182" s="202" t="s">
        <v>196</v>
      </c>
      <c r="BE182" s="301">
        <f t="shared" si="44"/>
        <v>0</v>
      </c>
      <c r="BF182" s="301">
        <f t="shared" si="45"/>
        <v>0</v>
      </c>
      <c r="BG182" s="301">
        <f t="shared" si="46"/>
        <v>0</v>
      </c>
      <c r="BH182" s="301">
        <f t="shared" si="47"/>
        <v>0</v>
      </c>
      <c r="BI182" s="301">
        <f t="shared" si="48"/>
        <v>0</v>
      </c>
      <c r="BJ182" s="202" t="s">
        <v>39</v>
      </c>
      <c r="BK182" s="301">
        <f t="shared" si="49"/>
        <v>0</v>
      </c>
      <c r="BL182" s="202" t="s">
        <v>261</v>
      </c>
      <c r="BM182" s="202" t="s">
        <v>1814</v>
      </c>
    </row>
    <row r="183" spans="2:65" s="212" customFormat="1" ht="38.25" customHeight="1">
      <c r="B183" s="213"/>
      <c r="C183" s="291" t="s">
        <v>497</v>
      </c>
      <c r="D183" s="291" t="s">
        <v>198</v>
      </c>
      <c r="E183" s="292" t="s">
        <v>1815</v>
      </c>
      <c r="F183" s="293" t="s">
        <v>1816</v>
      </c>
      <c r="G183" s="294" t="s">
        <v>400</v>
      </c>
      <c r="H183" s="295">
        <v>16</v>
      </c>
      <c r="I183" s="116">
        <v>0</v>
      </c>
      <c r="J183" s="296">
        <f t="shared" si="40"/>
        <v>0</v>
      </c>
      <c r="K183" s="293" t="s">
        <v>202</v>
      </c>
      <c r="L183" s="213"/>
      <c r="M183" s="297" t="s">
        <v>5</v>
      </c>
      <c r="N183" s="298" t="s">
        <v>48</v>
      </c>
      <c r="O183" s="214"/>
      <c r="P183" s="299">
        <f t="shared" si="41"/>
        <v>0</v>
      </c>
      <c r="Q183" s="299">
        <v>4.0000000000000003E-5</v>
      </c>
      <c r="R183" s="299">
        <f t="shared" si="42"/>
        <v>6.4000000000000005E-4</v>
      </c>
      <c r="S183" s="299">
        <v>0</v>
      </c>
      <c r="T183" s="300">
        <f t="shared" si="43"/>
        <v>0</v>
      </c>
      <c r="AR183" s="202" t="s">
        <v>261</v>
      </c>
      <c r="AT183" s="202" t="s">
        <v>198</v>
      </c>
      <c r="AU183" s="202" t="s">
        <v>85</v>
      </c>
      <c r="AY183" s="202" t="s">
        <v>196</v>
      </c>
      <c r="BE183" s="301">
        <f t="shared" si="44"/>
        <v>0</v>
      </c>
      <c r="BF183" s="301">
        <f t="shared" si="45"/>
        <v>0</v>
      </c>
      <c r="BG183" s="301">
        <f t="shared" si="46"/>
        <v>0</v>
      </c>
      <c r="BH183" s="301">
        <f t="shared" si="47"/>
        <v>0</v>
      </c>
      <c r="BI183" s="301">
        <f t="shared" si="48"/>
        <v>0</v>
      </c>
      <c r="BJ183" s="202" t="s">
        <v>39</v>
      </c>
      <c r="BK183" s="301">
        <f t="shared" si="49"/>
        <v>0</v>
      </c>
      <c r="BL183" s="202" t="s">
        <v>261</v>
      </c>
      <c r="BM183" s="202" t="s">
        <v>1817</v>
      </c>
    </row>
    <row r="184" spans="2:65" s="212" customFormat="1" ht="16.5" customHeight="1">
      <c r="B184" s="213"/>
      <c r="C184" s="291" t="s">
        <v>501</v>
      </c>
      <c r="D184" s="291" t="s">
        <v>198</v>
      </c>
      <c r="E184" s="292" t="s">
        <v>1818</v>
      </c>
      <c r="F184" s="293" t="s">
        <v>1819</v>
      </c>
      <c r="G184" s="294" t="s">
        <v>288</v>
      </c>
      <c r="H184" s="295">
        <v>25</v>
      </c>
      <c r="I184" s="116">
        <v>0</v>
      </c>
      <c r="J184" s="296">
        <f t="shared" si="40"/>
        <v>0</v>
      </c>
      <c r="K184" s="293" t="s">
        <v>202</v>
      </c>
      <c r="L184" s="213"/>
      <c r="M184" s="297" t="s">
        <v>5</v>
      </c>
      <c r="N184" s="298" t="s">
        <v>48</v>
      </c>
      <c r="O184" s="214"/>
      <c r="P184" s="299">
        <f t="shared" si="41"/>
        <v>0</v>
      </c>
      <c r="Q184" s="299">
        <v>0</v>
      </c>
      <c r="R184" s="299">
        <f t="shared" si="42"/>
        <v>0</v>
      </c>
      <c r="S184" s="299">
        <v>0</v>
      </c>
      <c r="T184" s="300">
        <f t="shared" si="43"/>
        <v>0</v>
      </c>
      <c r="AR184" s="202" t="s">
        <v>261</v>
      </c>
      <c r="AT184" s="202" t="s">
        <v>198</v>
      </c>
      <c r="AU184" s="202" t="s">
        <v>85</v>
      </c>
      <c r="AY184" s="202" t="s">
        <v>196</v>
      </c>
      <c r="BE184" s="301">
        <f t="shared" si="44"/>
        <v>0</v>
      </c>
      <c r="BF184" s="301">
        <f t="shared" si="45"/>
        <v>0</v>
      </c>
      <c r="BG184" s="301">
        <f t="shared" si="46"/>
        <v>0</v>
      </c>
      <c r="BH184" s="301">
        <f t="shared" si="47"/>
        <v>0</v>
      </c>
      <c r="BI184" s="301">
        <f t="shared" si="48"/>
        <v>0</v>
      </c>
      <c r="BJ184" s="202" t="s">
        <v>39</v>
      </c>
      <c r="BK184" s="301">
        <f t="shared" si="49"/>
        <v>0</v>
      </c>
      <c r="BL184" s="202" t="s">
        <v>261</v>
      </c>
      <c r="BM184" s="202" t="s">
        <v>1820</v>
      </c>
    </row>
    <row r="185" spans="2:65" s="212" customFormat="1" ht="25.5" customHeight="1">
      <c r="B185" s="213"/>
      <c r="C185" s="291" t="s">
        <v>505</v>
      </c>
      <c r="D185" s="291" t="s">
        <v>198</v>
      </c>
      <c r="E185" s="292" t="s">
        <v>1821</v>
      </c>
      <c r="F185" s="293" t="s">
        <v>1822</v>
      </c>
      <c r="G185" s="294" t="s">
        <v>288</v>
      </c>
      <c r="H185" s="295">
        <v>1</v>
      </c>
      <c r="I185" s="116">
        <v>0</v>
      </c>
      <c r="J185" s="296">
        <f t="shared" si="40"/>
        <v>0</v>
      </c>
      <c r="K185" s="293" t="s">
        <v>202</v>
      </c>
      <c r="L185" s="213"/>
      <c r="M185" s="297" t="s">
        <v>5</v>
      </c>
      <c r="N185" s="298" t="s">
        <v>48</v>
      </c>
      <c r="O185" s="214"/>
      <c r="P185" s="299">
        <f t="shared" si="41"/>
        <v>0</v>
      </c>
      <c r="Q185" s="299">
        <v>0</v>
      </c>
      <c r="R185" s="299">
        <f t="shared" si="42"/>
        <v>0</v>
      </c>
      <c r="S185" s="299">
        <v>0</v>
      </c>
      <c r="T185" s="300">
        <f t="shared" si="43"/>
        <v>0</v>
      </c>
      <c r="AR185" s="202" t="s">
        <v>261</v>
      </c>
      <c r="AT185" s="202" t="s">
        <v>198</v>
      </c>
      <c r="AU185" s="202" t="s">
        <v>85</v>
      </c>
      <c r="AY185" s="202" t="s">
        <v>196</v>
      </c>
      <c r="BE185" s="301">
        <f t="shared" si="44"/>
        <v>0</v>
      </c>
      <c r="BF185" s="301">
        <f t="shared" si="45"/>
        <v>0</v>
      </c>
      <c r="BG185" s="301">
        <f t="shared" si="46"/>
        <v>0</v>
      </c>
      <c r="BH185" s="301">
        <f t="shared" si="47"/>
        <v>0</v>
      </c>
      <c r="BI185" s="301">
        <f t="shared" si="48"/>
        <v>0</v>
      </c>
      <c r="BJ185" s="202" t="s">
        <v>39</v>
      </c>
      <c r="BK185" s="301">
        <f t="shared" si="49"/>
        <v>0</v>
      </c>
      <c r="BL185" s="202" t="s">
        <v>261</v>
      </c>
      <c r="BM185" s="202" t="s">
        <v>1823</v>
      </c>
    </row>
    <row r="186" spans="2:65" s="212" customFormat="1" ht="25.5" customHeight="1">
      <c r="B186" s="213"/>
      <c r="C186" s="291" t="s">
        <v>509</v>
      </c>
      <c r="D186" s="291" t="s">
        <v>198</v>
      </c>
      <c r="E186" s="292" t="s">
        <v>1824</v>
      </c>
      <c r="F186" s="293" t="s">
        <v>1825</v>
      </c>
      <c r="G186" s="294" t="s">
        <v>288</v>
      </c>
      <c r="H186" s="295">
        <v>17</v>
      </c>
      <c r="I186" s="116">
        <v>0</v>
      </c>
      <c r="J186" s="296">
        <f t="shared" si="40"/>
        <v>0</v>
      </c>
      <c r="K186" s="293" t="s">
        <v>202</v>
      </c>
      <c r="L186" s="213"/>
      <c r="M186" s="297" t="s">
        <v>5</v>
      </c>
      <c r="N186" s="298" t="s">
        <v>48</v>
      </c>
      <c r="O186" s="214"/>
      <c r="P186" s="299">
        <f t="shared" si="41"/>
        <v>0</v>
      </c>
      <c r="Q186" s="299">
        <v>1.7000000000000001E-4</v>
      </c>
      <c r="R186" s="299">
        <f t="shared" si="42"/>
        <v>2.8900000000000002E-3</v>
      </c>
      <c r="S186" s="299">
        <v>0</v>
      </c>
      <c r="T186" s="300">
        <f t="shared" si="43"/>
        <v>0</v>
      </c>
      <c r="AR186" s="202" t="s">
        <v>261</v>
      </c>
      <c r="AT186" s="202" t="s">
        <v>198</v>
      </c>
      <c r="AU186" s="202" t="s">
        <v>85</v>
      </c>
      <c r="AY186" s="202" t="s">
        <v>196</v>
      </c>
      <c r="BE186" s="301">
        <f t="shared" si="44"/>
        <v>0</v>
      </c>
      <c r="BF186" s="301">
        <f t="shared" si="45"/>
        <v>0</v>
      </c>
      <c r="BG186" s="301">
        <f t="shared" si="46"/>
        <v>0</v>
      </c>
      <c r="BH186" s="301">
        <f t="shared" si="47"/>
        <v>0</v>
      </c>
      <c r="BI186" s="301">
        <f t="shared" si="48"/>
        <v>0</v>
      </c>
      <c r="BJ186" s="202" t="s">
        <v>39</v>
      </c>
      <c r="BK186" s="301">
        <f t="shared" si="49"/>
        <v>0</v>
      </c>
      <c r="BL186" s="202" t="s">
        <v>261</v>
      </c>
      <c r="BM186" s="202" t="s">
        <v>1826</v>
      </c>
    </row>
    <row r="187" spans="2:65" s="212" customFormat="1" ht="16.5" customHeight="1">
      <c r="B187" s="213"/>
      <c r="C187" s="291" t="s">
        <v>513</v>
      </c>
      <c r="D187" s="291" t="s">
        <v>198</v>
      </c>
      <c r="E187" s="292" t="s">
        <v>1827</v>
      </c>
      <c r="F187" s="293" t="s">
        <v>1828</v>
      </c>
      <c r="G187" s="294" t="s">
        <v>1829</v>
      </c>
      <c r="H187" s="295">
        <v>1</v>
      </c>
      <c r="I187" s="116">
        <v>0</v>
      </c>
      <c r="J187" s="296">
        <f t="shared" si="40"/>
        <v>0</v>
      </c>
      <c r="K187" s="293" t="s">
        <v>202</v>
      </c>
      <c r="L187" s="213"/>
      <c r="M187" s="297" t="s">
        <v>5</v>
      </c>
      <c r="N187" s="298" t="s">
        <v>48</v>
      </c>
      <c r="O187" s="214"/>
      <c r="P187" s="299">
        <f t="shared" si="41"/>
        <v>0</v>
      </c>
      <c r="Q187" s="299">
        <v>2.1000000000000001E-4</v>
      </c>
      <c r="R187" s="299">
        <f t="shared" si="42"/>
        <v>2.1000000000000001E-4</v>
      </c>
      <c r="S187" s="299">
        <v>0</v>
      </c>
      <c r="T187" s="300">
        <f t="shared" si="43"/>
        <v>0</v>
      </c>
      <c r="AR187" s="202" t="s">
        <v>261</v>
      </c>
      <c r="AT187" s="202" t="s">
        <v>198</v>
      </c>
      <c r="AU187" s="202" t="s">
        <v>85</v>
      </c>
      <c r="AY187" s="202" t="s">
        <v>196</v>
      </c>
      <c r="BE187" s="301">
        <f t="shared" si="44"/>
        <v>0</v>
      </c>
      <c r="BF187" s="301">
        <f t="shared" si="45"/>
        <v>0</v>
      </c>
      <c r="BG187" s="301">
        <f t="shared" si="46"/>
        <v>0</v>
      </c>
      <c r="BH187" s="301">
        <f t="shared" si="47"/>
        <v>0</v>
      </c>
      <c r="BI187" s="301">
        <f t="shared" si="48"/>
        <v>0</v>
      </c>
      <c r="BJ187" s="202" t="s">
        <v>39</v>
      </c>
      <c r="BK187" s="301">
        <f t="shared" si="49"/>
        <v>0</v>
      </c>
      <c r="BL187" s="202" t="s">
        <v>261</v>
      </c>
      <c r="BM187" s="202" t="s">
        <v>1830</v>
      </c>
    </row>
    <row r="188" spans="2:65" s="212" customFormat="1" ht="25.5" customHeight="1">
      <c r="B188" s="213"/>
      <c r="C188" s="291" t="s">
        <v>517</v>
      </c>
      <c r="D188" s="291" t="s">
        <v>198</v>
      </c>
      <c r="E188" s="292" t="s">
        <v>1831</v>
      </c>
      <c r="F188" s="293" t="s">
        <v>1832</v>
      </c>
      <c r="G188" s="294" t="s">
        <v>288</v>
      </c>
      <c r="H188" s="295">
        <v>1</v>
      </c>
      <c r="I188" s="116">
        <v>0</v>
      </c>
      <c r="J188" s="296">
        <f t="shared" si="40"/>
        <v>0</v>
      </c>
      <c r="K188" s="293" t="s">
        <v>202</v>
      </c>
      <c r="L188" s="213"/>
      <c r="M188" s="297" t="s">
        <v>5</v>
      </c>
      <c r="N188" s="298" t="s">
        <v>48</v>
      </c>
      <c r="O188" s="214"/>
      <c r="P188" s="299">
        <f t="shared" si="41"/>
        <v>0</v>
      </c>
      <c r="Q188" s="299">
        <v>6.0000000000000002E-5</v>
      </c>
      <c r="R188" s="299">
        <f t="shared" si="42"/>
        <v>6.0000000000000002E-5</v>
      </c>
      <c r="S188" s="299">
        <v>0</v>
      </c>
      <c r="T188" s="300">
        <f t="shared" si="43"/>
        <v>0</v>
      </c>
      <c r="AR188" s="202" t="s">
        <v>261</v>
      </c>
      <c r="AT188" s="202" t="s">
        <v>198</v>
      </c>
      <c r="AU188" s="202" t="s">
        <v>85</v>
      </c>
      <c r="AY188" s="202" t="s">
        <v>196</v>
      </c>
      <c r="BE188" s="301">
        <f t="shared" si="44"/>
        <v>0</v>
      </c>
      <c r="BF188" s="301">
        <f t="shared" si="45"/>
        <v>0</v>
      </c>
      <c r="BG188" s="301">
        <f t="shared" si="46"/>
        <v>0</v>
      </c>
      <c r="BH188" s="301">
        <f t="shared" si="47"/>
        <v>0</v>
      </c>
      <c r="BI188" s="301">
        <f t="shared" si="48"/>
        <v>0</v>
      </c>
      <c r="BJ188" s="202" t="s">
        <v>39</v>
      </c>
      <c r="BK188" s="301">
        <f t="shared" si="49"/>
        <v>0</v>
      </c>
      <c r="BL188" s="202" t="s">
        <v>261</v>
      </c>
      <c r="BM188" s="202" t="s">
        <v>1833</v>
      </c>
    </row>
    <row r="189" spans="2:65" s="212" customFormat="1" ht="25.5" customHeight="1">
      <c r="B189" s="213"/>
      <c r="C189" s="291" t="s">
        <v>521</v>
      </c>
      <c r="D189" s="291" t="s">
        <v>198</v>
      </c>
      <c r="E189" s="292" t="s">
        <v>1834</v>
      </c>
      <c r="F189" s="293" t="s">
        <v>1835</v>
      </c>
      <c r="G189" s="294" t="s">
        <v>288</v>
      </c>
      <c r="H189" s="295">
        <v>2</v>
      </c>
      <c r="I189" s="116">
        <v>0</v>
      </c>
      <c r="J189" s="296">
        <f t="shared" si="40"/>
        <v>0</v>
      </c>
      <c r="K189" s="293" t="s">
        <v>202</v>
      </c>
      <c r="L189" s="213"/>
      <c r="M189" s="297" t="s">
        <v>5</v>
      </c>
      <c r="N189" s="298" t="s">
        <v>48</v>
      </c>
      <c r="O189" s="214"/>
      <c r="P189" s="299">
        <f t="shared" si="41"/>
        <v>0</v>
      </c>
      <c r="Q189" s="299">
        <v>1E-4</v>
      </c>
      <c r="R189" s="299">
        <f t="shared" si="42"/>
        <v>2.0000000000000001E-4</v>
      </c>
      <c r="S189" s="299">
        <v>0</v>
      </c>
      <c r="T189" s="300">
        <f t="shared" si="43"/>
        <v>0</v>
      </c>
      <c r="AR189" s="202" t="s">
        <v>261</v>
      </c>
      <c r="AT189" s="202" t="s">
        <v>198</v>
      </c>
      <c r="AU189" s="202" t="s">
        <v>85</v>
      </c>
      <c r="AY189" s="202" t="s">
        <v>196</v>
      </c>
      <c r="BE189" s="301">
        <f t="shared" si="44"/>
        <v>0</v>
      </c>
      <c r="BF189" s="301">
        <f t="shared" si="45"/>
        <v>0</v>
      </c>
      <c r="BG189" s="301">
        <f t="shared" si="46"/>
        <v>0</v>
      </c>
      <c r="BH189" s="301">
        <f t="shared" si="47"/>
        <v>0</v>
      </c>
      <c r="BI189" s="301">
        <f t="shared" si="48"/>
        <v>0</v>
      </c>
      <c r="BJ189" s="202" t="s">
        <v>39</v>
      </c>
      <c r="BK189" s="301">
        <f t="shared" si="49"/>
        <v>0</v>
      </c>
      <c r="BL189" s="202" t="s">
        <v>261</v>
      </c>
      <c r="BM189" s="202" t="s">
        <v>1836</v>
      </c>
    </row>
    <row r="190" spans="2:65" s="212" customFormat="1" ht="25.5" customHeight="1">
      <c r="B190" s="213"/>
      <c r="C190" s="291" t="s">
        <v>525</v>
      </c>
      <c r="D190" s="291" t="s">
        <v>198</v>
      </c>
      <c r="E190" s="292" t="s">
        <v>1837</v>
      </c>
      <c r="F190" s="293" t="s">
        <v>1838</v>
      </c>
      <c r="G190" s="294" t="s">
        <v>288</v>
      </c>
      <c r="H190" s="295">
        <v>3</v>
      </c>
      <c r="I190" s="116">
        <v>0</v>
      </c>
      <c r="J190" s="296">
        <f t="shared" si="40"/>
        <v>0</v>
      </c>
      <c r="K190" s="293" t="s">
        <v>202</v>
      </c>
      <c r="L190" s="213"/>
      <c r="M190" s="297" t="s">
        <v>5</v>
      </c>
      <c r="N190" s="298" t="s">
        <v>48</v>
      </c>
      <c r="O190" s="214"/>
      <c r="P190" s="299">
        <f t="shared" si="41"/>
        <v>0</v>
      </c>
      <c r="Q190" s="299">
        <v>1.8000000000000001E-4</v>
      </c>
      <c r="R190" s="299">
        <f t="shared" si="42"/>
        <v>5.4000000000000001E-4</v>
      </c>
      <c r="S190" s="299">
        <v>0</v>
      </c>
      <c r="T190" s="300">
        <f t="shared" si="43"/>
        <v>0</v>
      </c>
      <c r="AR190" s="202" t="s">
        <v>261</v>
      </c>
      <c r="AT190" s="202" t="s">
        <v>198</v>
      </c>
      <c r="AU190" s="202" t="s">
        <v>85</v>
      </c>
      <c r="AY190" s="202" t="s">
        <v>196</v>
      </c>
      <c r="BE190" s="301">
        <f t="shared" si="44"/>
        <v>0</v>
      </c>
      <c r="BF190" s="301">
        <f t="shared" si="45"/>
        <v>0</v>
      </c>
      <c r="BG190" s="301">
        <f t="shared" si="46"/>
        <v>0</v>
      </c>
      <c r="BH190" s="301">
        <f t="shared" si="47"/>
        <v>0</v>
      </c>
      <c r="BI190" s="301">
        <f t="shared" si="48"/>
        <v>0</v>
      </c>
      <c r="BJ190" s="202" t="s">
        <v>39</v>
      </c>
      <c r="BK190" s="301">
        <f t="shared" si="49"/>
        <v>0</v>
      </c>
      <c r="BL190" s="202" t="s">
        <v>261</v>
      </c>
      <c r="BM190" s="202" t="s">
        <v>1839</v>
      </c>
    </row>
    <row r="191" spans="2:65" s="212" customFormat="1" ht="16.5" customHeight="1">
      <c r="B191" s="213"/>
      <c r="C191" s="302" t="s">
        <v>529</v>
      </c>
      <c r="D191" s="302" t="s">
        <v>291</v>
      </c>
      <c r="E191" s="303" t="s">
        <v>1840</v>
      </c>
      <c r="F191" s="304" t="s">
        <v>1841</v>
      </c>
      <c r="G191" s="305" t="s">
        <v>288</v>
      </c>
      <c r="H191" s="306">
        <v>2</v>
      </c>
      <c r="I191" s="117">
        <v>0</v>
      </c>
      <c r="J191" s="307">
        <f t="shared" si="40"/>
        <v>0</v>
      </c>
      <c r="K191" s="304" t="s">
        <v>351</v>
      </c>
      <c r="L191" s="308"/>
      <c r="M191" s="309" t="s">
        <v>5</v>
      </c>
      <c r="N191" s="310" t="s">
        <v>48</v>
      </c>
      <c r="O191" s="214"/>
      <c r="P191" s="299">
        <f t="shared" si="41"/>
        <v>0</v>
      </c>
      <c r="Q191" s="299">
        <v>1.7000000000000001E-4</v>
      </c>
      <c r="R191" s="299">
        <f t="shared" si="42"/>
        <v>3.4000000000000002E-4</v>
      </c>
      <c r="S191" s="299">
        <v>0</v>
      </c>
      <c r="T191" s="300">
        <f t="shared" si="43"/>
        <v>0</v>
      </c>
      <c r="AR191" s="202" t="s">
        <v>327</v>
      </c>
      <c r="AT191" s="202" t="s">
        <v>291</v>
      </c>
      <c r="AU191" s="202" t="s">
        <v>85</v>
      </c>
      <c r="AY191" s="202" t="s">
        <v>196</v>
      </c>
      <c r="BE191" s="301">
        <f t="shared" si="44"/>
        <v>0</v>
      </c>
      <c r="BF191" s="301">
        <f t="shared" si="45"/>
        <v>0</v>
      </c>
      <c r="BG191" s="301">
        <f t="shared" si="46"/>
        <v>0</v>
      </c>
      <c r="BH191" s="301">
        <f t="shared" si="47"/>
        <v>0</v>
      </c>
      <c r="BI191" s="301">
        <f t="shared" si="48"/>
        <v>0</v>
      </c>
      <c r="BJ191" s="202" t="s">
        <v>39</v>
      </c>
      <c r="BK191" s="301">
        <f t="shared" si="49"/>
        <v>0</v>
      </c>
      <c r="BL191" s="202" t="s">
        <v>261</v>
      </c>
      <c r="BM191" s="202" t="s">
        <v>1842</v>
      </c>
    </row>
    <row r="192" spans="2:65" s="212" customFormat="1">
      <c r="B192" s="213"/>
      <c r="D192" s="313"/>
      <c r="F192" s="324"/>
      <c r="I192" s="119"/>
      <c r="L192" s="213"/>
      <c r="M192" s="325"/>
      <c r="N192" s="214"/>
      <c r="O192" s="214"/>
      <c r="P192" s="214"/>
      <c r="Q192" s="214"/>
      <c r="R192" s="214"/>
      <c r="S192" s="214"/>
      <c r="T192" s="326"/>
      <c r="AT192" s="202"/>
      <c r="AU192" s="202"/>
    </row>
    <row r="193" spans="2:65" s="212" customFormat="1" ht="25.5" customHeight="1">
      <c r="B193" s="213"/>
      <c r="C193" s="291" t="s">
        <v>533</v>
      </c>
      <c r="D193" s="291" t="s">
        <v>198</v>
      </c>
      <c r="E193" s="292" t="s">
        <v>1843</v>
      </c>
      <c r="F193" s="293" t="s">
        <v>1844</v>
      </c>
      <c r="G193" s="294" t="s">
        <v>288</v>
      </c>
      <c r="H193" s="295">
        <v>1</v>
      </c>
      <c r="I193" s="116">
        <v>0</v>
      </c>
      <c r="J193" s="296">
        <f>ROUND(I193*H193,2)</f>
        <v>0</v>
      </c>
      <c r="K193" s="293" t="s">
        <v>202</v>
      </c>
      <c r="L193" s="213"/>
      <c r="M193" s="297" t="s">
        <v>5</v>
      </c>
      <c r="N193" s="298" t="s">
        <v>48</v>
      </c>
      <c r="O193" s="214"/>
      <c r="P193" s="299">
        <f>O193*H193</f>
        <v>0</v>
      </c>
      <c r="Q193" s="299">
        <v>2.0000000000000002E-5</v>
      </c>
      <c r="R193" s="299">
        <f>Q193*H193</f>
        <v>2.0000000000000002E-5</v>
      </c>
      <c r="S193" s="299">
        <v>0</v>
      </c>
      <c r="T193" s="300">
        <f>S193*H193</f>
        <v>0</v>
      </c>
      <c r="AR193" s="202" t="s">
        <v>261</v>
      </c>
      <c r="AT193" s="202" t="s">
        <v>198</v>
      </c>
      <c r="AU193" s="202" t="s">
        <v>85</v>
      </c>
      <c r="AY193" s="202" t="s">
        <v>196</v>
      </c>
      <c r="BE193" s="301">
        <f>IF(N193="základní",J193,0)</f>
        <v>0</v>
      </c>
      <c r="BF193" s="301">
        <f>IF(N193="snížená",J193,0)</f>
        <v>0</v>
      </c>
      <c r="BG193" s="301">
        <f>IF(N193="zákl. přenesená",J193,0)</f>
        <v>0</v>
      </c>
      <c r="BH193" s="301">
        <f>IF(N193="sníž. přenesená",J193,0)</f>
        <v>0</v>
      </c>
      <c r="BI193" s="301">
        <f>IF(N193="nulová",J193,0)</f>
        <v>0</v>
      </c>
      <c r="BJ193" s="202" t="s">
        <v>39</v>
      </c>
      <c r="BK193" s="301">
        <f>ROUND(I193*H193,2)</f>
        <v>0</v>
      </c>
      <c r="BL193" s="202" t="s">
        <v>261</v>
      </c>
      <c r="BM193" s="202" t="s">
        <v>1845</v>
      </c>
    </row>
    <row r="194" spans="2:65" s="212" customFormat="1" ht="16.5" customHeight="1">
      <c r="B194" s="213"/>
      <c r="C194" s="302" t="s">
        <v>537</v>
      </c>
      <c r="D194" s="302" t="s">
        <v>291</v>
      </c>
      <c r="E194" s="303" t="s">
        <v>1846</v>
      </c>
      <c r="F194" s="304" t="s">
        <v>1847</v>
      </c>
      <c r="G194" s="305" t="s">
        <v>288</v>
      </c>
      <c r="H194" s="306">
        <v>1</v>
      </c>
      <c r="I194" s="117">
        <v>0</v>
      </c>
      <c r="J194" s="307">
        <f>ROUND(I194*H194,2)</f>
        <v>0</v>
      </c>
      <c r="K194" s="304" t="s">
        <v>351</v>
      </c>
      <c r="L194" s="308"/>
      <c r="M194" s="309" t="s">
        <v>5</v>
      </c>
      <c r="N194" s="310" t="s">
        <v>48</v>
      </c>
      <c r="O194" s="214"/>
      <c r="P194" s="299">
        <f>O194*H194</f>
        <v>0</v>
      </c>
      <c r="Q194" s="299">
        <v>6.6E-4</v>
      </c>
      <c r="R194" s="299">
        <f>Q194*H194</f>
        <v>6.6E-4</v>
      </c>
      <c r="S194" s="299">
        <v>0</v>
      </c>
      <c r="T194" s="300">
        <f>S194*H194</f>
        <v>0</v>
      </c>
      <c r="AR194" s="202" t="s">
        <v>327</v>
      </c>
      <c r="AT194" s="202" t="s">
        <v>291</v>
      </c>
      <c r="AU194" s="202" t="s">
        <v>85</v>
      </c>
      <c r="AY194" s="202" t="s">
        <v>196</v>
      </c>
      <c r="BE194" s="301">
        <f>IF(N194="základní",J194,0)</f>
        <v>0</v>
      </c>
      <c r="BF194" s="301">
        <f>IF(N194="snížená",J194,0)</f>
        <v>0</v>
      </c>
      <c r="BG194" s="301">
        <f>IF(N194="zákl. přenesená",J194,0)</f>
        <v>0</v>
      </c>
      <c r="BH194" s="301">
        <f>IF(N194="sníž. přenesená",J194,0)</f>
        <v>0</v>
      </c>
      <c r="BI194" s="301">
        <f>IF(N194="nulová",J194,0)</f>
        <v>0</v>
      </c>
      <c r="BJ194" s="202" t="s">
        <v>39</v>
      </c>
      <c r="BK194" s="301">
        <f>ROUND(I194*H194,2)</f>
        <v>0</v>
      </c>
      <c r="BL194" s="202" t="s">
        <v>261</v>
      </c>
      <c r="BM194" s="202" t="s">
        <v>1848</v>
      </c>
    </row>
    <row r="195" spans="2:65" s="212" customFormat="1">
      <c r="B195" s="213"/>
      <c r="D195" s="313"/>
      <c r="F195" s="324"/>
      <c r="I195" s="119"/>
      <c r="L195" s="213"/>
      <c r="M195" s="325"/>
      <c r="N195" s="214"/>
      <c r="O195" s="214"/>
      <c r="P195" s="214"/>
      <c r="Q195" s="214"/>
      <c r="R195" s="214"/>
      <c r="S195" s="214"/>
      <c r="T195" s="326"/>
      <c r="AT195" s="202"/>
      <c r="AU195" s="202"/>
    </row>
    <row r="196" spans="2:65" s="212" customFormat="1" ht="25.5" customHeight="1">
      <c r="B196" s="213"/>
      <c r="C196" s="291" t="s">
        <v>541</v>
      </c>
      <c r="D196" s="291" t="s">
        <v>198</v>
      </c>
      <c r="E196" s="292" t="s">
        <v>1849</v>
      </c>
      <c r="F196" s="293" t="s">
        <v>1850</v>
      </c>
      <c r="G196" s="294" t="s">
        <v>288</v>
      </c>
      <c r="H196" s="295">
        <v>1</v>
      </c>
      <c r="I196" s="116">
        <v>0</v>
      </c>
      <c r="J196" s="296">
        <f>ROUND(I196*H196,2)</f>
        <v>0</v>
      </c>
      <c r="K196" s="293" t="s">
        <v>202</v>
      </c>
      <c r="L196" s="213"/>
      <c r="M196" s="297" t="s">
        <v>5</v>
      </c>
      <c r="N196" s="298" t="s">
        <v>48</v>
      </c>
      <c r="O196" s="214"/>
      <c r="P196" s="299">
        <f>O196*H196</f>
        <v>0</v>
      </c>
      <c r="Q196" s="299">
        <v>2.0000000000000002E-5</v>
      </c>
      <c r="R196" s="299">
        <f>Q196*H196</f>
        <v>2.0000000000000002E-5</v>
      </c>
      <c r="S196" s="299">
        <v>0</v>
      </c>
      <c r="T196" s="300">
        <f>S196*H196</f>
        <v>0</v>
      </c>
      <c r="AR196" s="202" t="s">
        <v>261</v>
      </c>
      <c r="AT196" s="202" t="s">
        <v>198</v>
      </c>
      <c r="AU196" s="202" t="s">
        <v>85</v>
      </c>
      <c r="AY196" s="202" t="s">
        <v>196</v>
      </c>
      <c r="BE196" s="301">
        <f>IF(N196="základní",J196,0)</f>
        <v>0</v>
      </c>
      <c r="BF196" s="301">
        <f>IF(N196="snížená",J196,0)</f>
        <v>0</v>
      </c>
      <c r="BG196" s="301">
        <f>IF(N196="zákl. přenesená",J196,0)</f>
        <v>0</v>
      </c>
      <c r="BH196" s="301">
        <f>IF(N196="sníž. přenesená",J196,0)</f>
        <v>0</v>
      </c>
      <c r="BI196" s="301">
        <f>IF(N196="nulová",J196,0)</f>
        <v>0</v>
      </c>
      <c r="BJ196" s="202" t="s">
        <v>39</v>
      </c>
      <c r="BK196" s="301">
        <f>ROUND(I196*H196,2)</f>
        <v>0</v>
      </c>
      <c r="BL196" s="202" t="s">
        <v>261</v>
      </c>
      <c r="BM196" s="202" t="s">
        <v>1851</v>
      </c>
    </row>
    <row r="197" spans="2:65" s="212" customFormat="1" ht="16.5" customHeight="1">
      <c r="B197" s="213"/>
      <c r="C197" s="302" t="s">
        <v>545</v>
      </c>
      <c r="D197" s="302" t="s">
        <v>291</v>
      </c>
      <c r="E197" s="303" t="s">
        <v>1852</v>
      </c>
      <c r="F197" s="304" t="s">
        <v>1853</v>
      </c>
      <c r="G197" s="305" t="s">
        <v>288</v>
      </c>
      <c r="H197" s="306">
        <v>1</v>
      </c>
      <c r="I197" s="117">
        <v>0</v>
      </c>
      <c r="J197" s="307">
        <f>ROUND(I197*H197,2)</f>
        <v>0</v>
      </c>
      <c r="K197" s="304" t="s">
        <v>202</v>
      </c>
      <c r="L197" s="308"/>
      <c r="M197" s="309" t="s">
        <v>5</v>
      </c>
      <c r="N197" s="310" t="s">
        <v>48</v>
      </c>
      <c r="O197" s="214"/>
      <c r="P197" s="299">
        <f>O197*H197</f>
        <v>0</v>
      </c>
      <c r="Q197" s="299">
        <v>3.2000000000000003E-4</v>
      </c>
      <c r="R197" s="299">
        <f>Q197*H197</f>
        <v>3.2000000000000003E-4</v>
      </c>
      <c r="S197" s="299">
        <v>0</v>
      </c>
      <c r="T197" s="300">
        <f>S197*H197</f>
        <v>0</v>
      </c>
      <c r="AR197" s="202" t="s">
        <v>327</v>
      </c>
      <c r="AT197" s="202" t="s">
        <v>291</v>
      </c>
      <c r="AU197" s="202" t="s">
        <v>85</v>
      </c>
      <c r="AY197" s="202" t="s">
        <v>196</v>
      </c>
      <c r="BE197" s="301">
        <f>IF(N197="základní",J197,0)</f>
        <v>0</v>
      </c>
      <c r="BF197" s="301">
        <f>IF(N197="snížená",J197,0)</f>
        <v>0</v>
      </c>
      <c r="BG197" s="301">
        <f>IF(N197="zákl. přenesená",J197,0)</f>
        <v>0</v>
      </c>
      <c r="BH197" s="301">
        <f>IF(N197="sníž. přenesená",J197,0)</f>
        <v>0</v>
      </c>
      <c r="BI197" s="301">
        <f>IF(N197="nulová",J197,0)</f>
        <v>0</v>
      </c>
      <c r="BJ197" s="202" t="s">
        <v>39</v>
      </c>
      <c r="BK197" s="301">
        <f>ROUND(I197*H197,2)</f>
        <v>0</v>
      </c>
      <c r="BL197" s="202" t="s">
        <v>261</v>
      </c>
      <c r="BM197" s="202" t="s">
        <v>1854</v>
      </c>
    </row>
    <row r="198" spans="2:65" s="212" customFormat="1">
      <c r="B198" s="213"/>
      <c r="D198" s="313"/>
      <c r="F198" s="324"/>
      <c r="I198" s="119"/>
      <c r="L198" s="213"/>
      <c r="M198" s="325"/>
      <c r="N198" s="214"/>
      <c r="O198" s="214"/>
      <c r="P198" s="214"/>
      <c r="Q198" s="214"/>
      <c r="R198" s="214"/>
      <c r="S198" s="214"/>
      <c r="T198" s="326"/>
      <c r="AT198" s="202"/>
      <c r="AU198" s="202"/>
    </row>
    <row r="199" spans="2:65" s="212" customFormat="1" ht="25.5" customHeight="1">
      <c r="B199" s="213"/>
      <c r="C199" s="291" t="s">
        <v>549</v>
      </c>
      <c r="D199" s="291" t="s">
        <v>198</v>
      </c>
      <c r="E199" s="292" t="s">
        <v>1855</v>
      </c>
      <c r="F199" s="293" t="s">
        <v>1856</v>
      </c>
      <c r="G199" s="294" t="s">
        <v>288</v>
      </c>
      <c r="H199" s="295">
        <v>1</v>
      </c>
      <c r="I199" s="116">
        <v>0</v>
      </c>
      <c r="J199" s="296">
        <f>ROUND(I199*H199,2)</f>
        <v>0</v>
      </c>
      <c r="K199" s="293" t="s">
        <v>202</v>
      </c>
      <c r="L199" s="213"/>
      <c r="M199" s="297" t="s">
        <v>5</v>
      </c>
      <c r="N199" s="298" t="s">
        <v>48</v>
      </c>
      <c r="O199" s="214"/>
      <c r="P199" s="299">
        <f>O199*H199</f>
        <v>0</v>
      </c>
      <c r="Q199" s="299">
        <v>2.0000000000000002E-5</v>
      </c>
      <c r="R199" s="299">
        <f>Q199*H199</f>
        <v>2.0000000000000002E-5</v>
      </c>
      <c r="S199" s="299">
        <v>0</v>
      </c>
      <c r="T199" s="300">
        <f>S199*H199</f>
        <v>0</v>
      </c>
      <c r="AR199" s="202" t="s">
        <v>261</v>
      </c>
      <c r="AT199" s="202" t="s">
        <v>198</v>
      </c>
      <c r="AU199" s="202" t="s">
        <v>85</v>
      </c>
      <c r="AY199" s="202" t="s">
        <v>196</v>
      </c>
      <c r="BE199" s="301">
        <f>IF(N199="základní",J199,0)</f>
        <v>0</v>
      </c>
      <c r="BF199" s="301">
        <f>IF(N199="snížená",J199,0)</f>
        <v>0</v>
      </c>
      <c r="BG199" s="301">
        <f>IF(N199="zákl. přenesená",J199,0)</f>
        <v>0</v>
      </c>
      <c r="BH199" s="301">
        <f>IF(N199="sníž. přenesená",J199,0)</f>
        <v>0</v>
      </c>
      <c r="BI199" s="301">
        <f>IF(N199="nulová",J199,0)</f>
        <v>0</v>
      </c>
      <c r="BJ199" s="202" t="s">
        <v>39</v>
      </c>
      <c r="BK199" s="301">
        <f>ROUND(I199*H199,2)</f>
        <v>0</v>
      </c>
      <c r="BL199" s="202" t="s">
        <v>261</v>
      </c>
      <c r="BM199" s="202" t="s">
        <v>1857</v>
      </c>
    </row>
    <row r="200" spans="2:65" s="212" customFormat="1" ht="16.5" customHeight="1">
      <c r="B200" s="213"/>
      <c r="C200" s="302" t="s">
        <v>553</v>
      </c>
      <c r="D200" s="302" t="s">
        <v>291</v>
      </c>
      <c r="E200" s="303" t="s">
        <v>1858</v>
      </c>
      <c r="F200" s="304" t="s">
        <v>1859</v>
      </c>
      <c r="G200" s="305" t="s">
        <v>288</v>
      </c>
      <c r="H200" s="306">
        <v>1</v>
      </c>
      <c r="I200" s="117">
        <v>0</v>
      </c>
      <c r="J200" s="307">
        <f>ROUND(I200*H200,2)</f>
        <v>0</v>
      </c>
      <c r="K200" s="304" t="s">
        <v>202</v>
      </c>
      <c r="L200" s="308"/>
      <c r="M200" s="309" t="s">
        <v>5</v>
      </c>
      <c r="N200" s="310" t="s">
        <v>48</v>
      </c>
      <c r="O200" s="214"/>
      <c r="P200" s="299">
        <f>O200*H200</f>
        <v>0</v>
      </c>
      <c r="Q200" s="299">
        <v>5.5000000000000003E-4</v>
      </c>
      <c r="R200" s="299">
        <f>Q200*H200</f>
        <v>5.5000000000000003E-4</v>
      </c>
      <c r="S200" s="299">
        <v>0</v>
      </c>
      <c r="T200" s="300">
        <f>S200*H200</f>
        <v>0</v>
      </c>
      <c r="AR200" s="202" t="s">
        <v>327</v>
      </c>
      <c r="AT200" s="202" t="s">
        <v>291</v>
      </c>
      <c r="AU200" s="202" t="s">
        <v>85</v>
      </c>
      <c r="AY200" s="202" t="s">
        <v>196</v>
      </c>
      <c r="BE200" s="301">
        <f>IF(N200="základní",J200,0)</f>
        <v>0</v>
      </c>
      <c r="BF200" s="301">
        <f>IF(N200="snížená",J200,0)</f>
        <v>0</v>
      </c>
      <c r="BG200" s="301">
        <f>IF(N200="zákl. přenesená",J200,0)</f>
        <v>0</v>
      </c>
      <c r="BH200" s="301">
        <f>IF(N200="sníž. přenesená",J200,0)</f>
        <v>0</v>
      </c>
      <c r="BI200" s="301">
        <f>IF(N200="nulová",J200,0)</f>
        <v>0</v>
      </c>
      <c r="BJ200" s="202" t="s">
        <v>39</v>
      </c>
      <c r="BK200" s="301">
        <f>ROUND(I200*H200,2)</f>
        <v>0</v>
      </c>
      <c r="BL200" s="202" t="s">
        <v>261</v>
      </c>
      <c r="BM200" s="202" t="s">
        <v>1860</v>
      </c>
    </row>
    <row r="201" spans="2:65" s="212" customFormat="1">
      <c r="B201" s="213"/>
      <c r="D201" s="313"/>
      <c r="F201" s="324"/>
      <c r="I201" s="119"/>
      <c r="L201" s="213"/>
      <c r="M201" s="325"/>
      <c r="N201" s="214"/>
      <c r="O201" s="214"/>
      <c r="P201" s="214"/>
      <c r="Q201" s="214"/>
      <c r="R201" s="214"/>
      <c r="S201" s="214"/>
      <c r="T201" s="326"/>
      <c r="AT201" s="202"/>
      <c r="AU201" s="202"/>
    </row>
    <row r="202" spans="2:65" s="212" customFormat="1" ht="25.5" customHeight="1">
      <c r="B202" s="213"/>
      <c r="C202" s="291" t="s">
        <v>557</v>
      </c>
      <c r="D202" s="291" t="s">
        <v>198</v>
      </c>
      <c r="E202" s="292" t="s">
        <v>1861</v>
      </c>
      <c r="F202" s="327" t="s">
        <v>4145</v>
      </c>
      <c r="G202" s="294" t="s">
        <v>1829</v>
      </c>
      <c r="H202" s="295">
        <v>1</v>
      </c>
      <c r="I202" s="116">
        <v>0</v>
      </c>
      <c r="J202" s="296">
        <f>ROUND(I202*H202,2)</f>
        <v>0</v>
      </c>
      <c r="K202" s="293" t="s">
        <v>351</v>
      </c>
      <c r="L202" s="213"/>
      <c r="M202" s="297" t="s">
        <v>5</v>
      </c>
      <c r="N202" s="298" t="s">
        <v>48</v>
      </c>
      <c r="O202" s="214"/>
      <c r="P202" s="299">
        <f>O202*H202</f>
        <v>0</v>
      </c>
      <c r="Q202" s="299">
        <v>2.9139999999999999E-2</v>
      </c>
      <c r="R202" s="299">
        <f>Q202*H202</f>
        <v>2.9139999999999999E-2</v>
      </c>
      <c r="S202" s="299">
        <v>0</v>
      </c>
      <c r="T202" s="300">
        <f>S202*H202</f>
        <v>0</v>
      </c>
      <c r="AR202" s="202" t="s">
        <v>261</v>
      </c>
      <c r="AT202" s="202" t="s">
        <v>198</v>
      </c>
      <c r="AU202" s="202" t="s">
        <v>85</v>
      </c>
      <c r="AY202" s="202" t="s">
        <v>196</v>
      </c>
      <c r="BE202" s="301">
        <f>IF(N202="základní",J202,0)</f>
        <v>0</v>
      </c>
      <c r="BF202" s="301">
        <f>IF(N202="snížená",J202,0)</f>
        <v>0</v>
      </c>
      <c r="BG202" s="301">
        <f>IF(N202="zákl. přenesená",J202,0)</f>
        <v>0</v>
      </c>
      <c r="BH202" s="301">
        <f>IF(N202="sníž. přenesená",J202,0)</f>
        <v>0</v>
      </c>
      <c r="BI202" s="301">
        <f>IF(N202="nulová",J202,0)</f>
        <v>0</v>
      </c>
      <c r="BJ202" s="202" t="s">
        <v>39</v>
      </c>
      <c r="BK202" s="301">
        <f>ROUND(I202*H202,2)</f>
        <v>0</v>
      </c>
      <c r="BL202" s="202" t="s">
        <v>261</v>
      </c>
      <c r="BM202" s="202" t="s">
        <v>1862</v>
      </c>
    </row>
    <row r="203" spans="2:65" s="212" customFormat="1" ht="25.5" customHeight="1">
      <c r="B203" s="213"/>
      <c r="C203" s="291" t="s">
        <v>561</v>
      </c>
      <c r="D203" s="291" t="s">
        <v>198</v>
      </c>
      <c r="E203" s="292" t="s">
        <v>1863</v>
      </c>
      <c r="F203" s="293" t="s">
        <v>1864</v>
      </c>
      <c r="G203" s="294" t="s">
        <v>1829</v>
      </c>
      <c r="H203" s="295">
        <v>15</v>
      </c>
      <c r="I203" s="116">
        <v>0</v>
      </c>
      <c r="J203" s="296">
        <f>ROUND(I203*H203,2)</f>
        <v>0</v>
      </c>
      <c r="K203" s="293" t="s">
        <v>351</v>
      </c>
      <c r="L203" s="213"/>
      <c r="M203" s="297" t="s">
        <v>5</v>
      </c>
      <c r="N203" s="298" t="s">
        <v>48</v>
      </c>
      <c r="O203" s="214"/>
      <c r="P203" s="299">
        <f>O203*H203</f>
        <v>0</v>
      </c>
      <c r="Q203" s="299">
        <v>2E-3</v>
      </c>
      <c r="R203" s="299">
        <f>Q203*H203</f>
        <v>0.03</v>
      </c>
      <c r="S203" s="299">
        <v>0</v>
      </c>
      <c r="T203" s="300">
        <f>S203*H203</f>
        <v>0</v>
      </c>
      <c r="AR203" s="202" t="s">
        <v>261</v>
      </c>
      <c r="AT203" s="202" t="s">
        <v>198</v>
      </c>
      <c r="AU203" s="202" t="s">
        <v>85</v>
      </c>
      <c r="AY203" s="202" t="s">
        <v>196</v>
      </c>
      <c r="BE203" s="301">
        <f>IF(N203="základní",J203,0)</f>
        <v>0</v>
      </c>
      <c r="BF203" s="301">
        <f>IF(N203="snížená",J203,0)</f>
        <v>0</v>
      </c>
      <c r="BG203" s="301">
        <f>IF(N203="zákl. přenesená",J203,0)</f>
        <v>0</v>
      </c>
      <c r="BH203" s="301">
        <f>IF(N203="sníž. přenesená",J203,0)</f>
        <v>0</v>
      </c>
      <c r="BI203" s="301">
        <f>IF(N203="nulová",J203,0)</f>
        <v>0</v>
      </c>
      <c r="BJ203" s="202" t="s">
        <v>39</v>
      </c>
      <c r="BK203" s="301">
        <f>ROUND(I203*H203,2)</f>
        <v>0</v>
      </c>
      <c r="BL203" s="202" t="s">
        <v>261</v>
      </c>
      <c r="BM203" s="202" t="s">
        <v>1865</v>
      </c>
    </row>
    <row r="204" spans="2:65" s="212" customFormat="1" ht="25.5" customHeight="1">
      <c r="B204" s="213"/>
      <c r="C204" s="291" t="s">
        <v>565</v>
      </c>
      <c r="D204" s="291" t="s">
        <v>198</v>
      </c>
      <c r="E204" s="292" t="s">
        <v>1866</v>
      </c>
      <c r="F204" s="293" t="s">
        <v>1867</v>
      </c>
      <c r="G204" s="294" t="s">
        <v>400</v>
      </c>
      <c r="H204" s="295">
        <v>73</v>
      </c>
      <c r="I204" s="116">
        <v>0</v>
      </c>
      <c r="J204" s="296">
        <f>ROUND(I204*H204,2)</f>
        <v>0</v>
      </c>
      <c r="K204" s="293" t="s">
        <v>202</v>
      </c>
      <c r="L204" s="213"/>
      <c r="M204" s="297" t="s">
        <v>5</v>
      </c>
      <c r="N204" s="298" t="s">
        <v>48</v>
      </c>
      <c r="O204" s="214"/>
      <c r="P204" s="299">
        <f>O204*H204</f>
        <v>0</v>
      </c>
      <c r="Q204" s="299">
        <v>1.8979399999999999E-4</v>
      </c>
      <c r="R204" s="299">
        <f>Q204*H204</f>
        <v>1.3854962E-2</v>
      </c>
      <c r="S204" s="299">
        <v>0</v>
      </c>
      <c r="T204" s="300">
        <f>S204*H204</f>
        <v>0</v>
      </c>
      <c r="AR204" s="202" t="s">
        <v>261</v>
      </c>
      <c r="AT204" s="202" t="s">
        <v>198</v>
      </c>
      <c r="AU204" s="202" t="s">
        <v>85</v>
      </c>
      <c r="AY204" s="202" t="s">
        <v>196</v>
      </c>
      <c r="BE204" s="301">
        <f>IF(N204="základní",J204,0)</f>
        <v>0</v>
      </c>
      <c r="BF204" s="301">
        <f>IF(N204="snížená",J204,0)</f>
        <v>0</v>
      </c>
      <c r="BG204" s="301">
        <f>IF(N204="zákl. přenesená",J204,0)</f>
        <v>0</v>
      </c>
      <c r="BH204" s="301">
        <f>IF(N204="sníž. přenesená",J204,0)</f>
        <v>0</v>
      </c>
      <c r="BI204" s="301">
        <f>IF(N204="nulová",J204,0)</f>
        <v>0</v>
      </c>
      <c r="BJ204" s="202" t="s">
        <v>39</v>
      </c>
      <c r="BK204" s="301">
        <f>ROUND(I204*H204,2)</f>
        <v>0</v>
      </c>
      <c r="BL204" s="202" t="s">
        <v>261</v>
      </c>
      <c r="BM204" s="202" t="s">
        <v>1868</v>
      </c>
    </row>
    <row r="205" spans="2:65" s="212" customFormat="1" ht="25.5" customHeight="1">
      <c r="B205" s="213"/>
      <c r="C205" s="291" t="s">
        <v>569</v>
      </c>
      <c r="D205" s="291" t="s">
        <v>198</v>
      </c>
      <c r="E205" s="292" t="s">
        <v>1869</v>
      </c>
      <c r="F205" s="293" t="s">
        <v>1870</v>
      </c>
      <c r="G205" s="294" t="s">
        <v>400</v>
      </c>
      <c r="H205" s="295">
        <v>73</v>
      </c>
      <c r="I205" s="116">
        <v>0</v>
      </c>
      <c r="J205" s="296">
        <f>ROUND(I205*H205,2)</f>
        <v>0</v>
      </c>
      <c r="K205" s="293" t="s">
        <v>202</v>
      </c>
      <c r="L205" s="213"/>
      <c r="M205" s="297" t="s">
        <v>5</v>
      </c>
      <c r="N205" s="298" t="s">
        <v>48</v>
      </c>
      <c r="O205" s="214"/>
      <c r="P205" s="299">
        <f>O205*H205</f>
        <v>0</v>
      </c>
      <c r="Q205" s="299">
        <v>1.0000000000000001E-5</v>
      </c>
      <c r="R205" s="299">
        <f>Q205*H205</f>
        <v>7.3000000000000007E-4</v>
      </c>
      <c r="S205" s="299">
        <v>0</v>
      </c>
      <c r="T205" s="300">
        <f>S205*H205</f>
        <v>0</v>
      </c>
      <c r="AR205" s="202" t="s">
        <v>261</v>
      </c>
      <c r="AT205" s="202" t="s">
        <v>198</v>
      </c>
      <c r="AU205" s="202" t="s">
        <v>85</v>
      </c>
      <c r="AY205" s="202" t="s">
        <v>196</v>
      </c>
      <c r="BE205" s="301">
        <f>IF(N205="základní",J205,0)</f>
        <v>0</v>
      </c>
      <c r="BF205" s="301">
        <f>IF(N205="snížená",J205,0)</f>
        <v>0</v>
      </c>
      <c r="BG205" s="301">
        <f>IF(N205="zákl. přenesená",J205,0)</f>
        <v>0</v>
      </c>
      <c r="BH205" s="301">
        <f>IF(N205="sníž. přenesená",J205,0)</f>
        <v>0</v>
      </c>
      <c r="BI205" s="301">
        <f>IF(N205="nulová",J205,0)</f>
        <v>0</v>
      </c>
      <c r="BJ205" s="202" t="s">
        <v>39</v>
      </c>
      <c r="BK205" s="301">
        <f>ROUND(I205*H205,2)</f>
        <v>0</v>
      </c>
      <c r="BL205" s="202" t="s">
        <v>261</v>
      </c>
      <c r="BM205" s="202" t="s">
        <v>1871</v>
      </c>
    </row>
    <row r="206" spans="2:65" s="212" customFormat="1" ht="38.25" customHeight="1">
      <c r="B206" s="213"/>
      <c r="C206" s="291" t="s">
        <v>573</v>
      </c>
      <c r="D206" s="291" t="s">
        <v>198</v>
      </c>
      <c r="E206" s="292" t="s">
        <v>1872</v>
      </c>
      <c r="F206" s="293" t="s">
        <v>1873</v>
      </c>
      <c r="G206" s="294" t="s">
        <v>243</v>
      </c>
      <c r="H206" s="295">
        <v>0.14599999999999999</v>
      </c>
      <c r="I206" s="116">
        <v>0</v>
      </c>
      <c r="J206" s="296">
        <f>ROUND(I206*H206,2)</f>
        <v>0</v>
      </c>
      <c r="K206" s="293" t="s">
        <v>202</v>
      </c>
      <c r="L206" s="213"/>
      <c r="M206" s="297" t="s">
        <v>5</v>
      </c>
      <c r="N206" s="298" t="s">
        <v>48</v>
      </c>
      <c r="O206" s="214"/>
      <c r="P206" s="299">
        <f>O206*H206</f>
        <v>0</v>
      </c>
      <c r="Q206" s="299">
        <v>0</v>
      </c>
      <c r="R206" s="299">
        <f>Q206*H206</f>
        <v>0</v>
      </c>
      <c r="S206" s="299">
        <v>0</v>
      </c>
      <c r="T206" s="300">
        <f>S206*H206</f>
        <v>0</v>
      </c>
      <c r="AR206" s="202" t="s">
        <v>261</v>
      </c>
      <c r="AT206" s="202" t="s">
        <v>198</v>
      </c>
      <c r="AU206" s="202" t="s">
        <v>85</v>
      </c>
      <c r="AY206" s="202" t="s">
        <v>196</v>
      </c>
      <c r="BE206" s="301">
        <f>IF(N206="základní",J206,0)</f>
        <v>0</v>
      </c>
      <c r="BF206" s="301">
        <f>IF(N206="snížená",J206,0)</f>
        <v>0</v>
      </c>
      <c r="BG206" s="301">
        <f>IF(N206="zákl. přenesená",J206,0)</f>
        <v>0</v>
      </c>
      <c r="BH206" s="301">
        <f>IF(N206="sníž. přenesená",J206,0)</f>
        <v>0</v>
      </c>
      <c r="BI206" s="301">
        <f>IF(N206="nulová",J206,0)</f>
        <v>0</v>
      </c>
      <c r="BJ206" s="202" t="s">
        <v>39</v>
      </c>
      <c r="BK206" s="301">
        <f>ROUND(I206*H206,2)</f>
        <v>0</v>
      </c>
      <c r="BL206" s="202" t="s">
        <v>261</v>
      </c>
      <c r="BM206" s="202" t="s">
        <v>1874</v>
      </c>
    </row>
    <row r="207" spans="2:65" s="279" customFormat="1" ht="29.85" customHeight="1">
      <c r="B207" s="278"/>
      <c r="D207" s="280" t="s">
        <v>76</v>
      </c>
      <c r="E207" s="289" t="s">
        <v>1875</v>
      </c>
      <c r="F207" s="289" t="s">
        <v>1876</v>
      </c>
      <c r="I207" s="115"/>
      <c r="J207" s="290">
        <f>BK207</f>
        <v>0</v>
      </c>
      <c r="L207" s="278"/>
      <c r="M207" s="283"/>
      <c r="N207" s="284"/>
      <c r="O207" s="284"/>
      <c r="P207" s="285">
        <f>SUM(P208:P244)</f>
        <v>0</v>
      </c>
      <c r="Q207" s="284"/>
      <c r="R207" s="285">
        <f>SUM(R208:R244)</f>
        <v>0.22745000000000001</v>
      </c>
      <c r="S207" s="284"/>
      <c r="T207" s="286">
        <f>SUM(T208:T244)</f>
        <v>0</v>
      </c>
      <c r="AR207" s="280" t="s">
        <v>85</v>
      </c>
      <c r="AT207" s="287" t="s">
        <v>76</v>
      </c>
      <c r="AU207" s="287" t="s">
        <v>39</v>
      </c>
      <c r="AY207" s="280" t="s">
        <v>196</v>
      </c>
      <c r="BK207" s="288">
        <f>SUM(BK208:BK244)</f>
        <v>0</v>
      </c>
    </row>
    <row r="208" spans="2:65" s="212" customFormat="1" ht="25.5" customHeight="1">
      <c r="B208" s="213"/>
      <c r="C208" s="291" t="s">
        <v>577</v>
      </c>
      <c r="D208" s="291" t="s">
        <v>198</v>
      </c>
      <c r="E208" s="292" t="s">
        <v>1877</v>
      </c>
      <c r="F208" s="293" t="s">
        <v>1878</v>
      </c>
      <c r="G208" s="294" t="s">
        <v>288</v>
      </c>
      <c r="H208" s="295">
        <v>1</v>
      </c>
      <c r="I208" s="116">
        <v>0</v>
      </c>
      <c r="J208" s="296">
        <f t="shared" ref="J208:J230" si="50">ROUND(I208*H208,2)</f>
        <v>0</v>
      </c>
      <c r="K208" s="293" t="s">
        <v>202</v>
      </c>
      <c r="L208" s="213"/>
      <c r="M208" s="297" t="s">
        <v>5</v>
      </c>
      <c r="N208" s="298" t="s">
        <v>48</v>
      </c>
      <c r="O208" s="214"/>
      <c r="P208" s="299">
        <f t="shared" ref="P208:P230" si="51">O208*H208</f>
        <v>0</v>
      </c>
      <c r="Q208" s="299">
        <v>9.3999999999999997E-4</v>
      </c>
      <c r="R208" s="299">
        <f t="shared" ref="R208:R230" si="52">Q208*H208</f>
        <v>9.3999999999999997E-4</v>
      </c>
      <c r="S208" s="299">
        <v>0</v>
      </c>
      <c r="T208" s="300">
        <f t="shared" ref="T208:T230" si="53">S208*H208</f>
        <v>0</v>
      </c>
      <c r="AR208" s="202" t="s">
        <v>261</v>
      </c>
      <c r="AT208" s="202" t="s">
        <v>198</v>
      </c>
      <c r="AU208" s="202" t="s">
        <v>85</v>
      </c>
      <c r="AY208" s="202" t="s">
        <v>196</v>
      </c>
      <c r="BE208" s="301">
        <f t="shared" ref="BE208:BE230" si="54">IF(N208="základní",J208,0)</f>
        <v>0</v>
      </c>
      <c r="BF208" s="301">
        <f t="shared" ref="BF208:BF230" si="55">IF(N208="snížená",J208,0)</f>
        <v>0</v>
      </c>
      <c r="BG208" s="301">
        <f t="shared" ref="BG208:BG230" si="56">IF(N208="zákl. přenesená",J208,0)</f>
        <v>0</v>
      </c>
      <c r="BH208" s="301">
        <f t="shared" ref="BH208:BH230" si="57">IF(N208="sníž. přenesená",J208,0)</f>
        <v>0</v>
      </c>
      <c r="BI208" s="301">
        <f t="shared" ref="BI208:BI230" si="58">IF(N208="nulová",J208,0)</f>
        <v>0</v>
      </c>
      <c r="BJ208" s="202" t="s">
        <v>39</v>
      </c>
      <c r="BK208" s="301">
        <f t="shared" ref="BK208:BK230" si="59">ROUND(I208*H208,2)</f>
        <v>0</v>
      </c>
      <c r="BL208" s="202" t="s">
        <v>261</v>
      </c>
      <c r="BM208" s="202" t="s">
        <v>1879</v>
      </c>
    </row>
    <row r="209" spans="2:65" s="212" customFormat="1" ht="16.5" customHeight="1">
      <c r="B209" s="213"/>
      <c r="C209" s="302" t="s">
        <v>581</v>
      </c>
      <c r="D209" s="302" t="s">
        <v>291</v>
      </c>
      <c r="E209" s="303" t="s">
        <v>1880</v>
      </c>
      <c r="F209" s="304" t="s">
        <v>1881</v>
      </c>
      <c r="G209" s="305" t="s">
        <v>288</v>
      </c>
      <c r="H209" s="306">
        <v>1</v>
      </c>
      <c r="I209" s="117">
        <v>0</v>
      </c>
      <c r="J209" s="307">
        <f t="shared" si="50"/>
        <v>0</v>
      </c>
      <c r="K209" s="304" t="s">
        <v>351</v>
      </c>
      <c r="L209" s="308"/>
      <c r="M209" s="309" t="s">
        <v>5</v>
      </c>
      <c r="N209" s="310" t="s">
        <v>48</v>
      </c>
      <c r="O209" s="214"/>
      <c r="P209" s="299">
        <f t="shared" si="51"/>
        <v>0</v>
      </c>
      <c r="Q209" s="299">
        <v>1.1000000000000001E-3</v>
      </c>
      <c r="R209" s="299">
        <f t="shared" si="52"/>
        <v>1.1000000000000001E-3</v>
      </c>
      <c r="S209" s="299">
        <v>0</v>
      </c>
      <c r="T209" s="300">
        <f t="shared" si="53"/>
        <v>0</v>
      </c>
      <c r="AR209" s="202" t="s">
        <v>327</v>
      </c>
      <c r="AT209" s="202" t="s">
        <v>291</v>
      </c>
      <c r="AU209" s="202" t="s">
        <v>85</v>
      </c>
      <c r="AY209" s="202" t="s">
        <v>196</v>
      </c>
      <c r="BE209" s="301">
        <f t="shared" si="54"/>
        <v>0</v>
      </c>
      <c r="BF209" s="301">
        <f t="shared" si="55"/>
        <v>0</v>
      </c>
      <c r="BG209" s="301">
        <f t="shared" si="56"/>
        <v>0</v>
      </c>
      <c r="BH209" s="301">
        <f t="shared" si="57"/>
        <v>0</v>
      </c>
      <c r="BI209" s="301">
        <f t="shared" si="58"/>
        <v>0</v>
      </c>
      <c r="BJ209" s="202" t="s">
        <v>39</v>
      </c>
      <c r="BK209" s="301">
        <f t="shared" si="59"/>
        <v>0</v>
      </c>
      <c r="BL209" s="202" t="s">
        <v>261</v>
      </c>
      <c r="BM209" s="202" t="s">
        <v>1882</v>
      </c>
    </row>
    <row r="210" spans="2:65" s="212" customFormat="1" ht="16.5" customHeight="1">
      <c r="B210" s="213"/>
      <c r="C210" s="291" t="s">
        <v>585</v>
      </c>
      <c r="D210" s="291" t="s">
        <v>198</v>
      </c>
      <c r="E210" s="292" t="s">
        <v>1883</v>
      </c>
      <c r="F210" s="293" t="s">
        <v>1884</v>
      </c>
      <c r="G210" s="294" t="s">
        <v>288</v>
      </c>
      <c r="H210" s="295">
        <v>2</v>
      </c>
      <c r="I210" s="116">
        <v>0</v>
      </c>
      <c r="J210" s="296">
        <f t="shared" si="50"/>
        <v>0</v>
      </c>
      <c r="K210" s="293" t="s">
        <v>202</v>
      </c>
      <c r="L210" s="213"/>
      <c r="M210" s="297" t="s">
        <v>5</v>
      </c>
      <c r="N210" s="298" t="s">
        <v>48</v>
      </c>
      <c r="O210" s="214"/>
      <c r="P210" s="299">
        <f t="shared" si="51"/>
        <v>0</v>
      </c>
      <c r="Q210" s="299">
        <v>1.7799999999999999E-3</v>
      </c>
      <c r="R210" s="299">
        <f t="shared" si="52"/>
        <v>3.5599999999999998E-3</v>
      </c>
      <c r="S210" s="299">
        <v>0</v>
      </c>
      <c r="T210" s="300">
        <f t="shared" si="53"/>
        <v>0</v>
      </c>
      <c r="AR210" s="202" t="s">
        <v>261</v>
      </c>
      <c r="AT210" s="202" t="s">
        <v>198</v>
      </c>
      <c r="AU210" s="202" t="s">
        <v>85</v>
      </c>
      <c r="AY210" s="202" t="s">
        <v>196</v>
      </c>
      <c r="BE210" s="301">
        <f t="shared" si="54"/>
        <v>0</v>
      </c>
      <c r="BF210" s="301">
        <f t="shared" si="55"/>
        <v>0</v>
      </c>
      <c r="BG210" s="301">
        <f t="shared" si="56"/>
        <v>0</v>
      </c>
      <c r="BH210" s="301">
        <f t="shared" si="57"/>
        <v>0</v>
      </c>
      <c r="BI210" s="301">
        <f t="shared" si="58"/>
        <v>0</v>
      </c>
      <c r="BJ210" s="202" t="s">
        <v>39</v>
      </c>
      <c r="BK210" s="301">
        <f t="shared" si="59"/>
        <v>0</v>
      </c>
      <c r="BL210" s="202" t="s">
        <v>261</v>
      </c>
      <c r="BM210" s="202" t="s">
        <v>1885</v>
      </c>
    </row>
    <row r="211" spans="2:65" s="212" customFormat="1" ht="25.5" customHeight="1">
      <c r="B211" s="213"/>
      <c r="C211" s="302" t="s">
        <v>589</v>
      </c>
      <c r="D211" s="302" t="s">
        <v>291</v>
      </c>
      <c r="E211" s="303" t="s">
        <v>1886</v>
      </c>
      <c r="F211" s="304" t="s">
        <v>1887</v>
      </c>
      <c r="G211" s="305" t="s">
        <v>288</v>
      </c>
      <c r="H211" s="306">
        <v>1</v>
      </c>
      <c r="I211" s="117">
        <v>0</v>
      </c>
      <c r="J211" s="307">
        <f t="shared" si="50"/>
        <v>0</v>
      </c>
      <c r="K211" s="304" t="s">
        <v>202</v>
      </c>
      <c r="L211" s="308"/>
      <c r="M211" s="309" t="s">
        <v>5</v>
      </c>
      <c r="N211" s="310" t="s">
        <v>48</v>
      </c>
      <c r="O211" s="214"/>
      <c r="P211" s="299">
        <f t="shared" si="51"/>
        <v>0</v>
      </c>
      <c r="Q211" s="299">
        <v>2.1000000000000001E-2</v>
      </c>
      <c r="R211" s="299">
        <f t="shared" si="52"/>
        <v>2.1000000000000001E-2</v>
      </c>
      <c r="S211" s="299">
        <v>0</v>
      </c>
      <c r="T211" s="300">
        <f t="shared" si="53"/>
        <v>0</v>
      </c>
      <c r="AR211" s="202" t="s">
        <v>327</v>
      </c>
      <c r="AT211" s="202" t="s">
        <v>291</v>
      </c>
      <c r="AU211" s="202" t="s">
        <v>85</v>
      </c>
      <c r="AY211" s="202" t="s">
        <v>196</v>
      </c>
      <c r="BE211" s="301">
        <f t="shared" si="54"/>
        <v>0</v>
      </c>
      <c r="BF211" s="301">
        <f t="shared" si="55"/>
        <v>0</v>
      </c>
      <c r="BG211" s="301">
        <f t="shared" si="56"/>
        <v>0</v>
      </c>
      <c r="BH211" s="301">
        <f t="shared" si="57"/>
        <v>0</v>
      </c>
      <c r="BI211" s="301">
        <f t="shared" si="58"/>
        <v>0</v>
      </c>
      <c r="BJ211" s="202" t="s">
        <v>39</v>
      </c>
      <c r="BK211" s="301">
        <f t="shared" si="59"/>
        <v>0</v>
      </c>
      <c r="BL211" s="202" t="s">
        <v>261</v>
      </c>
      <c r="BM211" s="202" t="s">
        <v>1888</v>
      </c>
    </row>
    <row r="212" spans="2:65" s="212" customFormat="1" ht="16.5" customHeight="1">
      <c r="B212" s="213"/>
      <c r="C212" s="302" t="s">
        <v>594</v>
      </c>
      <c r="D212" s="302" t="s">
        <v>291</v>
      </c>
      <c r="E212" s="303" t="s">
        <v>1889</v>
      </c>
      <c r="F212" s="304" t="s">
        <v>1890</v>
      </c>
      <c r="G212" s="305" t="s">
        <v>288</v>
      </c>
      <c r="H212" s="306">
        <v>1</v>
      </c>
      <c r="I212" s="117">
        <v>0</v>
      </c>
      <c r="J212" s="307">
        <f t="shared" si="50"/>
        <v>0</v>
      </c>
      <c r="K212" s="304" t="s">
        <v>202</v>
      </c>
      <c r="L212" s="308"/>
      <c r="M212" s="309" t="s">
        <v>5</v>
      </c>
      <c r="N212" s="310" t="s">
        <v>48</v>
      </c>
      <c r="O212" s="214"/>
      <c r="P212" s="299">
        <f t="shared" si="51"/>
        <v>0</v>
      </c>
      <c r="Q212" s="299">
        <v>1.6E-2</v>
      </c>
      <c r="R212" s="299">
        <f t="shared" si="52"/>
        <v>1.6E-2</v>
      </c>
      <c r="S212" s="299">
        <v>0</v>
      </c>
      <c r="T212" s="300">
        <f t="shared" si="53"/>
        <v>0</v>
      </c>
      <c r="AR212" s="202" t="s">
        <v>327</v>
      </c>
      <c r="AT212" s="202" t="s">
        <v>291</v>
      </c>
      <c r="AU212" s="202" t="s">
        <v>85</v>
      </c>
      <c r="AY212" s="202" t="s">
        <v>196</v>
      </c>
      <c r="BE212" s="301">
        <f t="shared" si="54"/>
        <v>0</v>
      </c>
      <c r="BF212" s="301">
        <f t="shared" si="55"/>
        <v>0</v>
      </c>
      <c r="BG212" s="301">
        <f t="shared" si="56"/>
        <v>0</v>
      </c>
      <c r="BH212" s="301">
        <f t="shared" si="57"/>
        <v>0</v>
      </c>
      <c r="BI212" s="301">
        <f t="shared" si="58"/>
        <v>0</v>
      </c>
      <c r="BJ212" s="202" t="s">
        <v>39</v>
      </c>
      <c r="BK212" s="301">
        <f t="shared" si="59"/>
        <v>0</v>
      </c>
      <c r="BL212" s="202" t="s">
        <v>261</v>
      </c>
      <c r="BM212" s="202" t="s">
        <v>1891</v>
      </c>
    </row>
    <row r="213" spans="2:65" s="212" customFormat="1" ht="25.5" customHeight="1">
      <c r="B213" s="213"/>
      <c r="C213" s="302" t="s">
        <v>598</v>
      </c>
      <c r="D213" s="302" t="s">
        <v>291</v>
      </c>
      <c r="E213" s="303" t="s">
        <v>1892</v>
      </c>
      <c r="F213" s="304" t="s">
        <v>1893</v>
      </c>
      <c r="G213" s="305" t="s">
        <v>288</v>
      </c>
      <c r="H213" s="306">
        <v>1</v>
      </c>
      <c r="I213" s="117">
        <v>0</v>
      </c>
      <c r="J213" s="307">
        <f t="shared" si="50"/>
        <v>0</v>
      </c>
      <c r="K213" s="304" t="s">
        <v>202</v>
      </c>
      <c r="L213" s="308"/>
      <c r="M213" s="309" t="s">
        <v>5</v>
      </c>
      <c r="N213" s="310" t="s">
        <v>48</v>
      </c>
      <c r="O213" s="214"/>
      <c r="P213" s="299">
        <f t="shared" si="51"/>
        <v>0</v>
      </c>
      <c r="Q213" s="299">
        <v>6.0000000000000001E-3</v>
      </c>
      <c r="R213" s="299">
        <f t="shared" si="52"/>
        <v>6.0000000000000001E-3</v>
      </c>
      <c r="S213" s="299">
        <v>0</v>
      </c>
      <c r="T213" s="300">
        <f t="shared" si="53"/>
        <v>0</v>
      </c>
      <c r="AR213" s="202" t="s">
        <v>327</v>
      </c>
      <c r="AT213" s="202" t="s">
        <v>291</v>
      </c>
      <c r="AU213" s="202" t="s">
        <v>85</v>
      </c>
      <c r="AY213" s="202" t="s">
        <v>196</v>
      </c>
      <c r="BE213" s="301">
        <f t="shared" si="54"/>
        <v>0</v>
      </c>
      <c r="BF213" s="301">
        <f t="shared" si="55"/>
        <v>0</v>
      </c>
      <c r="BG213" s="301">
        <f t="shared" si="56"/>
        <v>0</v>
      </c>
      <c r="BH213" s="301">
        <f t="shared" si="57"/>
        <v>0</v>
      </c>
      <c r="BI213" s="301">
        <f t="shared" si="58"/>
        <v>0</v>
      </c>
      <c r="BJ213" s="202" t="s">
        <v>39</v>
      </c>
      <c r="BK213" s="301">
        <f t="shared" si="59"/>
        <v>0</v>
      </c>
      <c r="BL213" s="202" t="s">
        <v>261</v>
      </c>
      <c r="BM213" s="202" t="s">
        <v>1894</v>
      </c>
    </row>
    <row r="214" spans="2:65" s="212" customFormat="1" ht="16.5" customHeight="1">
      <c r="B214" s="213"/>
      <c r="C214" s="302" t="s">
        <v>602</v>
      </c>
      <c r="D214" s="302" t="s">
        <v>291</v>
      </c>
      <c r="E214" s="303" t="s">
        <v>1895</v>
      </c>
      <c r="F214" s="304" t="s">
        <v>1896</v>
      </c>
      <c r="G214" s="305" t="s">
        <v>288</v>
      </c>
      <c r="H214" s="306">
        <v>2</v>
      </c>
      <c r="I214" s="117">
        <v>0</v>
      </c>
      <c r="J214" s="307">
        <f t="shared" si="50"/>
        <v>0</v>
      </c>
      <c r="K214" s="304" t="s">
        <v>351</v>
      </c>
      <c r="L214" s="308"/>
      <c r="M214" s="309" t="s">
        <v>5</v>
      </c>
      <c r="N214" s="310" t="s">
        <v>48</v>
      </c>
      <c r="O214" s="214"/>
      <c r="P214" s="299">
        <f t="shared" si="51"/>
        <v>0</v>
      </c>
      <c r="Q214" s="299">
        <v>1.2800000000000001E-3</v>
      </c>
      <c r="R214" s="299">
        <f t="shared" si="52"/>
        <v>2.5600000000000002E-3</v>
      </c>
      <c r="S214" s="299">
        <v>0</v>
      </c>
      <c r="T214" s="300">
        <f t="shared" si="53"/>
        <v>0</v>
      </c>
      <c r="AR214" s="202" t="s">
        <v>327</v>
      </c>
      <c r="AT214" s="202" t="s">
        <v>291</v>
      </c>
      <c r="AU214" s="202" t="s">
        <v>85</v>
      </c>
      <c r="AY214" s="202" t="s">
        <v>196</v>
      </c>
      <c r="BE214" s="301">
        <f t="shared" si="54"/>
        <v>0</v>
      </c>
      <c r="BF214" s="301">
        <f t="shared" si="55"/>
        <v>0</v>
      </c>
      <c r="BG214" s="301">
        <f t="shared" si="56"/>
        <v>0</v>
      </c>
      <c r="BH214" s="301">
        <f t="shared" si="57"/>
        <v>0</v>
      </c>
      <c r="BI214" s="301">
        <f t="shared" si="58"/>
        <v>0</v>
      </c>
      <c r="BJ214" s="202" t="s">
        <v>39</v>
      </c>
      <c r="BK214" s="301">
        <f t="shared" si="59"/>
        <v>0</v>
      </c>
      <c r="BL214" s="202" t="s">
        <v>261</v>
      </c>
      <c r="BM214" s="202" t="s">
        <v>1897</v>
      </c>
    </row>
    <row r="215" spans="2:65" s="212" customFormat="1" ht="16.5" customHeight="1">
      <c r="B215" s="213"/>
      <c r="C215" s="291" t="s">
        <v>606</v>
      </c>
      <c r="D215" s="291" t="s">
        <v>198</v>
      </c>
      <c r="E215" s="292" t="s">
        <v>1898</v>
      </c>
      <c r="F215" s="293" t="s">
        <v>1899</v>
      </c>
      <c r="G215" s="294" t="s">
        <v>288</v>
      </c>
      <c r="H215" s="295">
        <v>3</v>
      </c>
      <c r="I215" s="116">
        <v>0</v>
      </c>
      <c r="J215" s="296">
        <f t="shared" si="50"/>
        <v>0</v>
      </c>
      <c r="K215" s="293" t="s">
        <v>202</v>
      </c>
      <c r="L215" s="213"/>
      <c r="M215" s="297" t="s">
        <v>5</v>
      </c>
      <c r="N215" s="298" t="s">
        <v>48</v>
      </c>
      <c r="O215" s="214"/>
      <c r="P215" s="299">
        <f t="shared" si="51"/>
        <v>0</v>
      </c>
      <c r="Q215" s="299">
        <v>8.0000000000000007E-5</v>
      </c>
      <c r="R215" s="299">
        <f t="shared" si="52"/>
        <v>2.4000000000000003E-4</v>
      </c>
      <c r="S215" s="299">
        <v>0</v>
      </c>
      <c r="T215" s="300">
        <f t="shared" si="53"/>
        <v>0</v>
      </c>
      <c r="AR215" s="202" t="s">
        <v>261</v>
      </c>
      <c r="AT215" s="202" t="s">
        <v>198</v>
      </c>
      <c r="AU215" s="202" t="s">
        <v>85</v>
      </c>
      <c r="AY215" s="202" t="s">
        <v>196</v>
      </c>
      <c r="BE215" s="301">
        <f t="shared" si="54"/>
        <v>0</v>
      </c>
      <c r="BF215" s="301">
        <f t="shared" si="55"/>
        <v>0</v>
      </c>
      <c r="BG215" s="301">
        <f t="shared" si="56"/>
        <v>0</v>
      </c>
      <c r="BH215" s="301">
        <f t="shared" si="57"/>
        <v>0</v>
      </c>
      <c r="BI215" s="301">
        <f t="shared" si="58"/>
        <v>0</v>
      </c>
      <c r="BJ215" s="202" t="s">
        <v>39</v>
      </c>
      <c r="BK215" s="301">
        <f t="shared" si="59"/>
        <v>0</v>
      </c>
      <c r="BL215" s="202" t="s">
        <v>261</v>
      </c>
      <c r="BM215" s="202" t="s">
        <v>1900</v>
      </c>
    </row>
    <row r="216" spans="2:65" s="212" customFormat="1" ht="16.5" customHeight="1">
      <c r="B216" s="213"/>
      <c r="C216" s="302" t="s">
        <v>610</v>
      </c>
      <c r="D216" s="302" t="s">
        <v>291</v>
      </c>
      <c r="E216" s="303" t="s">
        <v>1901</v>
      </c>
      <c r="F216" s="304" t="s">
        <v>1902</v>
      </c>
      <c r="G216" s="305" t="s">
        <v>288</v>
      </c>
      <c r="H216" s="306">
        <v>3</v>
      </c>
      <c r="I216" s="117">
        <v>0</v>
      </c>
      <c r="J216" s="307">
        <f t="shared" si="50"/>
        <v>0</v>
      </c>
      <c r="K216" s="304" t="s">
        <v>351</v>
      </c>
      <c r="L216" s="308"/>
      <c r="M216" s="309" t="s">
        <v>5</v>
      </c>
      <c r="N216" s="310" t="s">
        <v>48</v>
      </c>
      <c r="O216" s="214"/>
      <c r="P216" s="299">
        <f t="shared" si="51"/>
        <v>0</v>
      </c>
      <c r="Q216" s="299">
        <v>1.0500000000000001E-2</v>
      </c>
      <c r="R216" s="299">
        <f t="shared" si="52"/>
        <v>3.15E-2</v>
      </c>
      <c r="S216" s="299">
        <v>0</v>
      </c>
      <c r="T216" s="300">
        <f t="shared" si="53"/>
        <v>0</v>
      </c>
      <c r="AR216" s="202" t="s">
        <v>327</v>
      </c>
      <c r="AT216" s="202" t="s">
        <v>291</v>
      </c>
      <c r="AU216" s="202" t="s">
        <v>85</v>
      </c>
      <c r="AY216" s="202" t="s">
        <v>196</v>
      </c>
      <c r="BE216" s="301">
        <f t="shared" si="54"/>
        <v>0</v>
      </c>
      <c r="BF216" s="301">
        <f t="shared" si="55"/>
        <v>0</v>
      </c>
      <c r="BG216" s="301">
        <f t="shared" si="56"/>
        <v>0</v>
      </c>
      <c r="BH216" s="301">
        <f t="shared" si="57"/>
        <v>0</v>
      </c>
      <c r="BI216" s="301">
        <f t="shared" si="58"/>
        <v>0</v>
      </c>
      <c r="BJ216" s="202" t="s">
        <v>39</v>
      </c>
      <c r="BK216" s="301">
        <f t="shared" si="59"/>
        <v>0</v>
      </c>
      <c r="BL216" s="202" t="s">
        <v>261</v>
      </c>
      <c r="BM216" s="202" t="s">
        <v>1903</v>
      </c>
    </row>
    <row r="217" spans="2:65" s="212" customFormat="1" ht="16.5" customHeight="1">
      <c r="B217" s="213"/>
      <c r="C217" s="291" t="s">
        <v>614</v>
      </c>
      <c r="D217" s="291" t="s">
        <v>198</v>
      </c>
      <c r="E217" s="292" t="s">
        <v>1904</v>
      </c>
      <c r="F217" s="293" t="s">
        <v>1905</v>
      </c>
      <c r="G217" s="294" t="s">
        <v>1829</v>
      </c>
      <c r="H217" s="295">
        <v>6</v>
      </c>
      <c r="I217" s="116">
        <v>0</v>
      </c>
      <c r="J217" s="296">
        <f t="shared" si="50"/>
        <v>0</v>
      </c>
      <c r="K217" s="293" t="s">
        <v>202</v>
      </c>
      <c r="L217" s="213"/>
      <c r="M217" s="297" t="s">
        <v>5</v>
      </c>
      <c r="N217" s="298" t="s">
        <v>48</v>
      </c>
      <c r="O217" s="214"/>
      <c r="P217" s="299">
        <f t="shared" si="51"/>
        <v>0</v>
      </c>
      <c r="Q217" s="299">
        <v>1.8600000000000001E-3</v>
      </c>
      <c r="R217" s="299">
        <f t="shared" si="52"/>
        <v>1.116E-2</v>
      </c>
      <c r="S217" s="299">
        <v>0</v>
      </c>
      <c r="T217" s="300">
        <f t="shared" si="53"/>
        <v>0</v>
      </c>
      <c r="AR217" s="202" t="s">
        <v>261</v>
      </c>
      <c r="AT217" s="202" t="s">
        <v>198</v>
      </c>
      <c r="AU217" s="202" t="s">
        <v>85</v>
      </c>
      <c r="AY217" s="202" t="s">
        <v>196</v>
      </c>
      <c r="BE217" s="301">
        <f t="shared" si="54"/>
        <v>0</v>
      </c>
      <c r="BF217" s="301">
        <f t="shared" si="55"/>
        <v>0</v>
      </c>
      <c r="BG217" s="301">
        <f t="shared" si="56"/>
        <v>0</v>
      </c>
      <c r="BH217" s="301">
        <f t="shared" si="57"/>
        <v>0</v>
      </c>
      <c r="BI217" s="301">
        <f t="shared" si="58"/>
        <v>0</v>
      </c>
      <c r="BJ217" s="202" t="s">
        <v>39</v>
      </c>
      <c r="BK217" s="301">
        <f t="shared" si="59"/>
        <v>0</v>
      </c>
      <c r="BL217" s="202" t="s">
        <v>261</v>
      </c>
      <c r="BM217" s="202" t="s">
        <v>1906</v>
      </c>
    </row>
    <row r="218" spans="2:65" s="212" customFormat="1" ht="16.5" customHeight="1">
      <c r="B218" s="213"/>
      <c r="C218" s="302" t="s">
        <v>618</v>
      </c>
      <c r="D218" s="302" t="s">
        <v>291</v>
      </c>
      <c r="E218" s="303" t="s">
        <v>1907</v>
      </c>
      <c r="F218" s="304" t="s">
        <v>1908</v>
      </c>
      <c r="G218" s="305" t="s">
        <v>288</v>
      </c>
      <c r="H218" s="306">
        <v>5</v>
      </c>
      <c r="I218" s="117">
        <v>0</v>
      </c>
      <c r="J218" s="307">
        <f t="shared" si="50"/>
        <v>0</v>
      </c>
      <c r="K218" s="304" t="s">
        <v>202</v>
      </c>
      <c r="L218" s="308"/>
      <c r="M218" s="309" t="s">
        <v>5</v>
      </c>
      <c r="N218" s="310" t="s">
        <v>48</v>
      </c>
      <c r="O218" s="214"/>
      <c r="P218" s="299">
        <f t="shared" si="51"/>
        <v>0</v>
      </c>
      <c r="Q218" s="299">
        <v>1.2E-2</v>
      </c>
      <c r="R218" s="299">
        <f t="shared" si="52"/>
        <v>0.06</v>
      </c>
      <c r="S218" s="299">
        <v>0</v>
      </c>
      <c r="T218" s="300">
        <f t="shared" si="53"/>
        <v>0</v>
      </c>
      <c r="AR218" s="202" t="s">
        <v>327</v>
      </c>
      <c r="AT218" s="202" t="s">
        <v>291</v>
      </c>
      <c r="AU218" s="202" t="s">
        <v>85</v>
      </c>
      <c r="AY218" s="202" t="s">
        <v>196</v>
      </c>
      <c r="BE218" s="301">
        <f t="shared" si="54"/>
        <v>0</v>
      </c>
      <c r="BF218" s="301">
        <f t="shared" si="55"/>
        <v>0</v>
      </c>
      <c r="BG218" s="301">
        <f t="shared" si="56"/>
        <v>0</v>
      </c>
      <c r="BH218" s="301">
        <f t="shared" si="57"/>
        <v>0</v>
      </c>
      <c r="BI218" s="301">
        <f t="shared" si="58"/>
        <v>0</v>
      </c>
      <c r="BJ218" s="202" t="s">
        <v>39</v>
      </c>
      <c r="BK218" s="301">
        <f t="shared" si="59"/>
        <v>0</v>
      </c>
      <c r="BL218" s="202" t="s">
        <v>261</v>
      </c>
      <c r="BM218" s="202" t="s">
        <v>1909</v>
      </c>
    </row>
    <row r="219" spans="2:65" s="212" customFormat="1" ht="16.5" customHeight="1">
      <c r="B219" s="213"/>
      <c r="C219" s="302" t="s">
        <v>622</v>
      </c>
      <c r="D219" s="302" t="s">
        <v>291</v>
      </c>
      <c r="E219" s="303" t="s">
        <v>1910</v>
      </c>
      <c r="F219" s="304" t="s">
        <v>1911</v>
      </c>
      <c r="G219" s="305" t="s">
        <v>288</v>
      </c>
      <c r="H219" s="306">
        <v>1</v>
      </c>
      <c r="I219" s="117">
        <v>0</v>
      </c>
      <c r="J219" s="307">
        <f t="shared" si="50"/>
        <v>0</v>
      </c>
      <c r="K219" s="304" t="s">
        <v>202</v>
      </c>
      <c r="L219" s="308"/>
      <c r="M219" s="309" t="s">
        <v>5</v>
      </c>
      <c r="N219" s="310" t="s">
        <v>48</v>
      </c>
      <c r="O219" s="214"/>
      <c r="P219" s="299">
        <f t="shared" si="51"/>
        <v>0</v>
      </c>
      <c r="Q219" s="299">
        <v>1.2999999999999999E-2</v>
      </c>
      <c r="R219" s="299">
        <f t="shared" si="52"/>
        <v>1.2999999999999999E-2</v>
      </c>
      <c r="S219" s="299">
        <v>0</v>
      </c>
      <c r="T219" s="300">
        <f t="shared" si="53"/>
        <v>0</v>
      </c>
      <c r="AR219" s="202" t="s">
        <v>327</v>
      </c>
      <c r="AT219" s="202" t="s">
        <v>291</v>
      </c>
      <c r="AU219" s="202" t="s">
        <v>85</v>
      </c>
      <c r="AY219" s="202" t="s">
        <v>196</v>
      </c>
      <c r="BE219" s="301">
        <f t="shared" si="54"/>
        <v>0</v>
      </c>
      <c r="BF219" s="301">
        <f t="shared" si="55"/>
        <v>0</v>
      </c>
      <c r="BG219" s="301">
        <f t="shared" si="56"/>
        <v>0</v>
      </c>
      <c r="BH219" s="301">
        <f t="shared" si="57"/>
        <v>0</v>
      </c>
      <c r="BI219" s="301">
        <f t="shared" si="58"/>
        <v>0</v>
      </c>
      <c r="BJ219" s="202" t="s">
        <v>39</v>
      </c>
      <c r="BK219" s="301">
        <f t="shared" si="59"/>
        <v>0</v>
      </c>
      <c r="BL219" s="202" t="s">
        <v>261</v>
      </c>
      <c r="BM219" s="202" t="s">
        <v>1912</v>
      </c>
    </row>
    <row r="220" spans="2:65" s="212" customFormat="1" ht="25.5" customHeight="1">
      <c r="B220" s="213"/>
      <c r="C220" s="291" t="s">
        <v>626</v>
      </c>
      <c r="D220" s="291" t="s">
        <v>198</v>
      </c>
      <c r="E220" s="292" t="s">
        <v>1913</v>
      </c>
      <c r="F220" s="293" t="s">
        <v>1914</v>
      </c>
      <c r="G220" s="294" t="s">
        <v>1829</v>
      </c>
      <c r="H220" s="295">
        <v>3</v>
      </c>
      <c r="I220" s="116">
        <v>0</v>
      </c>
      <c r="J220" s="296">
        <f t="shared" si="50"/>
        <v>0</v>
      </c>
      <c r="K220" s="293" t="s">
        <v>202</v>
      </c>
      <c r="L220" s="213"/>
      <c r="M220" s="297" t="s">
        <v>5</v>
      </c>
      <c r="N220" s="298" t="s">
        <v>48</v>
      </c>
      <c r="O220" s="214"/>
      <c r="P220" s="299">
        <f t="shared" si="51"/>
        <v>0</v>
      </c>
      <c r="Q220" s="299">
        <v>5.1999999999999995E-4</v>
      </c>
      <c r="R220" s="299">
        <f t="shared" si="52"/>
        <v>1.5599999999999998E-3</v>
      </c>
      <c r="S220" s="299">
        <v>0</v>
      </c>
      <c r="T220" s="300">
        <f t="shared" si="53"/>
        <v>0</v>
      </c>
      <c r="AR220" s="202" t="s">
        <v>261</v>
      </c>
      <c r="AT220" s="202" t="s">
        <v>198</v>
      </c>
      <c r="AU220" s="202" t="s">
        <v>85</v>
      </c>
      <c r="AY220" s="202" t="s">
        <v>196</v>
      </c>
      <c r="BE220" s="301">
        <f t="shared" si="54"/>
        <v>0</v>
      </c>
      <c r="BF220" s="301">
        <f t="shared" si="55"/>
        <v>0</v>
      </c>
      <c r="BG220" s="301">
        <f t="shared" si="56"/>
        <v>0</v>
      </c>
      <c r="BH220" s="301">
        <f t="shared" si="57"/>
        <v>0</v>
      </c>
      <c r="BI220" s="301">
        <f t="shared" si="58"/>
        <v>0</v>
      </c>
      <c r="BJ220" s="202" t="s">
        <v>39</v>
      </c>
      <c r="BK220" s="301">
        <f t="shared" si="59"/>
        <v>0</v>
      </c>
      <c r="BL220" s="202" t="s">
        <v>261</v>
      </c>
      <c r="BM220" s="202" t="s">
        <v>1915</v>
      </c>
    </row>
    <row r="221" spans="2:65" s="212" customFormat="1" ht="16.5" customHeight="1">
      <c r="B221" s="213"/>
      <c r="C221" s="291" t="s">
        <v>631</v>
      </c>
      <c r="D221" s="291" t="s">
        <v>198</v>
      </c>
      <c r="E221" s="292" t="s">
        <v>1916</v>
      </c>
      <c r="F221" s="293" t="s">
        <v>1917</v>
      </c>
      <c r="G221" s="294" t="s">
        <v>1829</v>
      </c>
      <c r="H221" s="295">
        <v>2</v>
      </c>
      <c r="I221" s="116">
        <v>0</v>
      </c>
      <c r="J221" s="296">
        <f t="shared" si="50"/>
        <v>0</v>
      </c>
      <c r="K221" s="293" t="s">
        <v>202</v>
      </c>
      <c r="L221" s="213"/>
      <c r="M221" s="297" t="s">
        <v>5</v>
      </c>
      <c r="N221" s="298" t="s">
        <v>48</v>
      </c>
      <c r="O221" s="214"/>
      <c r="P221" s="299">
        <f t="shared" si="51"/>
        <v>0</v>
      </c>
      <c r="Q221" s="299">
        <v>5.1999999999999995E-4</v>
      </c>
      <c r="R221" s="299">
        <f t="shared" si="52"/>
        <v>1.0399999999999999E-3</v>
      </c>
      <c r="S221" s="299">
        <v>0</v>
      </c>
      <c r="T221" s="300">
        <f t="shared" si="53"/>
        <v>0</v>
      </c>
      <c r="AR221" s="202" t="s">
        <v>261</v>
      </c>
      <c r="AT221" s="202" t="s">
        <v>198</v>
      </c>
      <c r="AU221" s="202" t="s">
        <v>85</v>
      </c>
      <c r="AY221" s="202" t="s">
        <v>196</v>
      </c>
      <c r="BE221" s="301">
        <f t="shared" si="54"/>
        <v>0</v>
      </c>
      <c r="BF221" s="301">
        <f t="shared" si="55"/>
        <v>0</v>
      </c>
      <c r="BG221" s="301">
        <f t="shared" si="56"/>
        <v>0</v>
      </c>
      <c r="BH221" s="301">
        <f t="shared" si="57"/>
        <v>0</v>
      </c>
      <c r="BI221" s="301">
        <f t="shared" si="58"/>
        <v>0</v>
      </c>
      <c r="BJ221" s="202" t="s">
        <v>39</v>
      </c>
      <c r="BK221" s="301">
        <f t="shared" si="59"/>
        <v>0</v>
      </c>
      <c r="BL221" s="202" t="s">
        <v>261</v>
      </c>
      <c r="BM221" s="202" t="s">
        <v>1918</v>
      </c>
    </row>
    <row r="222" spans="2:65" s="212" customFormat="1" ht="16.5" customHeight="1">
      <c r="B222" s="213"/>
      <c r="C222" s="291" t="s">
        <v>635</v>
      </c>
      <c r="D222" s="291" t="s">
        <v>198</v>
      </c>
      <c r="E222" s="292" t="s">
        <v>1919</v>
      </c>
      <c r="F222" s="293" t="s">
        <v>1920</v>
      </c>
      <c r="G222" s="294" t="s">
        <v>1829</v>
      </c>
      <c r="H222" s="295">
        <v>3</v>
      </c>
      <c r="I222" s="116">
        <v>0</v>
      </c>
      <c r="J222" s="296">
        <f t="shared" si="50"/>
        <v>0</v>
      </c>
      <c r="K222" s="293" t="s">
        <v>202</v>
      </c>
      <c r="L222" s="213"/>
      <c r="M222" s="297" t="s">
        <v>5</v>
      </c>
      <c r="N222" s="298" t="s">
        <v>48</v>
      </c>
      <c r="O222" s="214"/>
      <c r="P222" s="299">
        <f t="shared" si="51"/>
        <v>0</v>
      </c>
      <c r="Q222" s="299">
        <v>5.1999999999999995E-4</v>
      </c>
      <c r="R222" s="299">
        <f t="shared" si="52"/>
        <v>1.5599999999999998E-3</v>
      </c>
      <c r="S222" s="299">
        <v>0</v>
      </c>
      <c r="T222" s="300">
        <f t="shared" si="53"/>
        <v>0</v>
      </c>
      <c r="AR222" s="202" t="s">
        <v>261</v>
      </c>
      <c r="AT222" s="202" t="s">
        <v>198</v>
      </c>
      <c r="AU222" s="202" t="s">
        <v>85</v>
      </c>
      <c r="AY222" s="202" t="s">
        <v>196</v>
      </c>
      <c r="BE222" s="301">
        <f t="shared" si="54"/>
        <v>0</v>
      </c>
      <c r="BF222" s="301">
        <f t="shared" si="55"/>
        <v>0</v>
      </c>
      <c r="BG222" s="301">
        <f t="shared" si="56"/>
        <v>0</v>
      </c>
      <c r="BH222" s="301">
        <f t="shared" si="57"/>
        <v>0</v>
      </c>
      <c r="BI222" s="301">
        <f t="shared" si="58"/>
        <v>0</v>
      </c>
      <c r="BJ222" s="202" t="s">
        <v>39</v>
      </c>
      <c r="BK222" s="301">
        <f t="shared" si="59"/>
        <v>0</v>
      </c>
      <c r="BL222" s="202" t="s">
        <v>261</v>
      </c>
      <c r="BM222" s="202" t="s">
        <v>1921</v>
      </c>
    </row>
    <row r="223" spans="2:65" s="212" customFormat="1" ht="16.5" customHeight="1">
      <c r="B223" s="213"/>
      <c r="C223" s="291" t="s">
        <v>639</v>
      </c>
      <c r="D223" s="291" t="s">
        <v>198</v>
      </c>
      <c r="E223" s="292" t="s">
        <v>1922</v>
      </c>
      <c r="F223" s="293" t="s">
        <v>1923</v>
      </c>
      <c r="G223" s="294" t="s">
        <v>1829</v>
      </c>
      <c r="H223" s="295">
        <v>1</v>
      </c>
      <c r="I223" s="116">
        <v>0</v>
      </c>
      <c r="J223" s="296">
        <f t="shared" si="50"/>
        <v>0</v>
      </c>
      <c r="K223" s="293" t="s">
        <v>202</v>
      </c>
      <c r="L223" s="213"/>
      <c r="M223" s="297" t="s">
        <v>5</v>
      </c>
      <c r="N223" s="298" t="s">
        <v>48</v>
      </c>
      <c r="O223" s="214"/>
      <c r="P223" s="299">
        <f t="shared" si="51"/>
        <v>0</v>
      </c>
      <c r="Q223" s="299">
        <v>1.2999999999999999E-3</v>
      </c>
      <c r="R223" s="299">
        <f t="shared" si="52"/>
        <v>1.2999999999999999E-3</v>
      </c>
      <c r="S223" s="299">
        <v>0</v>
      </c>
      <c r="T223" s="300">
        <f t="shared" si="53"/>
        <v>0</v>
      </c>
      <c r="AR223" s="202" t="s">
        <v>261</v>
      </c>
      <c r="AT223" s="202" t="s">
        <v>198</v>
      </c>
      <c r="AU223" s="202" t="s">
        <v>85</v>
      </c>
      <c r="AY223" s="202" t="s">
        <v>196</v>
      </c>
      <c r="BE223" s="301">
        <f t="shared" si="54"/>
        <v>0</v>
      </c>
      <c r="BF223" s="301">
        <f t="shared" si="55"/>
        <v>0</v>
      </c>
      <c r="BG223" s="301">
        <f t="shared" si="56"/>
        <v>0</v>
      </c>
      <c r="BH223" s="301">
        <f t="shared" si="57"/>
        <v>0</v>
      </c>
      <c r="BI223" s="301">
        <f t="shared" si="58"/>
        <v>0</v>
      </c>
      <c r="BJ223" s="202" t="s">
        <v>39</v>
      </c>
      <c r="BK223" s="301">
        <f t="shared" si="59"/>
        <v>0</v>
      </c>
      <c r="BL223" s="202" t="s">
        <v>261</v>
      </c>
      <c r="BM223" s="202" t="s">
        <v>1924</v>
      </c>
    </row>
    <row r="224" spans="2:65" s="212" customFormat="1" ht="25.5" customHeight="1">
      <c r="B224" s="213"/>
      <c r="C224" s="291" t="s">
        <v>643</v>
      </c>
      <c r="D224" s="291" t="s">
        <v>198</v>
      </c>
      <c r="E224" s="292" t="s">
        <v>1925</v>
      </c>
      <c r="F224" s="293" t="s">
        <v>1926</v>
      </c>
      <c r="G224" s="294" t="s">
        <v>1829</v>
      </c>
      <c r="H224" s="295">
        <v>1</v>
      </c>
      <c r="I224" s="116">
        <v>0</v>
      </c>
      <c r="J224" s="296">
        <f t="shared" si="50"/>
        <v>0</v>
      </c>
      <c r="K224" s="293" t="s">
        <v>202</v>
      </c>
      <c r="L224" s="213"/>
      <c r="M224" s="297" t="s">
        <v>5</v>
      </c>
      <c r="N224" s="298" t="s">
        <v>48</v>
      </c>
      <c r="O224" s="214"/>
      <c r="P224" s="299">
        <f t="shared" si="51"/>
        <v>0</v>
      </c>
      <c r="Q224" s="299">
        <v>8.4999999999999995E-4</v>
      </c>
      <c r="R224" s="299">
        <f t="shared" si="52"/>
        <v>8.4999999999999995E-4</v>
      </c>
      <c r="S224" s="299">
        <v>0</v>
      </c>
      <c r="T224" s="300">
        <f t="shared" si="53"/>
        <v>0</v>
      </c>
      <c r="AR224" s="202" t="s">
        <v>261</v>
      </c>
      <c r="AT224" s="202" t="s">
        <v>198</v>
      </c>
      <c r="AU224" s="202" t="s">
        <v>85</v>
      </c>
      <c r="AY224" s="202" t="s">
        <v>196</v>
      </c>
      <c r="BE224" s="301">
        <f t="shared" si="54"/>
        <v>0</v>
      </c>
      <c r="BF224" s="301">
        <f t="shared" si="55"/>
        <v>0</v>
      </c>
      <c r="BG224" s="301">
        <f t="shared" si="56"/>
        <v>0</v>
      </c>
      <c r="BH224" s="301">
        <f t="shared" si="57"/>
        <v>0</v>
      </c>
      <c r="BI224" s="301">
        <f t="shared" si="58"/>
        <v>0</v>
      </c>
      <c r="BJ224" s="202" t="s">
        <v>39</v>
      </c>
      <c r="BK224" s="301">
        <f t="shared" si="59"/>
        <v>0</v>
      </c>
      <c r="BL224" s="202" t="s">
        <v>261</v>
      </c>
      <c r="BM224" s="202" t="s">
        <v>1927</v>
      </c>
    </row>
    <row r="225" spans="2:65" s="212" customFormat="1" ht="25.5" customHeight="1">
      <c r="B225" s="213"/>
      <c r="C225" s="291" t="s">
        <v>647</v>
      </c>
      <c r="D225" s="291" t="s">
        <v>198</v>
      </c>
      <c r="E225" s="292" t="s">
        <v>1928</v>
      </c>
      <c r="F225" s="293" t="s">
        <v>1929</v>
      </c>
      <c r="G225" s="294" t="s">
        <v>1829</v>
      </c>
      <c r="H225" s="295">
        <v>1</v>
      </c>
      <c r="I225" s="116">
        <v>0</v>
      </c>
      <c r="J225" s="296">
        <f t="shared" si="50"/>
        <v>0</v>
      </c>
      <c r="K225" s="293" t="s">
        <v>202</v>
      </c>
      <c r="L225" s="213"/>
      <c r="M225" s="297" t="s">
        <v>5</v>
      </c>
      <c r="N225" s="298" t="s">
        <v>48</v>
      </c>
      <c r="O225" s="214"/>
      <c r="P225" s="299">
        <f t="shared" si="51"/>
        <v>0</v>
      </c>
      <c r="Q225" s="299">
        <v>8.4999999999999995E-4</v>
      </c>
      <c r="R225" s="299">
        <f t="shared" si="52"/>
        <v>8.4999999999999995E-4</v>
      </c>
      <c r="S225" s="299">
        <v>0</v>
      </c>
      <c r="T225" s="300">
        <f t="shared" si="53"/>
        <v>0</v>
      </c>
      <c r="AR225" s="202" t="s">
        <v>261</v>
      </c>
      <c r="AT225" s="202" t="s">
        <v>198</v>
      </c>
      <c r="AU225" s="202" t="s">
        <v>85</v>
      </c>
      <c r="AY225" s="202" t="s">
        <v>196</v>
      </c>
      <c r="BE225" s="301">
        <f t="shared" si="54"/>
        <v>0</v>
      </c>
      <c r="BF225" s="301">
        <f t="shared" si="55"/>
        <v>0</v>
      </c>
      <c r="BG225" s="301">
        <f t="shared" si="56"/>
        <v>0</v>
      </c>
      <c r="BH225" s="301">
        <f t="shared" si="57"/>
        <v>0</v>
      </c>
      <c r="BI225" s="301">
        <f t="shared" si="58"/>
        <v>0</v>
      </c>
      <c r="BJ225" s="202" t="s">
        <v>39</v>
      </c>
      <c r="BK225" s="301">
        <f t="shared" si="59"/>
        <v>0</v>
      </c>
      <c r="BL225" s="202" t="s">
        <v>261</v>
      </c>
      <c r="BM225" s="202" t="s">
        <v>1930</v>
      </c>
    </row>
    <row r="226" spans="2:65" s="212" customFormat="1" ht="16.5" customHeight="1">
      <c r="B226" s="213"/>
      <c r="C226" s="291" t="s">
        <v>651</v>
      </c>
      <c r="D226" s="291" t="s">
        <v>198</v>
      </c>
      <c r="E226" s="292" t="s">
        <v>1931</v>
      </c>
      <c r="F226" s="293" t="s">
        <v>1932</v>
      </c>
      <c r="G226" s="294" t="s">
        <v>1829</v>
      </c>
      <c r="H226" s="295">
        <v>2</v>
      </c>
      <c r="I226" s="116">
        <v>0</v>
      </c>
      <c r="J226" s="296">
        <f t="shared" si="50"/>
        <v>0</v>
      </c>
      <c r="K226" s="293" t="s">
        <v>202</v>
      </c>
      <c r="L226" s="213"/>
      <c r="M226" s="297" t="s">
        <v>5</v>
      </c>
      <c r="N226" s="298" t="s">
        <v>48</v>
      </c>
      <c r="O226" s="214"/>
      <c r="P226" s="299">
        <f t="shared" si="51"/>
        <v>0</v>
      </c>
      <c r="Q226" s="299">
        <v>5.9000000000000003E-4</v>
      </c>
      <c r="R226" s="299">
        <f t="shared" si="52"/>
        <v>1.1800000000000001E-3</v>
      </c>
      <c r="S226" s="299">
        <v>0</v>
      </c>
      <c r="T226" s="300">
        <f t="shared" si="53"/>
        <v>0</v>
      </c>
      <c r="AR226" s="202" t="s">
        <v>261</v>
      </c>
      <c r="AT226" s="202" t="s">
        <v>198</v>
      </c>
      <c r="AU226" s="202" t="s">
        <v>85</v>
      </c>
      <c r="AY226" s="202" t="s">
        <v>196</v>
      </c>
      <c r="BE226" s="301">
        <f t="shared" si="54"/>
        <v>0</v>
      </c>
      <c r="BF226" s="301">
        <f t="shared" si="55"/>
        <v>0</v>
      </c>
      <c r="BG226" s="301">
        <f t="shared" si="56"/>
        <v>0</v>
      </c>
      <c r="BH226" s="301">
        <f t="shared" si="57"/>
        <v>0</v>
      </c>
      <c r="BI226" s="301">
        <f t="shared" si="58"/>
        <v>0</v>
      </c>
      <c r="BJ226" s="202" t="s">
        <v>39</v>
      </c>
      <c r="BK226" s="301">
        <f t="shared" si="59"/>
        <v>0</v>
      </c>
      <c r="BL226" s="202" t="s">
        <v>261</v>
      </c>
      <c r="BM226" s="202" t="s">
        <v>1933</v>
      </c>
    </row>
    <row r="227" spans="2:65" s="212" customFormat="1" ht="25.5" customHeight="1">
      <c r="B227" s="213"/>
      <c r="C227" s="302" t="s">
        <v>655</v>
      </c>
      <c r="D227" s="302" t="s">
        <v>291</v>
      </c>
      <c r="E227" s="303" t="s">
        <v>1934</v>
      </c>
      <c r="F227" s="304" t="s">
        <v>1935</v>
      </c>
      <c r="G227" s="305" t="s">
        <v>288</v>
      </c>
      <c r="H227" s="306">
        <v>1</v>
      </c>
      <c r="I227" s="117">
        <v>0</v>
      </c>
      <c r="J227" s="307">
        <f t="shared" si="50"/>
        <v>0</v>
      </c>
      <c r="K227" s="304" t="s">
        <v>351</v>
      </c>
      <c r="L227" s="308"/>
      <c r="M227" s="309" t="s">
        <v>5</v>
      </c>
      <c r="N227" s="310" t="s">
        <v>48</v>
      </c>
      <c r="O227" s="214"/>
      <c r="P227" s="299">
        <f t="shared" si="51"/>
        <v>0</v>
      </c>
      <c r="Q227" s="299">
        <v>1.4E-2</v>
      </c>
      <c r="R227" s="299">
        <f t="shared" si="52"/>
        <v>1.4E-2</v>
      </c>
      <c r="S227" s="299">
        <v>0</v>
      </c>
      <c r="T227" s="300">
        <f t="shared" si="53"/>
        <v>0</v>
      </c>
      <c r="AR227" s="202" t="s">
        <v>327</v>
      </c>
      <c r="AT227" s="202" t="s">
        <v>291</v>
      </c>
      <c r="AU227" s="202" t="s">
        <v>85</v>
      </c>
      <c r="AY227" s="202" t="s">
        <v>196</v>
      </c>
      <c r="BE227" s="301">
        <f t="shared" si="54"/>
        <v>0</v>
      </c>
      <c r="BF227" s="301">
        <f t="shared" si="55"/>
        <v>0</v>
      </c>
      <c r="BG227" s="301">
        <f t="shared" si="56"/>
        <v>0</v>
      </c>
      <c r="BH227" s="301">
        <f t="shared" si="57"/>
        <v>0</v>
      </c>
      <c r="BI227" s="301">
        <f t="shared" si="58"/>
        <v>0</v>
      </c>
      <c r="BJ227" s="202" t="s">
        <v>39</v>
      </c>
      <c r="BK227" s="301">
        <f t="shared" si="59"/>
        <v>0</v>
      </c>
      <c r="BL227" s="202" t="s">
        <v>261</v>
      </c>
      <c r="BM227" s="202" t="s">
        <v>1936</v>
      </c>
    </row>
    <row r="228" spans="2:65" s="212" customFormat="1" ht="16.5" customHeight="1">
      <c r="B228" s="213"/>
      <c r="C228" s="302" t="s">
        <v>659</v>
      </c>
      <c r="D228" s="302" t="s">
        <v>291</v>
      </c>
      <c r="E228" s="303" t="s">
        <v>1937</v>
      </c>
      <c r="F228" s="304" t="s">
        <v>1938</v>
      </c>
      <c r="G228" s="305" t="s">
        <v>288</v>
      </c>
      <c r="H228" s="306">
        <v>1</v>
      </c>
      <c r="I228" s="117">
        <v>0</v>
      </c>
      <c r="J228" s="307">
        <f t="shared" si="50"/>
        <v>0</v>
      </c>
      <c r="K228" s="304" t="s">
        <v>202</v>
      </c>
      <c r="L228" s="308"/>
      <c r="M228" s="309" t="s">
        <v>5</v>
      </c>
      <c r="N228" s="310" t="s">
        <v>48</v>
      </c>
      <c r="O228" s="214"/>
      <c r="P228" s="299">
        <f t="shared" si="51"/>
        <v>0</v>
      </c>
      <c r="Q228" s="299">
        <v>1.4E-2</v>
      </c>
      <c r="R228" s="299">
        <f t="shared" si="52"/>
        <v>1.4E-2</v>
      </c>
      <c r="S228" s="299">
        <v>0</v>
      </c>
      <c r="T228" s="300">
        <f t="shared" si="53"/>
        <v>0</v>
      </c>
      <c r="AR228" s="202" t="s">
        <v>327</v>
      </c>
      <c r="AT228" s="202" t="s">
        <v>291</v>
      </c>
      <c r="AU228" s="202" t="s">
        <v>85</v>
      </c>
      <c r="AY228" s="202" t="s">
        <v>196</v>
      </c>
      <c r="BE228" s="301">
        <f t="shared" si="54"/>
        <v>0</v>
      </c>
      <c r="BF228" s="301">
        <f t="shared" si="55"/>
        <v>0</v>
      </c>
      <c r="BG228" s="301">
        <f t="shared" si="56"/>
        <v>0</v>
      </c>
      <c r="BH228" s="301">
        <f t="shared" si="57"/>
        <v>0</v>
      </c>
      <c r="BI228" s="301">
        <f t="shared" si="58"/>
        <v>0</v>
      </c>
      <c r="BJ228" s="202" t="s">
        <v>39</v>
      </c>
      <c r="BK228" s="301">
        <f t="shared" si="59"/>
        <v>0</v>
      </c>
      <c r="BL228" s="202" t="s">
        <v>261</v>
      </c>
      <c r="BM228" s="202" t="s">
        <v>1939</v>
      </c>
    </row>
    <row r="229" spans="2:65" s="212" customFormat="1" ht="16.5" customHeight="1">
      <c r="B229" s="213"/>
      <c r="C229" s="291" t="s">
        <v>663</v>
      </c>
      <c r="D229" s="291" t="s">
        <v>198</v>
      </c>
      <c r="E229" s="292" t="s">
        <v>1940</v>
      </c>
      <c r="F229" s="293" t="s">
        <v>1941</v>
      </c>
      <c r="G229" s="294" t="s">
        <v>1829</v>
      </c>
      <c r="H229" s="295">
        <v>15</v>
      </c>
      <c r="I229" s="116">
        <v>0</v>
      </c>
      <c r="J229" s="296">
        <f t="shared" si="50"/>
        <v>0</v>
      </c>
      <c r="K229" s="293" t="s">
        <v>202</v>
      </c>
      <c r="L229" s="213"/>
      <c r="M229" s="297" t="s">
        <v>5</v>
      </c>
      <c r="N229" s="298" t="s">
        <v>48</v>
      </c>
      <c r="O229" s="214"/>
      <c r="P229" s="299">
        <f t="shared" si="51"/>
        <v>0</v>
      </c>
      <c r="Q229" s="299">
        <v>9.0000000000000006E-5</v>
      </c>
      <c r="R229" s="299">
        <f t="shared" si="52"/>
        <v>1.3500000000000001E-3</v>
      </c>
      <c r="S229" s="299">
        <v>0</v>
      </c>
      <c r="T229" s="300">
        <f t="shared" si="53"/>
        <v>0</v>
      </c>
      <c r="AR229" s="202" t="s">
        <v>261</v>
      </c>
      <c r="AT229" s="202" t="s">
        <v>198</v>
      </c>
      <c r="AU229" s="202" t="s">
        <v>85</v>
      </c>
      <c r="AY229" s="202" t="s">
        <v>196</v>
      </c>
      <c r="BE229" s="301">
        <f t="shared" si="54"/>
        <v>0</v>
      </c>
      <c r="BF229" s="301">
        <f t="shared" si="55"/>
        <v>0</v>
      </c>
      <c r="BG229" s="301">
        <f t="shared" si="56"/>
        <v>0</v>
      </c>
      <c r="BH229" s="301">
        <f t="shared" si="57"/>
        <v>0</v>
      </c>
      <c r="BI229" s="301">
        <f t="shared" si="58"/>
        <v>0</v>
      </c>
      <c r="BJ229" s="202" t="s">
        <v>39</v>
      </c>
      <c r="BK229" s="301">
        <f t="shared" si="59"/>
        <v>0</v>
      </c>
      <c r="BL229" s="202" t="s">
        <v>261</v>
      </c>
      <c r="BM229" s="202" t="s">
        <v>1942</v>
      </c>
    </row>
    <row r="230" spans="2:65" s="212" customFormat="1" ht="16.5" customHeight="1">
      <c r="B230" s="213"/>
      <c r="C230" s="302" t="s">
        <v>667</v>
      </c>
      <c r="D230" s="302" t="s">
        <v>291</v>
      </c>
      <c r="E230" s="303" t="s">
        <v>1943</v>
      </c>
      <c r="F230" s="304" t="s">
        <v>1944</v>
      </c>
      <c r="G230" s="305" t="s">
        <v>288</v>
      </c>
      <c r="H230" s="306">
        <v>15</v>
      </c>
      <c r="I230" s="117">
        <v>0</v>
      </c>
      <c r="J230" s="307">
        <f t="shared" si="50"/>
        <v>0</v>
      </c>
      <c r="K230" s="304" t="s">
        <v>351</v>
      </c>
      <c r="L230" s="308"/>
      <c r="M230" s="309" t="s">
        <v>5</v>
      </c>
      <c r="N230" s="310" t="s">
        <v>48</v>
      </c>
      <c r="O230" s="214"/>
      <c r="P230" s="299">
        <f t="shared" si="51"/>
        <v>0</v>
      </c>
      <c r="Q230" s="299">
        <v>1.3999999999999999E-4</v>
      </c>
      <c r="R230" s="299">
        <f t="shared" si="52"/>
        <v>2.0999999999999999E-3</v>
      </c>
      <c r="S230" s="299">
        <v>0</v>
      </c>
      <c r="T230" s="300">
        <f t="shared" si="53"/>
        <v>0</v>
      </c>
      <c r="AR230" s="202" t="s">
        <v>327</v>
      </c>
      <c r="AT230" s="202" t="s">
        <v>291</v>
      </c>
      <c r="AU230" s="202" t="s">
        <v>85</v>
      </c>
      <c r="AY230" s="202" t="s">
        <v>196</v>
      </c>
      <c r="BE230" s="301">
        <f t="shared" si="54"/>
        <v>0</v>
      </c>
      <c r="BF230" s="301">
        <f t="shared" si="55"/>
        <v>0</v>
      </c>
      <c r="BG230" s="301">
        <f t="shared" si="56"/>
        <v>0</v>
      </c>
      <c r="BH230" s="301">
        <f t="shared" si="57"/>
        <v>0</v>
      </c>
      <c r="BI230" s="301">
        <f t="shared" si="58"/>
        <v>0</v>
      </c>
      <c r="BJ230" s="202" t="s">
        <v>39</v>
      </c>
      <c r="BK230" s="301">
        <f t="shared" si="59"/>
        <v>0</v>
      </c>
      <c r="BL230" s="202" t="s">
        <v>261</v>
      </c>
      <c r="BM230" s="202" t="s">
        <v>1945</v>
      </c>
    </row>
    <row r="231" spans="2:65" s="212" customFormat="1">
      <c r="B231" s="213"/>
      <c r="D231" s="313"/>
      <c r="F231" s="324"/>
      <c r="I231" s="119"/>
      <c r="L231" s="213"/>
      <c r="M231" s="325"/>
      <c r="N231" s="214"/>
      <c r="O231" s="214"/>
      <c r="P231" s="214"/>
      <c r="Q231" s="214"/>
      <c r="R231" s="214"/>
      <c r="S231" s="214"/>
      <c r="T231" s="326"/>
      <c r="AT231" s="202"/>
      <c r="AU231" s="202"/>
    </row>
    <row r="232" spans="2:65" s="212" customFormat="1" ht="25.5" customHeight="1">
      <c r="B232" s="213"/>
      <c r="C232" s="302" t="s">
        <v>671</v>
      </c>
      <c r="D232" s="302" t="s">
        <v>291</v>
      </c>
      <c r="E232" s="303" t="s">
        <v>1946</v>
      </c>
      <c r="F232" s="304" t="s">
        <v>1947</v>
      </c>
      <c r="G232" s="305" t="s">
        <v>288</v>
      </c>
      <c r="H232" s="306">
        <v>1</v>
      </c>
      <c r="I232" s="117">
        <v>0</v>
      </c>
      <c r="J232" s="307">
        <f>ROUND(I232*H232,2)</f>
        <v>0</v>
      </c>
      <c r="K232" s="304" t="s">
        <v>351</v>
      </c>
      <c r="L232" s="308"/>
      <c r="M232" s="309" t="s">
        <v>5</v>
      </c>
      <c r="N232" s="310" t="s">
        <v>48</v>
      </c>
      <c r="O232" s="214"/>
      <c r="P232" s="299">
        <f>O232*H232</f>
        <v>0</v>
      </c>
      <c r="Q232" s="299">
        <v>1.0000000000000001E-5</v>
      </c>
      <c r="R232" s="299">
        <f>Q232*H232</f>
        <v>1.0000000000000001E-5</v>
      </c>
      <c r="S232" s="299">
        <v>0</v>
      </c>
      <c r="T232" s="300">
        <f>S232*H232</f>
        <v>0</v>
      </c>
      <c r="AR232" s="202" t="s">
        <v>327</v>
      </c>
      <c r="AT232" s="202" t="s">
        <v>291</v>
      </c>
      <c r="AU232" s="202" t="s">
        <v>85</v>
      </c>
      <c r="AY232" s="202" t="s">
        <v>196</v>
      </c>
      <c r="BE232" s="301">
        <f>IF(N232="základní",J232,0)</f>
        <v>0</v>
      </c>
      <c r="BF232" s="301">
        <f>IF(N232="snížená",J232,0)</f>
        <v>0</v>
      </c>
      <c r="BG232" s="301">
        <f>IF(N232="zákl. přenesená",J232,0)</f>
        <v>0</v>
      </c>
      <c r="BH232" s="301">
        <f>IF(N232="sníž. přenesená",J232,0)</f>
        <v>0</v>
      </c>
      <c r="BI232" s="301">
        <f>IF(N232="nulová",J232,0)</f>
        <v>0</v>
      </c>
      <c r="BJ232" s="202" t="s">
        <v>39</v>
      </c>
      <c r="BK232" s="301">
        <f>ROUND(I232*H232,2)</f>
        <v>0</v>
      </c>
      <c r="BL232" s="202" t="s">
        <v>261</v>
      </c>
      <c r="BM232" s="202" t="s">
        <v>1948</v>
      </c>
    </row>
    <row r="233" spans="2:65" s="212" customFormat="1">
      <c r="B233" s="213"/>
      <c r="D233" s="313"/>
      <c r="F233" s="324"/>
      <c r="I233" s="119"/>
      <c r="L233" s="213"/>
      <c r="M233" s="325"/>
      <c r="N233" s="214"/>
      <c r="O233" s="214"/>
      <c r="P233" s="214"/>
      <c r="Q233" s="214"/>
      <c r="R233" s="214"/>
      <c r="S233" s="214"/>
      <c r="T233" s="326"/>
      <c r="AT233" s="202"/>
      <c r="AU233" s="202"/>
    </row>
    <row r="234" spans="2:65" s="212" customFormat="1" ht="25.5" customHeight="1">
      <c r="B234" s="213"/>
      <c r="C234" s="302" t="s">
        <v>675</v>
      </c>
      <c r="D234" s="302" t="s">
        <v>291</v>
      </c>
      <c r="E234" s="303" t="s">
        <v>1949</v>
      </c>
      <c r="F234" s="304" t="s">
        <v>1950</v>
      </c>
      <c r="G234" s="305" t="s">
        <v>400</v>
      </c>
      <c r="H234" s="306">
        <v>17</v>
      </c>
      <c r="I234" s="117">
        <v>0</v>
      </c>
      <c r="J234" s="307">
        <f t="shared" ref="J234:J241" si="60">ROUND(I234*H234,2)</f>
        <v>0</v>
      </c>
      <c r="K234" s="304" t="s">
        <v>351</v>
      </c>
      <c r="L234" s="308"/>
      <c r="M234" s="309" t="s">
        <v>5</v>
      </c>
      <c r="N234" s="310" t="s">
        <v>48</v>
      </c>
      <c r="O234" s="214"/>
      <c r="P234" s="299">
        <f t="shared" ref="P234:P241" si="61">O234*H234</f>
        <v>0</v>
      </c>
      <c r="Q234" s="299">
        <v>1.2E-4</v>
      </c>
      <c r="R234" s="299">
        <f t="shared" ref="R234:R241" si="62">Q234*H234</f>
        <v>2.0400000000000001E-3</v>
      </c>
      <c r="S234" s="299">
        <v>0</v>
      </c>
      <c r="T234" s="300">
        <f t="shared" ref="T234:T241" si="63">S234*H234</f>
        <v>0</v>
      </c>
      <c r="AR234" s="202" t="s">
        <v>327</v>
      </c>
      <c r="AT234" s="202" t="s">
        <v>291</v>
      </c>
      <c r="AU234" s="202" t="s">
        <v>85</v>
      </c>
      <c r="AY234" s="202" t="s">
        <v>196</v>
      </c>
      <c r="BE234" s="301">
        <f t="shared" ref="BE234:BE241" si="64">IF(N234="základní",J234,0)</f>
        <v>0</v>
      </c>
      <c r="BF234" s="301">
        <f t="shared" ref="BF234:BF241" si="65">IF(N234="snížená",J234,0)</f>
        <v>0</v>
      </c>
      <c r="BG234" s="301">
        <f t="shared" ref="BG234:BG241" si="66">IF(N234="zákl. přenesená",J234,0)</f>
        <v>0</v>
      </c>
      <c r="BH234" s="301">
        <f t="shared" ref="BH234:BH241" si="67">IF(N234="sníž. přenesená",J234,0)</f>
        <v>0</v>
      </c>
      <c r="BI234" s="301">
        <f t="shared" ref="BI234:BI241" si="68">IF(N234="nulová",J234,0)</f>
        <v>0</v>
      </c>
      <c r="BJ234" s="202" t="s">
        <v>39</v>
      </c>
      <c r="BK234" s="301">
        <f t="shared" ref="BK234:BK241" si="69">ROUND(I234*H234,2)</f>
        <v>0</v>
      </c>
      <c r="BL234" s="202" t="s">
        <v>261</v>
      </c>
      <c r="BM234" s="202" t="s">
        <v>1951</v>
      </c>
    </row>
    <row r="235" spans="2:65" s="212" customFormat="1" ht="16.5" customHeight="1">
      <c r="B235" s="213"/>
      <c r="C235" s="291" t="s">
        <v>679</v>
      </c>
      <c r="D235" s="291" t="s">
        <v>198</v>
      </c>
      <c r="E235" s="292" t="s">
        <v>1952</v>
      </c>
      <c r="F235" s="293" t="s">
        <v>1953</v>
      </c>
      <c r="G235" s="294" t="s">
        <v>288</v>
      </c>
      <c r="H235" s="295">
        <v>2</v>
      </c>
      <c r="I235" s="116">
        <v>0</v>
      </c>
      <c r="J235" s="296">
        <f t="shared" si="60"/>
        <v>0</v>
      </c>
      <c r="K235" s="293" t="s">
        <v>202</v>
      </c>
      <c r="L235" s="213"/>
      <c r="M235" s="297" t="s">
        <v>5</v>
      </c>
      <c r="N235" s="298" t="s">
        <v>48</v>
      </c>
      <c r="O235" s="214"/>
      <c r="P235" s="299">
        <f t="shared" si="61"/>
        <v>0</v>
      </c>
      <c r="Q235" s="299">
        <v>1.6000000000000001E-4</v>
      </c>
      <c r="R235" s="299">
        <f t="shared" si="62"/>
        <v>3.2000000000000003E-4</v>
      </c>
      <c r="S235" s="299">
        <v>0</v>
      </c>
      <c r="T235" s="300">
        <f t="shared" si="63"/>
        <v>0</v>
      </c>
      <c r="AR235" s="202" t="s">
        <v>261</v>
      </c>
      <c r="AT235" s="202" t="s">
        <v>198</v>
      </c>
      <c r="AU235" s="202" t="s">
        <v>85</v>
      </c>
      <c r="AY235" s="202" t="s">
        <v>196</v>
      </c>
      <c r="BE235" s="301">
        <f t="shared" si="64"/>
        <v>0</v>
      </c>
      <c r="BF235" s="301">
        <f t="shared" si="65"/>
        <v>0</v>
      </c>
      <c r="BG235" s="301">
        <f t="shared" si="66"/>
        <v>0</v>
      </c>
      <c r="BH235" s="301">
        <f t="shared" si="67"/>
        <v>0</v>
      </c>
      <c r="BI235" s="301">
        <f t="shared" si="68"/>
        <v>0</v>
      </c>
      <c r="BJ235" s="202" t="s">
        <v>39</v>
      </c>
      <c r="BK235" s="301">
        <f t="shared" si="69"/>
        <v>0</v>
      </c>
      <c r="BL235" s="202" t="s">
        <v>261</v>
      </c>
      <c r="BM235" s="202" t="s">
        <v>1954</v>
      </c>
    </row>
    <row r="236" spans="2:65" s="212" customFormat="1" ht="16.5" customHeight="1">
      <c r="B236" s="213"/>
      <c r="C236" s="302" t="s">
        <v>683</v>
      </c>
      <c r="D236" s="302" t="s">
        <v>291</v>
      </c>
      <c r="E236" s="303" t="s">
        <v>1955</v>
      </c>
      <c r="F236" s="304" t="s">
        <v>1956</v>
      </c>
      <c r="G236" s="305" t="s">
        <v>288</v>
      </c>
      <c r="H236" s="306">
        <v>2</v>
      </c>
      <c r="I236" s="117">
        <v>0</v>
      </c>
      <c r="J236" s="307">
        <f t="shared" si="60"/>
        <v>0</v>
      </c>
      <c r="K236" s="304" t="s">
        <v>202</v>
      </c>
      <c r="L236" s="308"/>
      <c r="M236" s="309" t="s">
        <v>5</v>
      </c>
      <c r="N236" s="310" t="s">
        <v>48</v>
      </c>
      <c r="O236" s="214"/>
      <c r="P236" s="299">
        <f t="shared" si="61"/>
        <v>0</v>
      </c>
      <c r="Q236" s="299">
        <v>1.8E-3</v>
      </c>
      <c r="R236" s="299">
        <f t="shared" si="62"/>
        <v>3.5999999999999999E-3</v>
      </c>
      <c r="S236" s="299">
        <v>0</v>
      </c>
      <c r="T236" s="300">
        <f t="shared" si="63"/>
        <v>0</v>
      </c>
      <c r="AR236" s="202" t="s">
        <v>327</v>
      </c>
      <c r="AT236" s="202" t="s">
        <v>291</v>
      </c>
      <c r="AU236" s="202" t="s">
        <v>85</v>
      </c>
      <c r="AY236" s="202" t="s">
        <v>196</v>
      </c>
      <c r="BE236" s="301">
        <f t="shared" si="64"/>
        <v>0</v>
      </c>
      <c r="BF236" s="301">
        <f t="shared" si="65"/>
        <v>0</v>
      </c>
      <c r="BG236" s="301">
        <f t="shared" si="66"/>
        <v>0</v>
      </c>
      <c r="BH236" s="301">
        <f t="shared" si="67"/>
        <v>0</v>
      </c>
      <c r="BI236" s="301">
        <f t="shared" si="68"/>
        <v>0</v>
      </c>
      <c r="BJ236" s="202" t="s">
        <v>39</v>
      </c>
      <c r="BK236" s="301">
        <f t="shared" si="69"/>
        <v>0</v>
      </c>
      <c r="BL236" s="202" t="s">
        <v>261</v>
      </c>
      <c r="BM236" s="202" t="s">
        <v>1957</v>
      </c>
    </row>
    <row r="237" spans="2:65" s="212" customFormat="1" ht="16.5" customHeight="1">
      <c r="B237" s="213"/>
      <c r="C237" s="291" t="s">
        <v>687</v>
      </c>
      <c r="D237" s="291" t="s">
        <v>198</v>
      </c>
      <c r="E237" s="292" t="s">
        <v>1958</v>
      </c>
      <c r="F237" s="293" t="s">
        <v>1959</v>
      </c>
      <c r="G237" s="294" t="s">
        <v>288</v>
      </c>
      <c r="H237" s="295">
        <v>6</v>
      </c>
      <c r="I237" s="116">
        <v>0</v>
      </c>
      <c r="J237" s="296">
        <f t="shared" si="60"/>
        <v>0</v>
      </c>
      <c r="K237" s="293" t="s">
        <v>202</v>
      </c>
      <c r="L237" s="213"/>
      <c r="M237" s="297" t="s">
        <v>5</v>
      </c>
      <c r="N237" s="298" t="s">
        <v>48</v>
      </c>
      <c r="O237" s="214"/>
      <c r="P237" s="299">
        <f t="shared" si="61"/>
        <v>0</v>
      </c>
      <c r="Q237" s="299">
        <v>4.0000000000000003E-5</v>
      </c>
      <c r="R237" s="299">
        <f t="shared" si="62"/>
        <v>2.4000000000000003E-4</v>
      </c>
      <c r="S237" s="299">
        <v>0</v>
      </c>
      <c r="T237" s="300">
        <f t="shared" si="63"/>
        <v>0</v>
      </c>
      <c r="AR237" s="202" t="s">
        <v>261</v>
      </c>
      <c r="AT237" s="202" t="s">
        <v>198</v>
      </c>
      <c r="AU237" s="202" t="s">
        <v>85</v>
      </c>
      <c r="AY237" s="202" t="s">
        <v>196</v>
      </c>
      <c r="BE237" s="301">
        <f t="shared" si="64"/>
        <v>0</v>
      </c>
      <c r="BF237" s="301">
        <f t="shared" si="65"/>
        <v>0</v>
      </c>
      <c r="BG237" s="301">
        <f t="shared" si="66"/>
        <v>0</v>
      </c>
      <c r="BH237" s="301">
        <f t="shared" si="67"/>
        <v>0</v>
      </c>
      <c r="BI237" s="301">
        <f t="shared" si="68"/>
        <v>0</v>
      </c>
      <c r="BJ237" s="202" t="s">
        <v>39</v>
      </c>
      <c r="BK237" s="301">
        <f t="shared" si="69"/>
        <v>0</v>
      </c>
      <c r="BL237" s="202" t="s">
        <v>261</v>
      </c>
      <c r="BM237" s="202" t="s">
        <v>1960</v>
      </c>
    </row>
    <row r="238" spans="2:65" s="212" customFormat="1" ht="16.5" customHeight="1">
      <c r="B238" s="213"/>
      <c r="C238" s="302" t="s">
        <v>691</v>
      </c>
      <c r="D238" s="302" t="s">
        <v>291</v>
      </c>
      <c r="E238" s="303" t="s">
        <v>1961</v>
      </c>
      <c r="F238" s="304" t="s">
        <v>1962</v>
      </c>
      <c r="G238" s="305" t="s">
        <v>288</v>
      </c>
      <c r="H238" s="306">
        <v>6</v>
      </c>
      <c r="I238" s="117">
        <v>0</v>
      </c>
      <c r="J238" s="307">
        <f t="shared" si="60"/>
        <v>0</v>
      </c>
      <c r="K238" s="304" t="s">
        <v>202</v>
      </c>
      <c r="L238" s="308"/>
      <c r="M238" s="309" t="s">
        <v>5</v>
      </c>
      <c r="N238" s="310" t="s">
        <v>48</v>
      </c>
      <c r="O238" s="214"/>
      <c r="P238" s="299">
        <f t="shared" si="61"/>
        <v>0</v>
      </c>
      <c r="Q238" s="299">
        <v>1.8E-3</v>
      </c>
      <c r="R238" s="299">
        <f t="shared" si="62"/>
        <v>1.0800000000000001E-2</v>
      </c>
      <c r="S238" s="299">
        <v>0</v>
      </c>
      <c r="T238" s="300">
        <f t="shared" si="63"/>
        <v>0</v>
      </c>
      <c r="AR238" s="202" t="s">
        <v>327</v>
      </c>
      <c r="AT238" s="202" t="s">
        <v>291</v>
      </c>
      <c r="AU238" s="202" t="s">
        <v>85</v>
      </c>
      <c r="AY238" s="202" t="s">
        <v>196</v>
      </c>
      <c r="BE238" s="301">
        <f t="shared" si="64"/>
        <v>0</v>
      </c>
      <c r="BF238" s="301">
        <f t="shared" si="65"/>
        <v>0</v>
      </c>
      <c r="BG238" s="301">
        <f t="shared" si="66"/>
        <v>0</v>
      </c>
      <c r="BH238" s="301">
        <f t="shared" si="67"/>
        <v>0</v>
      </c>
      <c r="BI238" s="301">
        <f t="shared" si="68"/>
        <v>0</v>
      </c>
      <c r="BJ238" s="202" t="s">
        <v>39</v>
      </c>
      <c r="BK238" s="301">
        <f t="shared" si="69"/>
        <v>0</v>
      </c>
      <c r="BL238" s="202" t="s">
        <v>261</v>
      </c>
      <c r="BM238" s="202" t="s">
        <v>1963</v>
      </c>
    </row>
    <row r="239" spans="2:65" s="212" customFormat="1" ht="25.5" customHeight="1">
      <c r="B239" s="213"/>
      <c r="C239" s="291" t="s">
        <v>695</v>
      </c>
      <c r="D239" s="291" t="s">
        <v>198</v>
      </c>
      <c r="E239" s="292" t="s">
        <v>1964</v>
      </c>
      <c r="F239" s="293" t="s">
        <v>1965</v>
      </c>
      <c r="G239" s="294" t="s">
        <v>288</v>
      </c>
      <c r="H239" s="295">
        <v>7</v>
      </c>
      <c r="I239" s="116">
        <v>0</v>
      </c>
      <c r="J239" s="296">
        <f t="shared" si="60"/>
        <v>0</v>
      </c>
      <c r="K239" s="293" t="s">
        <v>202</v>
      </c>
      <c r="L239" s="213"/>
      <c r="M239" s="297" t="s">
        <v>5</v>
      </c>
      <c r="N239" s="298" t="s">
        <v>48</v>
      </c>
      <c r="O239" s="214"/>
      <c r="P239" s="299">
        <f t="shared" si="61"/>
        <v>0</v>
      </c>
      <c r="Q239" s="299">
        <v>1.3999999999999999E-4</v>
      </c>
      <c r="R239" s="299">
        <f t="shared" si="62"/>
        <v>9.7999999999999997E-4</v>
      </c>
      <c r="S239" s="299">
        <v>0</v>
      </c>
      <c r="T239" s="300">
        <f t="shared" si="63"/>
        <v>0</v>
      </c>
      <c r="AR239" s="202" t="s">
        <v>261</v>
      </c>
      <c r="AT239" s="202" t="s">
        <v>198</v>
      </c>
      <c r="AU239" s="202" t="s">
        <v>85</v>
      </c>
      <c r="AY239" s="202" t="s">
        <v>196</v>
      </c>
      <c r="BE239" s="301">
        <f t="shared" si="64"/>
        <v>0</v>
      </c>
      <c r="BF239" s="301">
        <f t="shared" si="65"/>
        <v>0</v>
      </c>
      <c r="BG239" s="301">
        <f t="shared" si="66"/>
        <v>0</v>
      </c>
      <c r="BH239" s="301">
        <f t="shared" si="67"/>
        <v>0</v>
      </c>
      <c r="BI239" s="301">
        <f t="shared" si="68"/>
        <v>0</v>
      </c>
      <c r="BJ239" s="202" t="s">
        <v>39</v>
      </c>
      <c r="BK239" s="301">
        <f t="shared" si="69"/>
        <v>0</v>
      </c>
      <c r="BL239" s="202" t="s">
        <v>261</v>
      </c>
      <c r="BM239" s="202" t="s">
        <v>1966</v>
      </c>
    </row>
    <row r="240" spans="2:65" s="212" customFormat="1" ht="16.5" customHeight="1">
      <c r="B240" s="213"/>
      <c r="C240" s="302" t="s">
        <v>699</v>
      </c>
      <c r="D240" s="302" t="s">
        <v>291</v>
      </c>
      <c r="E240" s="303" t="s">
        <v>1967</v>
      </c>
      <c r="F240" s="304" t="s">
        <v>1968</v>
      </c>
      <c r="G240" s="305" t="s">
        <v>288</v>
      </c>
      <c r="H240" s="306">
        <v>6</v>
      </c>
      <c r="I240" s="117">
        <v>0</v>
      </c>
      <c r="J240" s="307">
        <f t="shared" si="60"/>
        <v>0</v>
      </c>
      <c r="K240" s="304" t="s">
        <v>202</v>
      </c>
      <c r="L240" s="308"/>
      <c r="M240" s="309" t="s">
        <v>5</v>
      </c>
      <c r="N240" s="310" t="s">
        <v>48</v>
      </c>
      <c r="O240" s="214"/>
      <c r="P240" s="299">
        <f t="shared" si="61"/>
        <v>0</v>
      </c>
      <c r="Q240" s="299">
        <v>3.2000000000000003E-4</v>
      </c>
      <c r="R240" s="299">
        <f t="shared" si="62"/>
        <v>1.9200000000000003E-3</v>
      </c>
      <c r="S240" s="299">
        <v>0</v>
      </c>
      <c r="T240" s="300">
        <f t="shared" si="63"/>
        <v>0</v>
      </c>
      <c r="AR240" s="202" t="s">
        <v>327</v>
      </c>
      <c r="AT240" s="202" t="s">
        <v>291</v>
      </c>
      <c r="AU240" s="202" t="s">
        <v>85</v>
      </c>
      <c r="AY240" s="202" t="s">
        <v>196</v>
      </c>
      <c r="BE240" s="301">
        <f t="shared" si="64"/>
        <v>0</v>
      </c>
      <c r="BF240" s="301">
        <f t="shared" si="65"/>
        <v>0</v>
      </c>
      <c r="BG240" s="301">
        <f t="shared" si="66"/>
        <v>0</v>
      </c>
      <c r="BH240" s="301">
        <f t="shared" si="67"/>
        <v>0</v>
      </c>
      <c r="BI240" s="301">
        <f t="shared" si="68"/>
        <v>0</v>
      </c>
      <c r="BJ240" s="202" t="s">
        <v>39</v>
      </c>
      <c r="BK240" s="301">
        <f t="shared" si="69"/>
        <v>0</v>
      </c>
      <c r="BL240" s="202" t="s">
        <v>261</v>
      </c>
      <c r="BM240" s="202" t="s">
        <v>1969</v>
      </c>
    </row>
    <row r="241" spans="2:65" s="212" customFormat="1" ht="25.5" customHeight="1">
      <c r="B241" s="213"/>
      <c r="C241" s="302" t="s">
        <v>705</v>
      </c>
      <c r="D241" s="302" t="s">
        <v>291</v>
      </c>
      <c r="E241" s="303" t="s">
        <v>1970</v>
      </c>
      <c r="F241" s="304" t="s">
        <v>1971</v>
      </c>
      <c r="G241" s="305" t="s">
        <v>288</v>
      </c>
      <c r="H241" s="306">
        <v>1</v>
      </c>
      <c r="I241" s="117">
        <v>0</v>
      </c>
      <c r="J241" s="307">
        <f t="shared" si="60"/>
        <v>0</v>
      </c>
      <c r="K241" s="304" t="s">
        <v>351</v>
      </c>
      <c r="L241" s="308"/>
      <c r="M241" s="309" t="s">
        <v>5</v>
      </c>
      <c r="N241" s="310" t="s">
        <v>48</v>
      </c>
      <c r="O241" s="214"/>
      <c r="P241" s="299">
        <f t="shared" si="61"/>
        <v>0</v>
      </c>
      <c r="Q241" s="299">
        <v>3.8000000000000002E-4</v>
      </c>
      <c r="R241" s="299">
        <f t="shared" si="62"/>
        <v>3.8000000000000002E-4</v>
      </c>
      <c r="S241" s="299">
        <v>0</v>
      </c>
      <c r="T241" s="300">
        <f t="shared" si="63"/>
        <v>0</v>
      </c>
      <c r="AR241" s="202" t="s">
        <v>327</v>
      </c>
      <c r="AT241" s="202" t="s">
        <v>291</v>
      </c>
      <c r="AU241" s="202" t="s">
        <v>85</v>
      </c>
      <c r="AY241" s="202" t="s">
        <v>196</v>
      </c>
      <c r="BE241" s="301">
        <f t="shared" si="64"/>
        <v>0</v>
      </c>
      <c r="BF241" s="301">
        <f t="shared" si="65"/>
        <v>0</v>
      </c>
      <c r="BG241" s="301">
        <f t="shared" si="66"/>
        <v>0</v>
      </c>
      <c r="BH241" s="301">
        <f t="shared" si="67"/>
        <v>0</v>
      </c>
      <c r="BI241" s="301">
        <f t="shared" si="68"/>
        <v>0</v>
      </c>
      <c r="BJ241" s="202" t="s">
        <v>39</v>
      </c>
      <c r="BK241" s="301">
        <f t="shared" si="69"/>
        <v>0</v>
      </c>
      <c r="BL241" s="202" t="s">
        <v>261</v>
      </c>
      <c r="BM241" s="202" t="s">
        <v>1972</v>
      </c>
    </row>
    <row r="242" spans="2:65" s="212" customFormat="1">
      <c r="B242" s="213"/>
      <c r="D242" s="313"/>
      <c r="F242" s="324"/>
      <c r="I242" s="119"/>
      <c r="L242" s="213"/>
      <c r="M242" s="325"/>
      <c r="N242" s="214"/>
      <c r="O242" s="214"/>
      <c r="P242" s="214"/>
      <c r="Q242" s="214"/>
      <c r="R242" s="214"/>
      <c r="S242" s="214"/>
      <c r="T242" s="326"/>
      <c r="AT242" s="202"/>
      <c r="AU242" s="202"/>
    </row>
    <row r="243" spans="2:65" s="212" customFormat="1" ht="16.5" customHeight="1">
      <c r="B243" s="213"/>
      <c r="C243" s="291" t="s">
        <v>709</v>
      </c>
      <c r="D243" s="291" t="s">
        <v>198</v>
      </c>
      <c r="E243" s="292" t="s">
        <v>1973</v>
      </c>
      <c r="F243" s="293" t="s">
        <v>1974</v>
      </c>
      <c r="G243" s="294" t="s">
        <v>288</v>
      </c>
      <c r="H243" s="295">
        <v>1</v>
      </c>
      <c r="I243" s="116">
        <v>0</v>
      </c>
      <c r="J243" s="296">
        <f>ROUND(I243*H243,2)</f>
        <v>0</v>
      </c>
      <c r="K243" s="293" t="s">
        <v>351</v>
      </c>
      <c r="L243" s="213"/>
      <c r="M243" s="297" t="s">
        <v>5</v>
      </c>
      <c r="N243" s="298" t="s">
        <v>48</v>
      </c>
      <c r="O243" s="214"/>
      <c r="P243" s="299">
        <f>O243*H243</f>
        <v>0</v>
      </c>
      <c r="Q243" s="299">
        <v>3.1E-4</v>
      </c>
      <c r="R243" s="299">
        <f>Q243*H243</f>
        <v>3.1E-4</v>
      </c>
      <c r="S243" s="299">
        <v>0</v>
      </c>
      <c r="T243" s="300">
        <f>S243*H243</f>
        <v>0</v>
      </c>
      <c r="AR243" s="202" t="s">
        <v>261</v>
      </c>
      <c r="AT243" s="202" t="s">
        <v>198</v>
      </c>
      <c r="AU243" s="202" t="s">
        <v>85</v>
      </c>
      <c r="AY243" s="202" t="s">
        <v>196</v>
      </c>
      <c r="BE243" s="301">
        <f>IF(N243="základní",J243,0)</f>
        <v>0</v>
      </c>
      <c r="BF243" s="301">
        <f>IF(N243="snížená",J243,0)</f>
        <v>0</v>
      </c>
      <c r="BG243" s="301">
        <f>IF(N243="zákl. přenesená",J243,0)</f>
        <v>0</v>
      </c>
      <c r="BH243" s="301">
        <f>IF(N243="sníž. přenesená",J243,0)</f>
        <v>0</v>
      </c>
      <c r="BI243" s="301">
        <f>IF(N243="nulová",J243,0)</f>
        <v>0</v>
      </c>
      <c r="BJ243" s="202" t="s">
        <v>39</v>
      </c>
      <c r="BK243" s="301">
        <f>ROUND(I243*H243,2)</f>
        <v>0</v>
      </c>
      <c r="BL243" s="202" t="s">
        <v>261</v>
      </c>
      <c r="BM243" s="202" t="s">
        <v>1975</v>
      </c>
    </row>
    <row r="244" spans="2:65" s="212" customFormat="1" ht="38.25" customHeight="1">
      <c r="B244" s="213"/>
      <c r="C244" s="291" t="s">
        <v>713</v>
      </c>
      <c r="D244" s="291" t="s">
        <v>198</v>
      </c>
      <c r="E244" s="292" t="s">
        <v>1976</v>
      </c>
      <c r="F244" s="293" t="s">
        <v>1977</v>
      </c>
      <c r="G244" s="294" t="s">
        <v>243</v>
      </c>
      <c r="H244" s="295">
        <v>0.22700000000000001</v>
      </c>
      <c r="I244" s="116">
        <v>0</v>
      </c>
      <c r="J244" s="296">
        <f>ROUND(I244*H244,2)</f>
        <v>0</v>
      </c>
      <c r="K244" s="293" t="s">
        <v>202</v>
      </c>
      <c r="L244" s="213"/>
      <c r="M244" s="297" t="s">
        <v>5</v>
      </c>
      <c r="N244" s="298" t="s">
        <v>48</v>
      </c>
      <c r="O244" s="214"/>
      <c r="P244" s="299">
        <f>O244*H244</f>
        <v>0</v>
      </c>
      <c r="Q244" s="299">
        <v>0</v>
      </c>
      <c r="R244" s="299">
        <f>Q244*H244</f>
        <v>0</v>
      </c>
      <c r="S244" s="299">
        <v>0</v>
      </c>
      <c r="T244" s="300">
        <f>S244*H244</f>
        <v>0</v>
      </c>
      <c r="AR244" s="202" t="s">
        <v>261</v>
      </c>
      <c r="AT244" s="202" t="s">
        <v>198</v>
      </c>
      <c r="AU244" s="202" t="s">
        <v>85</v>
      </c>
      <c r="AY244" s="202" t="s">
        <v>196</v>
      </c>
      <c r="BE244" s="301">
        <f>IF(N244="základní",J244,0)</f>
        <v>0</v>
      </c>
      <c r="BF244" s="301">
        <f>IF(N244="snížená",J244,0)</f>
        <v>0</v>
      </c>
      <c r="BG244" s="301">
        <f>IF(N244="zákl. přenesená",J244,0)</f>
        <v>0</v>
      </c>
      <c r="BH244" s="301">
        <f>IF(N244="sníž. přenesená",J244,0)</f>
        <v>0</v>
      </c>
      <c r="BI244" s="301">
        <f>IF(N244="nulová",J244,0)</f>
        <v>0</v>
      </c>
      <c r="BJ244" s="202" t="s">
        <v>39</v>
      </c>
      <c r="BK244" s="301">
        <f>ROUND(I244*H244,2)</f>
        <v>0</v>
      </c>
      <c r="BL244" s="202" t="s">
        <v>261</v>
      </c>
      <c r="BM244" s="202" t="s">
        <v>1978</v>
      </c>
    </row>
    <row r="245" spans="2:65" s="279" customFormat="1" ht="29.85" customHeight="1">
      <c r="B245" s="278"/>
      <c r="D245" s="280" t="s">
        <v>76</v>
      </c>
      <c r="E245" s="289" t="s">
        <v>1979</v>
      </c>
      <c r="F245" s="289" t="s">
        <v>1980</v>
      </c>
      <c r="I245" s="115"/>
      <c r="J245" s="290">
        <f>BK245</f>
        <v>0</v>
      </c>
      <c r="L245" s="278"/>
      <c r="M245" s="283"/>
      <c r="N245" s="284"/>
      <c r="O245" s="284"/>
      <c r="P245" s="285">
        <f>P246</f>
        <v>0</v>
      </c>
      <c r="Q245" s="284"/>
      <c r="R245" s="285">
        <f>R246</f>
        <v>1.8062999999999998</v>
      </c>
      <c r="S245" s="284"/>
      <c r="T245" s="286">
        <f>T246</f>
        <v>0</v>
      </c>
      <c r="AR245" s="280" t="s">
        <v>85</v>
      </c>
      <c r="AT245" s="287" t="s">
        <v>76</v>
      </c>
      <c r="AU245" s="287" t="s">
        <v>39</v>
      </c>
      <c r="AY245" s="280" t="s">
        <v>196</v>
      </c>
      <c r="BK245" s="288">
        <f>BK246</f>
        <v>0</v>
      </c>
    </row>
    <row r="246" spans="2:65" s="212" customFormat="1" ht="16.5" customHeight="1">
      <c r="B246" s="213"/>
      <c r="C246" s="291" t="s">
        <v>718</v>
      </c>
      <c r="D246" s="291" t="s">
        <v>198</v>
      </c>
      <c r="E246" s="292" t="s">
        <v>1981</v>
      </c>
      <c r="F246" s="293" t="s">
        <v>1982</v>
      </c>
      <c r="G246" s="294" t="s">
        <v>1264</v>
      </c>
      <c r="H246" s="295">
        <v>18</v>
      </c>
      <c r="I246" s="116">
        <v>0</v>
      </c>
      <c r="J246" s="296">
        <f>ROUND(I246*H246,2)</f>
        <v>0</v>
      </c>
      <c r="K246" s="293" t="s">
        <v>351</v>
      </c>
      <c r="L246" s="213"/>
      <c r="M246" s="297" t="s">
        <v>5</v>
      </c>
      <c r="N246" s="320" t="s">
        <v>48</v>
      </c>
      <c r="O246" s="321"/>
      <c r="P246" s="322">
        <f>O246*H246</f>
        <v>0</v>
      </c>
      <c r="Q246" s="322">
        <v>0.10034999999999999</v>
      </c>
      <c r="R246" s="322">
        <f>Q246*H246</f>
        <v>1.8062999999999998</v>
      </c>
      <c r="S246" s="322">
        <v>0</v>
      </c>
      <c r="T246" s="323">
        <f>S246*H246</f>
        <v>0</v>
      </c>
      <c r="AR246" s="202" t="s">
        <v>261</v>
      </c>
      <c r="AT246" s="202" t="s">
        <v>198</v>
      </c>
      <c r="AU246" s="202" t="s">
        <v>85</v>
      </c>
      <c r="AY246" s="202" t="s">
        <v>196</v>
      </c>
      <c r="BE246" s="301">
        <f>IF(N246="základní",J246,0)</f>
        <v>0</v>
      </c>
      <c r="BF246" s="301">
        <f>IF(N246="snížená",J246,0)</f>
        <v>0</v>
      </c>
      <c r="BG246" s="301">
        <f>IF(N246="zákl. přenesená",J246,0)</f>
        <v>0</v>
      </c>
      <c r="BH246" s="301">
        <f>IF(N246="sníž. přenesená",J246,0)</f>
        <v>0</v>
      </c>
      <c r="BI246" s="301">
        <f>IF(N246="nulová",J246,0)</f>
        <v>0</v>
      </c>
      <c r="BJ246" s="202" t="s">
        <v>39</v>
      </c>
      <c r="BK246" s="301">
        <f>ROUND(I246*H246,2)</f>
        <v>0</v>
      </c>
      <c r="BL246" s="202" t="s">
        <v>261</v>
      </c>
      <c r="BM246" s="202" t="s">
        <v>1983</v>
      </c>
    </row>
    <row r="247" spans="2:65" s="212" customFormat="1" ht="6.95" customHeight="1">
      <c r="B247" s="236"/>
      <c r="C247" s="237"/>
      <c r="D247" s="237"/>
      <c r="E247" s="237"/>
      <c r="F247" s="237"/>
      <c r="G247" s="237"/>
      <c r="H247" s="237"/>
      <c r="I247" s="108"/>
      <c r="J247" s="237"/>
      <c r="K247" s="237"/>
      <c r="L247" s="213"/>
    </row>
  </sheetData>
  <sheetProtection password="805E" sheet="1" objects="1" scenarios="1"/>
  <autoFilter ref="C95:K246"/>
  <mergeCells count="13">
    <mergeCell ref="E88:H88"/>
    <mergeCell ref="G1:H1"/>
    <mergeCell ref="L2:V2"/>
    <mergeCell ref="E49:H49"/>
    <mergeCell ref="E51:H51"/>
    <mergeCell ref="J55:J56"/>
    <mergeCell ref="E84:H84"/>
    <mergeCell ref="E86:H8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8"/>
  <sheetViews>
    <sheetView showGridLines="0" workbookViewId="0">
      <pane ySplit="1" topLeftCell="A2" activePane="bottomLeft" state="frozen"/>
      <selection pane="bottomLeft" activeCell="H96" sqref="H96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105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144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1984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71.25" customHeight="1">
      <c r="B26" s="218"/>
      <c r="C26" s="219"/>
      <c r="D26" s="219"/>
      <c r="E26" s="380" t="s">
        <v>42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ROUND(J93,0)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ROUND(SUM(BE93:BE217), 0)</f>
        <v>0</v>
      </c>
      <c r="G32" s="214"/>
      <c r="H32" s="214"/>
      <c r="I32" s="106">
        <v>0.21</v>
      </c>
      <c r="J32" s="228">
        <f>ROUND(ROUND((SUM(BE93:BE217)),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ROUND(SUM(BF93:BF217), 0)</f>
        <v>0</v>
      </c>
      <c r="G33" s="214"/>
      <c r="H33" s="214"/>
      <c r="I33" s="106">
        <v>0.15</v>
      </c>
      <c r="J33" s="228">
        <f>ROUND(ROUND((SUM(BF93:BF217)),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ROUND(SUM(BG93:BG217),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ROUND(SUM(BH93:BH217),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ROUND(SUM(BI93:BI217),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144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06 - Elektroinstalace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J93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162</v>
      </c>
      <c r="E61" s="249"/>
      <c r="F61" s="249"/>
      <c r="G61" s="249"/>
      <c r="H61" s="249"/>
      <c r="I61" s="111"/>
      <c r="J61" s="250">
        <f>J94</f>
        <v>0</v>
      </c>
      <c r="K61" s="251"/>
    </row>
    <row r="62" spans="2:47" s="259" customFormat="1" ht="19.899999999999999" customHeight="1">
      <c r="B62" s="253"/>
      <c r="C62" s="254"/>
      <c r="D62" s="255" t="s">
        <v>1985</v>
      </c>
      <c r="E62" s="256"/>
      <c r="F62" s="256"/>
      <c r="G62" s="256"/>
      <c r="H62" s="256"/>
      <c r="I62" s="112"/>
      <c r="J62" s="257">
        <f>J95</f>
        <v>0</v>
      </c>
      <c r="K62" s="258"/>
    </row>
    <row r="63" spans="2:47" s="259" customFormat="1" ht="19.899999999999999" customHeight="1">
      <c r="B63" s="253"/>
      <c r="C63" s="254"/>
      <c r="D63" s="255" t="s">
        <v>1986</v>
      </c>
      <c r="E63" s="256"/>
      <c r="F63" s="256"/>
      <c r="G63" s="256"/>
      <c r="H63" s="256"/>
      <c r="I63" s="112"/>
      <c r="J63" s="257">
        <f>J102</f>
        <v>0</v>
      </c>
      <c r="K63" s="258"/>
    </row>
    <row r="64" spans="2:47" s="259" customFormat="1" ht="19.899999999999999" customHeight="1">
      <c r="B64" s="253"/>
      <c r="C64" s="254"/>
      <c r="D64" s="255" t="s">
        <v>1987</v>
      </c>
      <c r="E64" s="256"/>
      <c r="F64" s="256"/>
      <c r="G64" s="256"/>
      <c r="H64" s="256"/>
      <c r="I64" s="112"/>
      <c r="J64" s="257">
        <f>J104</f>
        <v>0</v>
      </c>
      <c r="K64" s="258"/>
    </row>
    <row r="65" spans="2:12" s="259" customFormat="1" ht="19.899999999999999" customHeight="1">
      <c r="B65" s="253"/>
      <c r="C65" s="254"/>
      <c r="D65" s="255" t="s">
        <v>1988</v>
      </c>
      <c r="E65" s="256"/>
      <c r="F65" s="256"/>
      <c r="G65" s="256"/>
      <c r="H65" s="256"/>
      <c r="I65" s="112"/>
      <c r="J65" s="257">
        <f>J125</f>
        <v>0</v>
      </c>
      <c r="K65" s="258"/>
    </row>
    <row r="66" spans="2:12" s="259" customFormat="1" ht="19.899999999999999" customHeight="1">
      <c r="B66" s="253"/>
      <c r="C66" s="254"/>
      <c r="D66" s="255" t="s">
        <v>1989</v>
      </c>
      <c r="E66" s="256"/>
      <c r="F66" s="256"/>
      <c r="G66" s="256"/>
      <c r="H66" s="256"/>
      <c r="I66" s="112"/>
      <c r="J66" s="257">
        <f>J148</f>
        <v>0</v>
      </c>
      <c r="K66" s="258"/>
    </row>
    <row r="67" spans="2:12" s="259" customFormat="1" ht="19.899999999999999" customHeight="1">
      <c r="B67" s="253"/>
      <c r="C67" s="254"/>
      <c r="D67" s="255" t="s">
        <v>1990</v>
      </c>
      <c r="E67" s="256"/>
      <c r="F67" s="256"/>
      <c r="G67" s="256"/>
      <c r="H67" s="256"/>
      <c r="I67" s="112"/>
      <c r="J67" s="257">
        <f>J154</f>
        <v>0</v>
      </c>
      <c r="K67" s="258"/>
    </row>
    <row r="68" spans="2:12" s="259" customFormat="1" ht="19.899999999999999" customHeight="1">
      <c r="B68" s="253"/>
      <c r="C68" s="254"/>
      <c r="D68" s="255" t="s">
        <v>1991</v>
      </c>
      <c r="E68" s="256"/>
      <c r="F68" s="256"/>
      <c r="G68" s="256"/>
      <c r="H68" s="256"/>
      <c r="I68" s="112"/>
      <c r="J68" s="257">
        <f>J174</f>
        <v>0</v>
      </c>
      <c r="K68" s="258"/>
    </row>
    <row r="69" spans="2:12" s="252" customFormat="1" ht="24.95" customHeight="1">
      <c r="B69" s="246"/>
      <c r="C69" s="247"/>
      <c r="D69" s="248" t="s">
        <v>178</v>
      </c>
      <c r="E69" s="249"/>
      <c r="F69" s="249"/>
      <c r="G69" s="249"/>
      <c r="H69" s="249"/>
      <c r="I69" s="111"/>
      <c r="J69" s="250">
        <f>J197</f>
        <v>0</v>
      </c>
      <c r="K69" s="251"/>
    </row>
    <row r="70" spans="2:12" s="259" customFormat="1" ht="19.899999999999999" customHeight="1">
      <c r="B70" s="253"/>
      <c r="C70" s="254"/>
      <c r="D70" s="255" t="s">
        <v>1992</v>
      </c>
      <c r="E70" s="256"/>
      <c r="F70" s="256"/>
      <c r="G70" s="256"/>
      <c r="H70" s="256"/>
      <c r="I70" s="112"/>
      <c r="J70" s="257">
        <f>J198</f>
        <v>0</v>
      </c>
      <c r="K70" s="258"/>
    </row>
    <row r="71" spans="2:12" s="252" customFormat="1" ht="24.95" customHeight="1">
      <c r="B71" s="246"/>
      <c r="C71" s="247"/>
      <c r="D71" s="248" t="s">
        <v>1993</v>
      </c>
      <c r="E71" s="249"/>
      <c r="F71" s="249"/>
      <c r="G71" s="249"/>
      <c r="H71" s="249"/>
      <c r="I71" s="111"/>
      <c r="J71" s="250">
        <f>J213</f>
        <v>0</v>
      </c>
      <c r="K71" s="251"/>
    </row>
    <row r="72" spans="2:12" s="212" customFormat="1" ht="21.75" customHeight="1">
      <c r="B72" s="213"/>
      <c r="C72" s="214"/>
      <c r="D72" s="214"/>
      <c r="E72" s="214"/>
      <c r="F72" s="214"/>
      <c r="G72" s="214"/>
      <c r="H72" s="214"/>
      <c r="I72" s="101"/>
      <c r="J72" s="214"/>
      <c r="K72" s="215"/>
    </row>
    <row r="73" spans="2:12" s="212" customFormat="1" ht="6.95" customHeight="1">
      <c r="B73" s="236"/>
      <c r="C73" s="237"/>
      <c r="D73" s="237"/>
      <c r="E73" s="237"/>
      <c r="F73" s="237"/>
      <c r="G73" s="237"/>
      <c r="H73" s="237"/>
      <c r="I73" s="108"/>
      <c r="J73" s="237"/>
      <c r="K73" s="238"/>
    </row>
    <row r="77" spans="2:12" s="212" customFormat="1" ht="6.95" customHeight="1">
      <c r="B77" s="239"/>
      <c r="C77" s="240"/>
      <c r="D77" s="240"/>
      <c r="E77" s="240"/>
      <c r="F77" s="240"/>
      <c r="G77" s="240"/>
      <c r="H77" s="240"/>
      <c r="I77" s="109"/>
      <c r="J77" s="240"/>
      <c r="K77" s="240"/>
      <c r="L77" s="213"/>
    </row>
    <row r="78" spans="2:12" s="212" customFormat="1" ht="36.950000000000003" customHeight="1">
      <c r="B78" s="213"/>
      <c r="C78" s="260" t="s">
        <v>180</v>
      </c>
      <c r="I78" s="119"/>
      <c r="L78" s="213"/>
    </row>
    <row r="79" spans="2:12" s="212" customFormat="1" ht="6.95" customHeight="1">
      <c r="B79" s="213"/>
      <c r="I79" s="119"/>
      <c r="L79" s="213"/>
    </row>
    <row r="80" spans="2:12" s="212" customFormat="1" ht="14.45" customHeight="1">
      <c r="B80" s="213"/>
      <c r="C80" s="261" t="s">
        <v>19</v>
      </c>
      <c r="I80" s="119"/>
      <c r="L80" s="213"/>
    </row>
    <row r="81" spans="2:65" s="212" customFormat="1" ht="16.5" customHeight="1">
      <c r="B81" s="213"/>
      <c r="E81" s="382" t="str">
        <f>E7</f>
        <v>Střední škola automobilní Holice - modernizace dílen odborného výcviku a praxe - stavební práce</v>
      </c>
      <c r="F81" s="383"/>
      <c r="G81" s="383"/>
      <c r="H81" s="383"/>
      <c r="I81" s="119"/>
      <c r="L81" s="213"/>
    </row>
    <row r="82" spans="2:65" ht="15">
      <c r="B82" s="206"/>
      <c r="C82" s="261" t="s">
        <v>143</v>
      </c>
      <c r="L82" s="206"/>
    </row>
    <row r="83" spans="2:65" s="212" customFormat="1" ht="16.5" customHeight="1">
      <c r="B83" s="213"/>
      <c r="E83" s="382" t="s">
        <v>144</v>
      </c>
      <c r="F83" s="373"/>
      <c r="G83" s="373"/>
      <c r="H83" s="373"/>
      <c r="I83" s="119"/>
      <c r="L83" s="213"/>
    </row>
    <row r="84" spans="2:65" s="212" customFormat="1" ht="14.45" customHeight="1">
      <c r="B84" s="213"/>
      <c r="C84" s="261" t="s">
        <v>145</v>
      </c>
      <c r="I84" s="119"/>
      <c r="L84" s="213"/>
    </row>
    <row r="85" spans="2:65" s="212" customFormat="1" ht="17.25" customHeight="1">
      <c r="B85" s="213"/>
      <c r="E85" s="372" t="str">
        <f>E11</f>
        <v>06 - Elektroinstalace</v>
      </c>
      <c r="F85" s="373"/>
      <c r="G85" s="373"/>
      <c r="H85" s="373"/>
      <c r="I85" s="119"/>
      <c r="L85" s="213"/>
    </row>
    <row r="86" spans="2:65" s="212" customFormat="1" ht="6.95" customHeight="1">
      <c r="B86" s="213"/>
      <c r="I86" s="119"/>
      <c r="L86" s="213"/>
    </row>
    <row r="87" spans="2:65" s="212" customFormat="1" ht="18" customHeight="1">
      <c r="B87" s="213"/>
      <c r="C87" s="261" t="s">
        <v>23</v>
      </c>
      <c r="F87" s="262" t="str">
        <f>F14</f>
        <v>Holice</v>
      </c>
      <c r="I87" s="113" t="s">
        <v>25</v>
      </c>
      <c r="J87" s="263">
        <f>IF(J14="","",J14)</f>
        <v>0</v>
      </c>
      <c r="L87" s="213"/>
    </row>
    <row r="88" spans="2:65" s="212" customFormat="1" ht="6.95" customHeight="1">
      <c r="B88" s="213"/>
      <c r="I88" s="119"/>
      <c r="L88" s="213"/>
    </row>
    <row r="89" spans="2:65" s="212" customFormat="1" ht="15">
      <c r="B89" s="213"/>
      <c r="C89" s="261" t="s">
        <v>26</v>
      </c>
      <c r="F89" s="262" t="str">
        <f>E17</f>
        <v>Pardubický kraj, Komenského nám. 125, Pardubice</v>
      </c>
      <c r="I89" s="113" t="s">
        <v>34</v>
      </c>
      <c r="J89" s="262" t="str">
        <f>E23</f>
        <v>ApA Architektonicko-projekt.ateliér Vamberk s.r.o.</v>
      </c>
      <c r="L89" s="213"/>
    </row>
    <row r="90" spans="2:65" s="212" customFormat="1" ht="14.45" customHeight="1">
      <c r="B90" s="213"/>
      <c r="C90" s="261" t="s">
        <v>32</v>
      </c>
      <c r="F90" s="262" t="str">
        <f>IF(E20="","",E20)</f>
        <v/>
      </c>
      <c r="I90" s="119"/>
      <c r="L90" s="213"/>
    </row>
    <row r="91" spans="2:65" s="212" customFormat="1" ht="10.35" customHeight="1">
      <c r="B91" s="213"/>
      <c r="I91" s="119"/>
      <c r="L91" s="213"/>
    </row>
    <row r="92" spans="2:65" s="271" customFormat="1" ht="29.25" customHeight="1">
      <c r="B92" s="264"/>
      <c r="C92" s="265" t="s">
        <v>181</v>
      </c>
      <c r="D92" s="266" t="s">
        <v>62</v>
      </c>
      <c r="E92" s="266" t="s">
        <v>58</v>
      </c>
      <c r="F92" s="266" t="s">
        <v>182</v>
      </c>
      <c r="G92" s="266" t="s">
        <v>183</v>
      </c>
      <c r="H92" s="266" t="s">
        <v>184</v>
      </c>
      <c r="I92" s="114" t="s">
        <v>185</v>
      </c>
      <c r="J92" s="266" t="s">
        <v>149</v>
      </c>
      <c r="K92" s="267" t="s">
        <v>186</v>
      </c>
      <c r="L92" s="264"/>
      <c r="M92" s="268" t="s">
        <v>187</v>
      </c>
      <c r="N92" s="269" t="s">
        <v>47</v>
      </c>
      <c r="O92" s="269" t="s">
        <v>188</v>
      </c>
      <c r="P92" s="269" t="s">
        <v>189</v>
      </c>
      <c r="Q92" s="269" t="s">
        <v>190</v>
      </c>
      <c r="R92" s="269" t="s">
        <v>191</v>
      </c>
      <c r="S92" s="269" t="s">
        <v>192</v>
      </c>
      <c r="T92" s="270" t="s">
        <v>193</v>
      </c>
    </row>
    <row r="93" spans="2:65" s="212" customFormat="1" ht="29.25" customHeight="1">
      <c r="B93" s="213"/>
      <c r="C93" s="272" t="s">
        <v>150</v>
      </c>
      <c r="I93" s="119"/>
      <c r="J93" s="273">
        <f>BK93</f>
        <v>0</v>
      </c>
      <c r="L93" s="213"/>
      <c r="M93" s="274"/>
      <c r="N93" s="222"/>
      <c r="O93" s="222"/>
      <c r="P93" s="275">
        <f>P94+P197+P213</f>
        <v>0</v>
      </c>
      <c r="Q93" s="222"/>
      <c r="R93" s="275">
        <f>R94+R197+R213</f>
        <v>0.51474500000000001</v>
      </c>
      <c r="S93" s="222"/>
      <c r="T93" s="276">
        <f>T94+T197+T213</f>
        <v>0</v>
      </c>
      <c r="AT93" s="202" t="s">
        <v>76</v>
      </c>
      <c r="AU93" s="202" t="s">
        <v>151</v>
      </c>
      <c r="BK93" s="277">
        <f>BK94+BK197+BK213</f>
        <v>0</v>
      </c>
    </row>
    <row r="94" spans="2:65" s="279" customFormat="1" ht="37.35" customHeight="1">
      <c r="B94" s="278"/>
      <c r="D94" s="280" t="s">
        <v>76</v>
      </c>
      <c r="E94" s="281" t="s">
        <v>752</v>
      </c>
      <c r="F94" s="281" t="s">
        <v>753</v>
      </c>
      <c r="I94" s="115"/>
      <c r="J94" s="282">
        <f>BK94</f>
        <v>0</v>
      </c>
      <c r="L94" s="278"/>
      <c r="M94" s="283"/>
      <c r="N94" s="284"/>
      <c r="O94" s="284"/>
      <c r="P94" s="285">
        <f>P95+P102+P104+P125+P148+P154+P174</f>
        <v>0</v>
      </c>
      <c r="Q94" s="284"/>
      <c r="R94" s="285">
        <f>R95+R102+R104+R125+R148+R154+R174</f>
        <v>0.50817500000000004</v>
      </c>
      <c r="S94" s="284"/>
      <c r="T94" s="286">
        <f>T95+T102+T104+T125+T148+T154+T174</f>
        <v>0</v>
      </c>
      <c r="AR94" s="280" t="s">
        <v>85</v>
      </c>
      <c r="AT94" s="287" t="s">
        <v>76</v>
      </c>
      <c r="AU94" s="287" t="s">
        <v>77</v>
      </c>
      <c r="AY94" s="280" t="s">
        <v>196</v>
      </c>
      <c r="BK94" s="288">
        <f>BK95+BK102+BK104+BK125+BK148+BK154+BK174</f>
        <v>0</v>
      </c>
    </row>
    <row r="95" spans="2:65" s="279" customFormat="1" ht="19.899999999999999" customHeight="1">
      <c r="B95" s="278"/>
      <c r="D95" s="280" t="s">
        <v>76</v>
      </c>
      <c r="E95" s="289" t="s">
        <v>1994</v>
      </c>
      <c r="F95" s="289" t="s">
        <v>1995</v>
      </c>
      <c r="I95" s="115"/>
      <c r="J95" s="290">
        <f>BK95</f>
        <v>0</v>
      </c>
      <c r="L95" s="278"/>
      <c r="M95" s="283"/>
      <c r="N95" s="284"/>
      <c r="O95" s="284"/>
      <c r="P95" s="285">
        <f>SUM(P96:P101)</f>
        <v>0</v>
      </c>
      <c r="Q95" s="284"/>
      <c r="R95" s="285">
        <f>SUM(R96:R101)</f>
        <v>2.0400000000000001E-3</v>
      </c>
      <c r="S95" s="284"/>
      <c r="T95" s="286">
        <f>SUM(T96:T101)</f>
        <v>0</v>
      </c>
      <c r="AR95" s="280" t="s">
        <v>85</v>
      </c>
      <c r="AT95" s="287" t="s">
        <v>76</v>
      </c>
      <c r="AU95" s="287" t="s">
        <v>39</v>
      </c>
      <c r="AY95" s="280" t="s">
        <v>196</v>
      </c>
      <c r="BK95" s="288">
        <f>SUM(BK96:BK101)</f>
        <v>0</v>
      </c>
    </row>
    <row r="96" spans="2:65" s="212" customFormat="1" ht="25.5" customHeight="1">
      <c r="B96" s="213"/>
      <c r="C96" s="291" t="s">
        <v>39</v>
      </c>
      <c r="D96" s="291" t="s">
        <v>198</v>
      </c>
      <c r="E96" s="292" t="s">
        <v>1996</v>
      </c>
      <c r="F96" s="293" t="s">
        <v>1997</v>
      </c>
      <c r="G96" s="294" t="s">
        <v>288</v>
      </c>
      <c r="H96" s="295">
        <v>2</v>
      </c>
      <c r="I96" s="116">
        <v>0</v>
      </c>
      <c r="J96" s="296">
        <f>ROUND(I96*H96,2)</f>
        <v>0</v>
      </c>
      <c r="K96" s="293" t="s">
        <v>202</v>
      </c>
      <c r="L96" s="213"/>
      <c r="M96" s="297" t="s">
        <v>5</v>
      </c>
      <c r="N96" s="298" t="s">
        <v>48</v>
      </c>
      <c r="O96" s="214"/>
      <c r="P96" s="299">
        <f>O96*H96</f>
        <v>0</v>
      </c>
      <c r="Q96" s="299">
        <v>0</v>
      </c>
      <c r="R96" s="299">
        <f>Q96*H96</f>
        <v>0</v>
      </c>
      <c r="S96" s="299">
        <v>0</v>
      </c>
      <c r="T96" s="300">
        <f>S96*H96</f>
        <v>0</v>
      </c>
      <c r="AR96" s="202" t="s">
        <v>261</v>
      </c>
      <c r="AT96" s="202" t="s">
        <v>198</v>
      </c>
      <c r="AU96" s="202" t="s">
        <v>85</v>
      </c>
      <c r="AY96" s="202" t="s">
        <v>196</v>
      </c>
      <c r="BE96" s="301">
        <f>IF(N96="základní",J96,0)</f>
        <v>0</v>
      </c>
      <c r="BF96" s="301">
        <f>IF(N96="snížená",J96,0)</f>
        <v>0</v>
      </c>
      <c r="BG96" s="301">
        <f>IF(N96="zákl. přenesená",J96,0)</f>
        <v>0</v>
      </c>
      <c r="BH96" s="301">
        <f>IF(N96="sníž. přenesená",J96,0)</f>
        <v>0</v>
      </c>
      <c r="BI96" s="301">
        <f>IF(N96="nulová",J96,0)</f>
        <v>0</v>
      </c>
      <c r="BJ96" s="202" t="s">
        <v>39</v>
      </c>
      <c r="BK96" s="301">
        <f>ROUND(I96*H96,2)</f>
        <v>0</v>
      </c>
      <c r="BL96" s="202" t="s">
        <v>261</v>
      </c>
      <c r="BM96" s="202" t="s">
        <v>1998</v>
      </c>
    </row>
    <row r="97" spans="2:65" s="212" customFormat="1" ht="16.5" customHeight="1">
      <c r="B97" s="213"/>
      <c r="C97" s="302" t="s">
        <v>85</v>
      </c>
      <c r="D97" s="302" t="s">
        <v>291</v>
      </c>
      <c r="E97" s="303" t="s">
        <v>1999</v>
      </c>
      <c r="F97" s="304" t="s">
        <v>2000</v>
      </c>
      <c r="G97" s="305" t="s">
        <v>288</v>
      </c>
      <c r="H97" s="306">
        <v>1</v>
      </c>
      <c r="I97" s="117">
        <v>0</v>
      </c>
      <c r="J97" s="307">
        <f>ROUND(I97*H97,2)</f>
        <v>0</v>
      </c>
      <c r="K97" s="304" t="s">
        <v>351</v>
      </c>
      <c r="L97" s="308"/>
      <c r="M97" s="309" t="s">
        <v>5</v>
      </c>
      <c r="N97" s="310" t="s">
        <v>48</v>
      </c>
      <c r="O97" s="214"/>
      <c r="P97" s="299">
        <f>O97*H97</f>
        <v>0</v>
      </c>
      <c r="Q97" s="299">
        <v>7.1000000000000002E-4</v>
      </c>
      <c r="R97" s="299">
        <f>Q97*H97</f>
        <v>7.1000000000000002E-4</v>
      </c>
      <c r="S97" s="299">
        <v>0</v>
      </c>
      <c r="T97" s="300">
        <f>S97*H97</f>
        <v>0</v>
      </c>
      <c r="AR97" s="202" t="s">
        <v>327</v>
      </c>
      <c r="AT97" s="202" t="s">
        <v>291</v>
      </c>
      <c r="AU97" s="202" t="s">
        <v>85</v>
      </c>
      <c r="AY97" s="202" t="s">
        <v>196</v>
      </c>
      <c r="BE97" s="301">
        <f>IF(N97="základní",J97,0)</f>
        <v>0</v>
      </c>
      <c r="BF97" s="301">
        <f>IF(N97="snížená",J97,0)</f>
        <v>0</v>
      </c>
      <c r="BG97" s="301">
        <f>IF(N97="zákl. přenesená",J97,0)</f>
        <v>0</v>
      </c>
      <c r="BH97" s="301">
        <f>IF(N97="sníž. přenesená",J97,0)</f>
        <v>0</v>
      </c>
      <c r="BI97" s="301">
        <f>IF(N97="nulová",J97,0)</f>
        <v>0</v>
      </c>
      <c r="BJ97" s="202" t="s">
        <v>39</v>
      </c>
      <c r="BK97" s="301">
        <f>ROUND(I97*H97,2)</f>
        <v>0</v>
      </c>
      <c r="BL97" s="202" t="s">
        <v>261</v>
      </c>
      <c r="BM97" s="202" t="s">
        <v>2001</v>
      </c>
    </row>
    <row r="98" spans="2:65" s="212" customFormat="1">
      <c r="B98" s="213"/>
      <c r="D98" s="313"/>
      <c r="F98" s="324"/>
      <c r="I98" s="119"/>
      <c r="L98" s="213"/>
      <c r="M98" s="325"/>
      <c r="N98" s="214"/>
      <c r="O98" s="214"/>
      <c r="P98" s="214"/>
      <c r="Q98" s="214"/>
      <c r="R98" s="214"/>
      <c r="S98" s="214"/>
      <c r="T98" s="326"/>
      <c r="AT98" s="202"/>
      <c r="AU98" s="202"/>
    </row>
    <row r="99" spans="2:65" s="212" customFormat="1" ht="16.5" customHeight="1">
      <c r="B99" s="213"/>
      <c r="C99" s="302" t="s">
        <v>208</v>
      </c>
      <c r="D99" s="302" t="s">
        <v>291</v>
      </c>
      <c r="E99" s="303" t="s">
        <v>2002</v>
      </c>
      <c r="F99" s="304" t="s">
        <v>2003</v>
      </c>
      <c r="G99" s="305" t="s">
        <v>288</v>
      </c>
      <c r="H99" s="306">
        <v>1</v>
      </c>
      <c r="I99" s="117">
        <v>0</v>
      </c>
      <c r="J99" s="307">
        <f>ROUND(I99*H99,2)</f>
        <v>0</v>
      </c>
      <c r="K99" s="304" t="s">
        <v>351</v>
      </c>
      <c r="L99" s="308"/>
      <c r="M99" s="309" t="s">
        <v>5</v>
      </c>
      <c r="N99" s="310" t="s">
        <v>48</v>
      </c>
      <c r="O99" s="214"/>
      <c r="P99" s="299">
        <f>O99*H99</f>
        <v>0</v>
      </c>
      <c r="Q99" s="299">
        <v>1.33E-3</v>
      </c>
      <c r="R99" s="299">
        <f>Q99*H99</f>
        <v>1.33E-3</v>
      </c>
      <c r="S99" s="299">
        <v>0</v>
      </c>
      <c r="T99" s="300">
        <f>S99*H99</f>
        <v>0</v>
      </c>
      <c r="AR99" s="202" t="s">
        <v>327</v>
      </c>
      <c r="AT99" s="202" t="s">
        <v>291</v>
      </c>
      <c r="AU99" s="202" t="s">
        <v>85</v>
      </c>
      <c r="AY99" s="202" t="s">
        <v>196</v>
      </c>
      <c r="BE99" s="301">
        <f>IF(N99="základní",J99,0)</f>
        <v>0</v>
      </c>
      <c r="BF99" s="301">
        <f>IF(N99="snížená",J99,0)</f>
        <v>0</v>
      </c>
      <c r="BG99" s="301">
        <f>IF(N99="zákl. přenesená",J99,0)</f>
        <v>0</v>
      </c>
      <c r="BH99" s="301">
        <f>IF(N99="sníž. přenesená",J99,0)</f>
        <v>0</v>
      </c>
      <c r="BI99" s="301">
        <f>IF(N99="nulová",J99,0)</f>
        <v>0</v>
      </c>
      <c r="BJ99" s="202" t="s">
        <v>39</v>
      </c>
      <c r="BK99" s="301">
        <f>ROUND(I99*H99,2)</f>
        <v>0</v>
      </c>
      <c r="BL99" s="202" t="s">
        <v>261</v>
      </c>
      <c r="BM99" s="202" t="s">
        <v>2004</v>
      </c>
    </row>
    <row r="100" spans="2:65" s="212" customFormat="1">
      <c r="B100" s="213"/>
      <c r="D100" s="313"/>
      <c r="F100" s="324"/>
      <c r="I100" s="119"/>
      <c r="L100" s="213"/>
      <c r="M100" s="325"/>
      <c r="N100" s="214"/>
      <c r="O100" s="214"/>
      <c r="P100" s="214"/>
      <c r="Q100" s="214"/>
      <c r="R100" s="214"/>
      <c r="S100" s="214"/>
      <c r="T100" s="326"/>
      <c r="AT100" s="202"/>
      <c r="AU100" s="202"/>
    </row>
    <row r="101" spans="2:65" s="212" customFormat="1" ht="38.25" customHeight="1">
      <c r="B101" s="213"/>
      <c r="C101" s="291" t="s">
        <v>203</v>
      </c>
      <c r="D101" s="291" t="s">
        <v>198</v>
      </c>
      <c r="E101" s="292" t="s">
        <v>2005</v>
      </c>
      <c r="F101" s="293" t="s">
        <v>2006</v>
      </c>
      <c r="G101" s="294" t="s">
        <v>288</v>
      </c>
      <c r="H101" s="295">
        <v>1</v>
      </c>
      <c r="I101" s="116">
        <v>0</v>
      </c>
      <c r="J101" s="296">
        <f>ROUND(I101*H101,2)</f>
        <v>0</v>
      </c>
      <c r="K101" s="293" t="s">
        <v>351</v>
      </c>
      <c r="L101" s="213"/>
      <c r="M101" s="297" t="s">
        <v>5</v>
      </c>
      <c r="N101" s="298" t="s">
        <v>48</v>
      </c>
      <c r="O101" s="214"/>
      <c r="P101" s="299">
        <f>O101*H101</f>
        <v>0</v>
      </c>
      <c r="Q101" s="299">
        <v>0</v>
      </c>
      <c r="R101" s="299">
        <f>Q101*H101</f>
        <v>0</v>
      </c>
      <c r="S101" s="299">
        <v>0</v>
      </c>
      <c r="T101" s="300">
        <f>S101*H101</f>
        <v>0</v>
      </c>
      <c r="AR101" s="202" t="s">
        <v>261</v>
      </c>
      <c r="AT101" s="202" t="s">
        <v>198</v>
      </c>
      <c r="AU101" s="202" t="s">
        <v>85</v>
      </c>
      <c r="AY101" s="202" t="s">
        <v>196</v>
      </c>
      <c r="BE101" s="301">
        <f>IF(N101="základní",J101,0)</f>
        <v>0</v>
      </c>
      <c r="BF101" s="301">
        <f>IF(N101="snížená",J101,0)</f>
        <v>0</v>
      </c>
      <c r="BG101" s="301">
        <f>IF(N101="zákl. přenesená",J101,0)</f>
        <v>0</v>
      </c>
      <c r="BH101" s="301">
        <f>IF(N101="sníž. přenesená",J101,0)</f>
        <v>0</v>
      </c>
      <c r="BI101" s="301">
        <f>IF(N101="nulová",J101,0)</f>
        <v>0</v>
      </c>
      <c r="BJ101" s="202" t="s">
        <v>39</v>
      </c>
      <c r="BK101" s="301">
        <f>ROUND(I101*H101,2)</f>
        <v>0</v>
      </c>
      <c r="BL101" s="202" t="s">
        <v>261</v>
      </c>
      <c r="BM101" s="202" t="s">
        <v>2007</v>
      </c>
    </row>
    <row r="102" spans="2:65" s="279" customFormat="1" ht="29.85" customHeight="1">
      <c r="B102" s="278"/>
      <c r="D102" s="280" t="s">
        <v>76</v>
      </c>
      <c r="E102" s="289" t="s">
        <v>2008</v>
      </c>
      <c r="F102" s="289" t="s">
        <v>2009</v>
      </c>
      <c r="I102" s="115"/>
      <c r="J102" s="290">
        <f>BK102</f>
        <v>0</v>
      </c>
      <c r="L102" s="278"/>
      <c r="M102" s="283"/>
      <c r="N102" s="284"/>
      <c r="O102" s="284"/>
      <c r="P102" s="285">
        <f>P103</f>
        <v>0</v>
      </c>
      <c r="Q102" s="284"/>
      <c r="R102" s="285">
        <f>R103</f>
        <v>0</v>
      </c>
      <c r="S102" s="284"/>
      <c r="T102" s="286">
        <f>T103</f>
        <v>0</v>
      </c>
      <c r="AR102" s="280" t="s">
        <v>85</v>
      </c>
      <c r="AT102" s="287" t="s">
        <v>76</v>
      </c>
      <c r="AU102" s="287" t="s">
        <v>39</v>
      </c>
      <c r="AY102" s="280" t="s">
        <v>196</v>
      </c>
      <c r="BK102" s="288">
        <f>BK103</f>
        <v>0</v>
      </c>
    </row>
    <row r="103" spans="2:65" s="212" customFormat="1" ht="38.25" customHeight="1">
      <c r="B103" s="213"/>
      <c r="C103" s="291" t="s">
        <v>215</v>
      </c>
      <c r="D103" s="291" t="s">
        <v>198</v>
      </c>
      <c r="E103" s="292" t="s">
        <v>2010</v>
      </c>
      <c r="F103" s="293" t="s">
        <v>2011</v>
      </c>
      <c r="G103" s="294" t="s">
        <v>1591</v>
      </c>
      <c r="H103" s="295">
        <v>1</v>
      </c>
      <c r="I103" s="116">
        <v>0</v>
      </c>
      <c r="J103" s="296">
        <f>ROUND(I103*H103,2)</f>
        <v>0</v>
      </c>
      <c r="K103" s="293" t="s">
        <v>351</v>
      </c>
      <c r="L103" s="213"/>
      <c r="M103" s="297" t="s">
        <v>5</v>
      </c>
      <c r="N103" s="298" t="s">
        <v>48</v>
      </c>
      <c r="O103" s="214"/>
      <c r="P103" s="299">
        <f>O103*H103</f>
        <v>0</v>
      </c>
      <c r="Q103" s="299">
        <v>0</v>
      </c>
      <c r="R103" s="299">
        <f>Q103*H103</f>
        <v>0</v>
      </c>
      <c r="S103" s="299">
        <v>0</v>
      </c>
      <c r="T103" s="300">
        <f>S103*H103</f>
        <v>0</v>
      </c>
      <c r="AR103" s="202" t="s">
        <v>261</v>
      </c>
      <c r="AT103" s="202" t="s">
        <v>198</v>
      </c>
      <c r="AU103" s="202" t="s">
        <v>85</v>
      </c>
      <c r="AY103" s="202" t="s">
        <v>196</v>
      </c>
      <c r="BE103" s="301">
        <f>IF(N103="základní",J103,0)</f>
        <v>0</v>
      </c>
      <c r="BF103" s="301">
        <f>IF(N103="snížená",J103,0)</f>
        <v>0</v>
      </c>
      <c r="BG103" s="301">
        <f>IF(N103="zákl. přenesená",J103,0)</f>
        <v>0</v>
      </c>
      <c r="BH103" s="301">
        <f>IF(N103="sníž. přenesená",J103,0)</f>
        <v>0</v>
      </c>
      <c r="BI103" s="301">
        <f>IF(N103="nulová",J103,0)</f>
        <v>0</v>
      </c>
      <c r="BJ103" s="202" t="s">
        <v>39</v>
      </c>
      <c r="BK103" s="301">
        <f>ROUND(I103*H103,2)</f>
        <v>0</v>
      </c>
      <c r="BL103" s="202" t="s">
        <v>261</v>
      </c>
      <c r="BM103" s="202" t="s">
        <v>2012</v>
      </c>
    </row>
    <row r="104" spans="2:65" s="279" customFormat="1" ht="29.85" customHeight="1">
      <c r="B104" s="278"/>
      <c r="D104" s="280" t="s">
        <v>76</v>
      </c>
      <c r="E104" s="289" t="s">
        <v>2013</v>
      </c>
      <c r="F104" s="289" t="s">
        <v>2014</v>
      </c>
      <c r="I104" s="115"/>
      <c r="J104" s="290">
        <f>BK104</f>
        <v>0</v>
      </c>
      <c r="L104" s="278"/>
      <c r="M104" s="283"/>
      <c r="N104" s="284"/>
      <c r="O104" s="284"/>
      <c r="P104" s="285">
        <f>SUM(P105:P124)</f>
        <v>0</v>
      </c>
      <c r="Q104" s="284"/>
      <c r="R104" s="285">
        <f>SUM(R105:R124)</f>
        <v>2.215E-2</v>
      </c>
      <c r="S104" s="284"/>
      <c r="T104" s="286">
        <f>SUM(T105:T124)</f>
        <v>0</v>
      </c>
      <c r="AR104" s="280" t="s">
        <v>85</v>
      </c>
      <c r="AT104" s="287" t="s">
        <v>76</v>
      </c>
      <c r="AU104" s="287" t="s">
        <v>39</v>
      </c>
      <c r="AY104" s="280" t="s">
        <v>196</v>
      </c>
      <c r="BK104" s="288">
        <f>SUM(BK105:BK124)</f>
        <v>0</v>
      </c>
    </row>
    <row r="105" spans="2:65" s="212" customFormat="1" ht="25.5" customHeight="1">
      <c r="B105" s="213"/>
      <c r="C105" s="291" t="s">
        <v>219</v>
      </c>
      <c r="D105" s="291" t="s">
        <v>198</v>
      </c>
      <c r="E105" s="292" t="s">
        <v>2015</v>
      </c>
      <c r="F105" s="293" t="s">
        <v>2016</v>
      </c>
      <c r="G105" s="294" t="s">
        <v>400</v>
      </c>
      <c r="H105" s="295">
        <v>25</v>
      </c>
      <c r="I105" s="116">
        <v>0</v>
      </c>
      <c r="J105" s="296">
        <f t="shared" ref="J105:J124" si="0">ROUND(I105*H105,2)</f>
        <v>0</v>
      </c>
      <c r="K105" s="293" t="s">
        <v>202</v>
      </c>
      <c r="L105" s="213"/>
      <c r="M105" s="297" t="s">
        <v>5</v>
      </c>
      <c r="N105" s="298" t="s">
        <v>48</v>
      </c>
      <c r="O105" s="214"/>
      <c r="P105" s="299">
        <f t="shared" ref="P105:P124" si="1">O105*H105</f>
        <v>0</v>
      </c>
      <c r="Q105" s="299">
        <v>0</v>
      </c>
      <c r="R105" s="299">
        <f t="shared" ref="R105:R124" si="2">Q105*H105</f>
        <v>0</v>
      </c>
      <c r="S105" s="299">
        <v>0</v>
      </c>
      <c r="T105" s="300">
        <f t="shared" ref="T105:T124" si="3">S105*H105</f>
        <v>0</v>
      </c>
      <c r="AR105" s="202" t="s">
        <v>261</v>
      </c>
      <c r="AT105" s="202" t="s">
        <v>198</v>
      </c>
      <c r="AU105" s="202" t="s">
        <v>85</v>
      </c>
      <c r="AY105" s="202" t="s">
        <v>196</v>
      </c>
      <c r="BE105" s="301">
        <f t="shared" ref="BE105:BE124" si="4">IF(N105="základní",J105,0)</f>
        <v>0</v>
      </c>
      <c r="BF105" s="301">
        <f t="shared" ref="BF105:BF124" si="5">IF(N105="snížená",J105,0)</f>
        <v>0</v>
      </c>
      <c r="BG105" s="301">
        <f t="shared" ref="BG105:BG124" si="6">IF(N105="zákl. přenesená",J105,0)</f>
        <v>0</v>
      </c>
      <c r="BH105" s="301">
        <f t="shared" ref="BH105:BH124" si="7">IF(N105="sníž. přenesená",J105,0)</f>
        <v>0</v>
      </c>
      <c r="BI105" s="301">
        <f t="shared" ref="BI105:BI124" si="8">IF(N105="nulová",J105,0)</f>
        <v>0</v>
      </c>
      <c r="BJ105" s="202" t="s">
        <v>39</v>
      </c>
      <c r="BK105" s="301">
        <f t="shared" ref="BK105:BK124" si="9">ROUND(I105*H105,2)</f>
        <v>0</v>
      </c>
      <c r="BL105" s="202" t="s">
        <v>261</v>
      </c>
      <c r="BM105" s="202" t="s">
        <v>2017</v>
      </c>
    </row>
    <row r="106" spans="2:65" s="212" customFormat="1" ht="16.5" customHeight="1">
      <c r="B106" s="213"/>
      <c r="C106" s="302" t="s">
        <v>224</v>
      </c>
      <c r="D106" s="302" t="s">
        <v>291</v>
      </c>
      <c r="E106" s="303" t="s">
        <v>2018</v>
      </c>
      <c r="F106" s="304" t="s">
        <v>2019</v>
      </c>
      <c r="G106" s="305" t="s">
        <v>400</v>
      </c>
      <c r="H106" s="306">
        <v>25</v>
      </c>
      <c r="I106" s="117">
        <v>0</v>
      </c>
      <c r="J106" s="307">
        <f t="shared" si="0"/>
        <v>0</v>
      </c>
      <c r="K106" s="304" t="s">
        <v>351</v>
      </c>
      <c r="L106" s="308"/>
      <c r="M106" s="309" t="s">
        <v>5</v>
      </c>
      <c r="N106" s="310" t="s">
        <v>48</v>
      </c>
      <c r="O106" s="214"/>
      <c r="P106" s="299">
        <f t="shared" si="1"/>
        <v>0</v>
      </c>
      <c r="Q106" s="299">
        <v>2.1000000000000001E-4</v>
      </c>
      <c r="R106" s="299">
        <f t="shared" si="2"/>
        <v>5.2500000000000003E-3</v>
      </c>
      <c r="S106" s="299">
        <v>0</v>
      </c>
      <c r="T106" s="300">
        <f t="shared" si="3"/>
        <v>0</v>
      </c>
      <c r="AR106" s="202" t="s">
        <v>327</v>
      </c>
      <c r="AT106" s="202" t="s">
        <v>291</v>
      </c>
      <c r="AU106" s="202" t="s">
        <v>85</v>
      </c>
      <c r="AY106" s="202" t="s">
        <v>196</v>
      </c>
      <c r="BE106" s="301">
        <f t="shared" si="4"/>
        <v>0</v>
      </c>
      <c r="BF106" s="301">
        <f t="shared" si="5"/>
        <v>0</v>
      </c>
      <c r="BG106" s="301">
        <f t="shared" si="6"/>
        <v>0</v>
      </c>
      <c r="BH106" s="301">
        <f t="shared" si="7"/>
        <v>0</v>
      </c>
      <c r="BI106" s="301">
        <f t="shared" si="8"/>
        <v>0</v>
      </c>
      <c r="BJ106" s="202" t="s">
        <v>39</v>
      </c>
      <c r="BK106" s="301">
        <f t="shared" si="9"/>
        <v>0</v>
      </c>
      <c r="BL106" s="202" t="s">
        <v>261</v>
      </c>
      <c r="BM106" s="202" t="s">
        <v>2020</v>
      </c>
    </row>
    <row r="107" spans="2:65" s="212" customFormat="1" ht="25.5" customHeight="1">
      <c r="B107" s="213"/>
      <c r="C107" s="291" t="s">
        <v>228</v>
      </c>
      <c r="D107" s="291" t="s">
        <v>198</v>
      </c>
      <c r="E107" s="292" t="s">
        <v>2021</v>
      </c>
      <c r="F107" s="293" t="s">
        <v>2022</v>
      </c>
      <c r="G107" s="294" t="s">
        <v>400</v>
      </c>
      <c r="H107" s="295">
        <v>60</v>
      </c>
      <c r="I107" s="116">
        <v>0</v>
      </c>
      <c r="J107" s="296">
        <f t="shared" si="0"/>
        <v>0</v>
      </c>
      <c r="K107" s="293" t="s">
        <v>202</v>
      </c>
      <c r="L107" s="213"/>
      <c r="M107" s="297" t="s">
        <v>5</v>
      </c>
      <c r="N107" s="298" t="s">
        <v>48</v>
      </c>
      <c r="O107" s="214"/>
      <c r="P107" s="299">
        <f t="shared" si="1"/>
        <v>0</v>
      </c>
      <c r="Q107" s="299">
        <v>0</v>
      </c>
      <c r="R107" s="299">
        <f t="shared" si="2"/>
        <v>0</v>
      </c>
      <c r="S107" s="299">
        <v>0</v>
      </c>
      <c r="T107" s="300">
        <f t="shared" si="3"/>
        <v>0</v>
      </c>
      <c r="AR107" s="202" t="s">
        <v>261</v>
      </c>
      <c r="AT107" s="202" t="s">
        <v>198</v>
      </c>
      <c r="AU107" s="202" t="s">
        <v>85</v>
      </c>
      <c r="AY107" s="202" t="s">
        <v>196</v>
      </c>
      <c r="BE107" s="301">
        <f t="shared" si="4"/>
        <v>0</v>
      </c>
      <c r="BF107" s="301">
        <f t="shared" si="5"/>
        <v>0</v>
      </c>
      <c r="BG107" s="301">
        <f t="shared" si="6"/>
        <v>0</v>
      </c>
      <c r="BH107" s="301">
        <f t="shared" si="7"/>
        <v>0</v>
      </c>
      <c r="BI107" s="301">
        <f t="shared" si="8"/>
        <v>0</v>
      </c>
      <c r="BJ107" s="202" t="s">
        <v>39</v>
      </c>
      <c r="BK107" s="301">
        <f t="shared" si="9"/>
        <v>0</v>
      </c>
      <c r="BL107" s="202" t="s">
        <v>261</v>
      </c>
      <c r="BM107" s="202" t="s">
        <v>2023</v>
      </c>
    </row>
    <row r="108" spans="2:65" s="212" customFormat="1" ht="16.5" customHeight="1">
      <c r="B108" s="213"/>
      <c r="C108" s="302" t="s">
        <v>232</v>
      </c>
      <c r="D108" s="302" t="s">
        <v>291</v>
      </c>
      <c r="E108" s="303" t="s">
        <v>2024</v>
      </c>
      <c r="F108" s="304" t="s">
        <v>2025</v>
      </c>
      <c r="G108" s="305" t="s">
        <v>288</v>
      </c>
      <c r="H108" s="306">
        <v>35</v>
      </c>
      <c r="I108" s="117">
        <v>0</v>
      </c>
      <c r="J108" s="307">
        <f t="shared" si="0"/>
        <v>0</v>
      </c>
      <c r="K108" s="304" t="s">
        <v>351</v>
      </c>
      <c r="L108" s="308"/>
      <c r="M108" s="309" t="s">
        <v>5</v>
      </c>
      <c r="N108" s="310" t="s">
        <v>48</v>
      </c>
      <c r="O108" s="214"/>
      <c r="P108" s="299">
        <f t="shared" si="1"/>
        <v>0</v>
      </c>
      <c r="Q108" s="299">
        <v>3.8999999999999999E-4</v>
      </c>
      <c r="R108" s="299">
        <f t="shared" si="2"/>
        <v>1.3649999999999999E-2</v>
      </c>
      <c r="S108" s="299">
        <v>0</v>
      </c>
      <c r="T108" s="300">
        <f t="shared" si="3"/>
        <v>0</v>
      </c>
      <c r="AR108" s="202" t="s">
        <v>726</v>
      </c>
      <c r="AT108" s="202" t="s">
        <v>291</v>
      </c>
      <c r="AU108" s="202" t="s">
        <v>85</v>
      </c>
      <c r="AY108" s="202" t="s">
        <v>196</v>
      </c>
      <c r="BE108" s="301">
        <f t="shared" si="4"/>
        <v>0</v>
      </c>
      <c r="BF108" s="301">
        <f t="shared" si="5"/>
        <v>0</v>
      </c>
      <c r="BG108" s="301">
        <f t="shared" si="6"/>
        <v>0</v>
      </c>
      <c r="BH108" s="301">
        <f t="shared" si="7"/>
        <v>0</v>
      </c>
      <c r="BI108" s="301">
        <f t="shared" si="8"/>
        <v>0</v>
      </c>
      <c r="BJ108" s="202" t="s">
        <v>39</v>
      </c>
      <c r="BK108" s="301">
        <f t="shared" si="9"/>
        <v>0</v>
      </c>
      <c r="BL108" s="202" t="s">
        <v>726</v>
      </c>
      <c r="BM108" s="202" t="s">
        <v>2026</v>
      </c>
    </row>
    <row r="109" spans="2:65" s="212" customFormat="1" ht="16.5" customHeight="1">
      <c r="B109" s="213"/>
      <c r="C109" s="302" t="s">
        <v>236</v>
      </c>
      <c r="D109" s="302" t="s">
        <v>291</v>
      </c>
      <c r="E109" s="303" t="s">
        <v>2027</v>
      </c>
      <c r="F109" s="304" t="s">
        <v>2028</v>
      </c>
      <c r="G109" s="305" t="s">
        <v>288</v>
      </c>
      <c r="H109" s="306">
        <v>25</v>
      </c>
      <c r="I109" s="117">
        <v>0</v>
      </c>
      <c r="J109" s="307">
        <f t="shared" si="0"/>
        <v>0</v>
      </c>
      <c r="K109" s="304" t="s">
        <v>351</v>
      </c>
      <c r="L109" s="308"/>
      <c r="M109" s="309" t="s">
        <v>5</v>
      </c>
      <c r="N109" s="310" t="s">
        <v>48</v>
      </c>
      <c r="O109" s="214"/>
      <c r="P109" s="299">
        <f t="shared" si="1"/>
        <v>0</v>
      </c>
      <c r="Q109" s="299">
        <v>1.2999999999999999E-4</v>
      </c>
      <c r="R109" s="299">
        <f t="shared" si="2"/>
        <v>3.2499999999999999E-3</v>
      </c>
      <c r="S109" s="299">
        <v>0</v>
      </c>
      <c r="T109" s="300">
        <f t="shared" si="3"/>
        <v>0</v>
      </c>
      <c r="AR109" s="202" t="s">
        <v>726</v>
      </c>
      <c r="AT109" s="202" t="s">
        <v>291</v>
      </c>
      <c r="AU109" s="202" t="s">
        <v>85</v>
      </c>
      <c r="AY109" s="202" t="s">
        <v>196</v>
      </c>
      <c r="BE109" s="301">
        <f t="shared" si="4"/>
        <v>0</v>
      </c>
      <c r="BF109" s="301">
        <f t="shared" si="5"/>
        <v>0</v>
      </c>
      <c r="BG109" s="301">
        <f t="shared" si="6"/>
        <v>0</v>
      </c>
      <c r="BH109" s="301">
        <f t="shared" si="7"/>
        <v>0</v>
      </c>
      <c r="BI109" s="301">
        <f t="shared" si="8"/>
        <v>0</v>
      </c>
      <c r="BJ109" s="202" t="s">
        <v>39</v>
      </c>
      <c r="BK109" s="301">
        <f t="shared" si="9"/>
        <v>0</v>
      </c>
      <c r="BL109" s="202" t="s">
        <v>726</v>
      </c>
      <c r="BM109" s="202" t="s">
        <v>2029</v>
      </c>
    </row>
    <row r="110" spans="2:65" s="212" customFormat="1" ht="25.5" customHeight="1">
      <c r="B110" s="213"/>
      <c r="C110" s="291" t="s">
        <v>240</v>
      </c>
      <c r="D110" s="291" t="s">
        <v>198</v>
      </c>
      <c r="E110" s="292" t="s">
        <v>2030</v>
      </c>
      <c r="F110" s="293" t="s">
        <v>2031</v>
      </c>
      <c r="G110" s="294" t="s">
        <v>400</v>
      </c>
      <c r="H110" s="295">
        <v>34</v>
      </c>
      <c r="I110" s="116">
        <v>0</v>
      </c>
      <c r="J110" s="296">
        <f t="shared" si="0"/>
        <v>0</v>
      </c>
      <c r="K110" s="293" t="s">
        <v>202</v>
      </c>
      <c r="L110" s="213"/>
      <c r="M110" s="297" t="s">
        <v>5</v>
      </c>
      <c r="N110" s="298" t="s">
        <v>48</v>
      </c>
      <c r="O110" s="214"/>
      <c r="P110" s="299">
        <f t="shared" si="1"/>
        <v>0</v>
      </c>
      <c r="Q110" s="299">
        <v>0</v>
      </c>
      <c r="R110" s="299">
        <f t="shared" si="2"/>
        <v>0</v>
      </c>
      <c r="S110" s="299">
        <v>0</v>
      </c>
      <c r="T110" s="300">
        <f t="shared" si="3"/>
        <v>0</v>
      </c>
      <c r="AR110" s="202" t="s">
        <v>261</v>
      </c>
      <c r="AT110" s="202" t="s">
        <v>198</v>
      </c>
      <c r="AU110" s="202" t="s">
        <v>85</v>
      </c>
      <c r="AY110" s="202" t="s">
        <v>196</v>
      </c>
      <c r="BE110" s="301">
        <f t="shared" si="4"/>
        <v>0</v>
      </c>
      <c r="BF110" s="301">
        <f t="shared" si="5"/>
        <v>0</v>
      </c>
      <c r="BG110" s="301">
        <f t="shared" si="6"/>
        <v>0</v>
      </c>
      <c r="BH110" s="301">
        <f t="shared" si="7"/>
        <v>0</v>
      </c>
      <c r="BI110" s="301">
        <f t="shared" si="8"/>
        <v>0</v>
      </c>
      <c r="BJ110" s="202" t="s">
        <v>39</v>
      </c>
      <c r="BK110" s="301">
        <f t="shared" si="9"/>
        <v>0</v>
      </c>
      <c r="BL110" s="202" t="s">
        <v>261</v>
      </c>
      <c r="BM110" s="202" t="s">
        <v>2032</v>
      </c>
    </row>
    <row r="111" spans="2:65" s="212" customFormat="1" ht="16.5" customHeight="1">
      <c r="B111" s="213"/>
      <c r="C111" s="302" t="s">
        <v>245</v>
      </c>
      <c r="D111" s="302" t="s">
        <v>291</v>
      </c>
      <c r="E111" s="303" t="s">
        <v>2033</v>
      </c>
      <c r="F111" s="304" t="s">
        <v>2034</v>
      </c>
      <c r="G111" s="305" t="s">
        <v>400</v>
      </c>
      <c r="H111" s="306">
        <v>34</v>
      </c>
      <c r="I111" s="117">
        <v>0</v>
      </c>
      <c r="J111" s="307">
        <f t="shared" si="0"/>
        <v>0</v>
      </c>
      <c r="K111" s="304" t="s">
        <v>351</v>
      </c>
      <c r="L111" s="308"/>
      <c r="M111" s="309" t="s">
        <v>5</v>
      </c>
      <c r="N111" s="310" t="s">
        <v>48</v>
      </c>
      <c r="O111" s="214"/>
      <c r="P111" s="299">
        <f t="shared" si="1"/>
        <v>0</v>
      </c>
      <c r="Q111" s="299">
        <v>0</v>
      </c>
      <c r="R111" s="299">
        <f t="shared" si="2"/>
        <v>0</v>
      </c>
      <c r="S111" s="299">
        <v>0</v>
      </c>
      <c r="T111" s="300">
        <f t="shared" si="3"/>
        <v>0</v>
      </c>
      <c r="AR111" s="202" t="s">
        <v>327</v>
      </c>
      <c r="AT111" s="202" t="s">
        <v>291</v>
      </c>
      <c r="AU111" s="202" t="s">
        <v>85</v>
      </c>
      <c r="AY111" s="202" t="s">
        <v>196</v>
      </c>
      <c r="BE111" s="301">
        <f t="shared" si="4"/>
        <v>0</v>
      </c>
      <c r="BF111" s="301">
        <f t="shared" si="5"/>
        <v>0</v>
      </c>
      <c r="BG111" s="301">
        <f t="shared" si="6"/>
        <v>0</v>
      </c>
      <c r="BH111" s="301">
        <f t="shared" si="7"/>
        <v>0</v>
      </c>
      <c r="BI111" s="301">
        <f t="shared" si="8"/>
        <v>0</v>
      </c>
      <c r="BJ111" s="202" t="s">
        <v>39</v>
      </c>
      <c r="BK111" s="301">
        <f t="shared" si="9"/>
        <v>0</v>
      </c>
      <c r="BL111" s="202" t="s">
        <v>261</v>
      </c>
      <c r="BM111" s="202" t="s">
        <v>2035</v>
      </c>
    </row>
    <row r="112" spans="2:65" s="212" customFormat="1" ht="16.5" customHeight="1">
      <c r="B112" s="213"/>
      <c r="C112" s="302" t="s">
        <v>250</v>
      </c>
      <c r="D112" s="302" t="s">
        <v>291</v>
      </c>
      <c r="E112" s="303" t="s">
        <v>2036</v>
      </c>
      <c r="F112" s="304" t="s">
        <v>2037</v>
      </c>
      <c r="G112" s="305" t="s">
        <v>1523</v>
      </c>
      <c r="H112" s="306">
        <v>18</v>
      </c>
      <c r="I112" s="117">
        <v>0</v>
      </c>
      <c r="J112" s="307">
        <f t="shared" si="0"/>
        <v>0</v>
      </c>
      <c r="K112" s="304" t="s">
        <v>351</v>
      </c>
      <c r="L112" s="308"/>
      <c r="M112" s="309" t="s">
        <v>5</v>
      </c>
      <c r="N112" s="310" t="s">
        <v>48</v>
      </c>
      <c r="O112" s="214"/>
      <c r="P112" s="299">
        <f t="shared" si="1"/>
        <v>0</v>
      </c>
      <c r="Q112" s="299">
        <v>0</v>
      </c>
      <c r="R112" s="299">
        <f t="shared" si="2"/>
        <v>0</v>
      </c>
      <c r="S112" s="299">
        <v>0</v>
      </c>
      <c r="T112" s="300">
        <f t="shared" si="3"/>
        <v>0</v>
      </c>
      <c r="AR112" s="202" t="s">
        <v>327</v>
      </c>
      <c r="AT112" s="202" t="s">
        <v>291</v>
      </c>
      <c r="AU112" s="202" t="s">
        <v>85</v>
      </c>
      <c r="AY112" s="202" t="s">
        <v>196</v>
      </c>
      <c r="BE112" s="301">
        <f t="shared" si="4"/>
        <v>0</v>
      </c>
      <c r="BF112" s="301">
        <f t="shared" si="5"/>
        <v>0</v>
      </c>
      <c r="BG112" s="301">
        <f t="shared" si="6"/>
        <v>0</v>
      </c>
      <c r="BH112" s="301">
        <f t="shared" si="7"/>
        <v>0</v>
      </c>
      <c r="BI112" s="301">
        <f t="shared" si="8"/>
        <v>0</v>
      </c>
      <c r="BJ112" s="202" t="s">
        <v>39</v>
      </c>
      <c r="BK112" s="301">
        <f t="shared" si="9"/>
        <v>0</v>
      </c>
      <c r="BL112" s="202" t="s">
        <v>261</v>
      </c>
      <c r="BM112" s="202" t="s">
        <v>2038</v>
      </c>
    </row>
    <row r="113" spans="2:65" s="212" customFormat="1" ht="16.5" customHeight="1">
      <c r="B113" s="213"/>
      <c r="C113" s="302" t="s">
        <v>254</v>
      </c>
      <c r="D113" s="302" t="s">
        <v>291</v>
      </c>
      <c r="E113" s="303" t="s">
        <v>2039</v>
      </c>
      <c r="F113" s="304" t="s">
        <v>2040</v>
      </c>
      <c r="G113" s="305" t="s">
        <v>1523</v>
      </c>
      <c r="H113" s="306">
        <v>51</v>
      </c>
      <c r="I113" s="117">
        <v>0</v>
      </c>
      <c r="J113" s="307">
        <f t="shared" si="0"/>
        <v>0</v>
      </c>
      <c r="K113" s="304" t="s">
        <v>351</v>
      </c>
      <c r="L113" s="308"/>
      <c r="M113" s="309" t="s">
        <v>5</v>
      </c>
      <c r="N113" s="310" t="s">
        <v>48</v>
      </c>
      <c r="O113" s="214"/>
      <c r="P113" s="299">
        <f t="shared" si="1"/>
        <v>0</v>
      </c>
      <c r="Q113" s="299">
        <v>0</v>
      </c>
      <c r="R113" s="299">
        <f t="shared" si="2"/>
        <v>0</v>
      </c>
      <c r="S113" s="299">
        <v>0</v>
      </c>
      <c r="T113" s="300">
        <f t="shared" si="3"/>
        <v>0</v>
      </c>
      <c r="AR113" s="202" t="s">
        <v>327</v>
      </c>
      <c r="AT113" s="202" t="s">
        <v>291</v>
      </c>
      <c r="AU113" s="202" t="s">
        <v>85</v>
      </c>
      <c r="AY113" s="202" t="s">
        <v>196</v>
      </c>
      <c r="BE113" s="301">
        <f t="shared" si="4"/>
        <v>0</v>
      </c>
      <c r="BF113" s="301">
        <f t="shared" si="5"/>
        <v>0</v>
      </c>
      <c r="BG113" s="301">
        <f t="shared" si="6"/>
        <v>0</v>
      </c>
      <c r="BH113" s="301">
        <f t="shared" si="7"/>
        <v>0</v>
      </c>
      <c r="BI113" s="301">
        <f t="shared" si="8"/>
        <v>0</v>
      </c>
      <c r="BJ113" s="202" t="s">
        <v>39</v>
      </c>
      <c r="BK113" s="301">
        <f t="shared" si="9"/>
        <v>0</v>
      </c>
      <c r="BL113" s="202" t="s">
        <v>261</v>
      </c>
      <c r="BM113" s="202" t="s">
        <v>2041</v>
      </c>
    </row>
    <row r="114" spans="2:65" s="212" customFormat="1" ht="16.5" customHeight="1">
      <c r="B114" s="213"/>
      <c r="C114" s="302" t="s">
        <v>11</v>
      </c>
      <c r="D114" s="302" t="s">
        <v>291</v>
      </c>
      <c r="E114" s="303" t="s">
        <v>2042</v>
      </c>
      <c r="F114" s="304" t="s">
        <v>2043</v>
      </c>
      <c r="G114" s="305" t="s">
        <v>2044</v>
      </c>
      <c r="H114" s="306">
        <v>1</v>
      </c>
      <c r="I114" s="117">
        <v>0</v>
      </c>
      <c r="J114" s="307">
        <f t="shared" si="0"/>
        <v>0</v>
      </c>
      <c r="K114" s="304" t="s">
        <v>351</v>
      </c>
      <c r="L114" s="308"/>
      <c r="M114" s="309" t="s">
        <v>5</v>
      </c>
      <c r="N114" s="310" t="s">
        <v>48</v>
      </c>
      <c r="O114" s="214"/>
      <c r="P114" s="299">
        <f t="shared" si="1"/>
        <v>0</v>
      </c>
      <c r="Q114" s="299">
        <v>0</v>
      </c>
      <c r="R114" s="299">
        <f t="shared" si="2"/>
        <v>0</v>
      </c>
      <c r="S114" s="299">
        <v>0</v>
      </c>
      <c r="T114" s="300">
        <f t="shared" si="3"/>
        <v>0</v>
      </c>
      <c r="AR114" s="202" t="s">
        <v>327</v>
      </c>
      <c r="AT114" s="202" t="s">
        <v>291</v>
      </c>
      <c r="AU114" s="202" t="s">
        <v>85</v>
      </c>
      <c r="AY114" s="202" t="s">
        <v>196</v>
      </c>
      <c r="BE114" s="301">
        <f t="shared" si="4"/>
        <v>0</v>
      </c>
      <c r="BF114" s="301">
        <f t="shared" si="5"/>
        <v>0</v>
      </c>
      <c r="BG114" s="301">
        <f t="shared" si="6"/>
        <v>0</v>
      </c>
      <c r="BH114" s="301">
        <f t="shared" si="7"/>
        <v>0</v>
      </c>
      <c r="BI114" s="301">
        <f t="shared" si="8"/>
        <v>0</v>
      </c>
      <c r="BJ114" s="202" t="s">
        <v>39</v>
      </c>
      <c r="BK114" s="301">
        <f t="shared" si="9"/>
        <v>0</v>
      </c>
      <c r="BL114" s="202" t="s">
        <v>261</v>
      </c>
      <c r="BM114" s="202" t="s">
        <v>2045</v>
      </c>
    </row>
    <row r="115" spans="2:65" s="212" customFormat="1" ht="16.5" customHeight="1">
      <c r="B115" s="213"/>
      <c r="C115" s="302" t="s">
        <v>261</v>
      </c>
      <c r="D115" s="302" t="s">
        <v>291</v>
      </c>
      <c r="E115" s="303" t="s">
        <v>2046</v>
      </c>
      <c r="F115" s="304" t="s">
        <v>2047</v>
      </c>
      <c r="G115" s="305" t="s">
        <v>1523</v>
      </c>
      <c r="H115" s="306">
        <v>34</v>
      </c>
      <c r="I115" s="117">
        <v>0</v>
      </c>
      <c r="J115" s="307">
        <f t="shared" si="0"/>
        <v>0</v>
      </c>
      <c r="K115" s="304" t="s">
        <v>351</v>
      </c>
      <c r="L115" s="308"/>
      <c r="M115" s="309" t="s">
        <v>5</v>
      </c>
      <c r="N115" s="310" t="s">
        <v>48</v>
      </c>
      <c r="O115" s="214"/>
      <c r="P115" s="299">
        <f t="shared" si="1"/>
        <v>0</v>
      </c>
      <c r="Q115" s="299">
        <v>0</v>
      </c>
      <c r="R115" s="299">
        <f t="shared" si="2"/>
        <v>0</v>
      </c>
      <c r="S115" s="299">
        <v>0</v>
      </c>
      <c r="T115" s="300">
        <f t="shared" si="3"/>
        <v>0</v>
      </c>
      <c r="AR115" s="202" t="s">
        <v>327</v>
      </c>
      <c r="AT115" s="202" t="s">
        <v>291</v>
      </c>
      <c r="AU115" s="202" t="s">
        <v>85</v>
      </c>
      <c r="AY115" s="202" t="s">
        <v>196</v>
      </c>
      <c r="BE115" s="301">
        <f t="shared" si="4"/>
        <v>0</v>
      </c>
      <c r="BF115" s="301">
        <f t="shared" si="5"/>
        <v>0</v>
      </c>
      <c r="BG115" s="301">
        <f t="shared" si="6"/>
        <v>0</v>
      </c>
      <c r="BH115" s="301">
        <f t="shared" si="7"/>
        <v>0</v>
      </c>
      <c r="BI115" s="301">
        <f t="shared" si="8"/>
        <v>0</v>
      </c>
      <c r="BJ115" s="202" t="s">
        <v>39</v>
      </c>
      <c r="BK115" s="301">
        <f t="shared" si="9"/>
        <v>0</v>
      </c>
      <c r="BL115" s="202" t="s">
        <v>261</v>
      </c>
      <c r="BM115" s="202" t="s">
        <v>2048</v>
      </c>
    </row>
    <row r="116" spans="2:65" s="212" customFormat="1" ht="25.5" customHeight="1">
      <c r="B116" s="213"/>
      <c r="C116" s="291" t="s">
        <v>266</v>
      </c>
      <c r="D116" s="291" t="s">
        <v>198</v>
      </c>
      <c r="E116" s="292" t="s">
        <v>2049</v>
      </c>
      <c r="F116" s="293" t="s">
        <v>2050</v>
      </c>
      <c r="G116" s="294" t="s">
        <v>400</v>
      </c>
      <c r="H116" s="295">
        <v>62</v>
      </c>
      <c r="I116" s="116">
        <v>0</v>
      </c>
      <c r="J116" s="296">
        <f t="shared" si="0"/>
        <v>0</v>
      </c>
      <c r="K116" s="293" t="s">
        <v>202</v>
      </c>
      <c r="L116" s="213"/>
      <c r="M116" s="297" t="s">
        <v>5</v>
      </c>
      <c r="N116" s="298" t="s">
        <v>48</v>
      </c>
      <c r="O116" s="214"/>
      <c r="P116" s="299">
        <f t="shared" si="1"/>
        <v>0</v>
      </c>
      <c r="Q116" s="299">
        <v>0</v>
      </c>
      <c r="R116" s="299">
        <f t="shared" si="2"/>
        <v>0</v>
      </c>
      <c r="S116" s="299">
        <v>0</v>
      </c>
      <c r="T116" s="300">
        <f t="shared" si="3"/>
        <v>0</v>
      </c>
      <c r="AR116" s="202" t="s">
        <v>261</v>
      </c>
      <c r="AT116" s="202" t="s">
        <v>198</v>
      </c>
      <c r="AU116" s="202" t="s">
        <v>85</v>
      </c>
      <c r="AY116" s="202" t="s">
        <v>196</v>
      </c>
      <c r="BE116" s="301">
        <f t="shared" si="4"/>
        <v>0</v>
      </c>
      <c r="BF116" s="301">
        <f t="shared" si="5"/>
        <v>0</v>
      </c>
      <c r="BG116" s="301">
        <f t="shared" si="6"/>
        <v>0</v>
      </c>
      <c r="BH116" s="301">
        <f t="shared" si="7"/>
        <v>0</v>
      </c>
      <c r="BI116" s="301">
        <f t="shared" si="8"/>
        <v>0</v>
      </c>
      <c r="BJ116" s="202" t="s">
        <v>39</v>
      </c>
      <c r="BK116" s="301">
        <f t="shared" si="9"/>
        <v>0</v>
      </c>
      <c r="BL116" s="202" t="s">
        <v>261</v>
      </c>
      <c r="BM116" s="202" t="s">
        <v>2051</v>
      </c>
    </row>
    <row r="117" spans="2:65" s="212" customFormat="1" ht="25.5" customHeight="1">
      <c r="B117" s="213"/>
      <c r="C117" s="291" t="s">
        <v>270</v>
      </c>
      <c r="D117" s="291" t="s">
        <v>198</v>
      </c>
      <c r="E117" s="292" t="s">
        <v>2052</v>
      </c>
      <c r="F117" s="293" t="s">
        <v>2053</v>
      </c>
      <c r="G117" s="294" t="s">
        <v>400</v>
      </c>
      <c r="H117" s="295">
        <v>62</v>
      </c>
      <c r="I117" s="116">
        <v>0</v>
      </c>
      <c r="J117" s="296">
        <f t="shared" si="0"/>
        <v>0</v>
      </c>
      <c r="K117" s="293" t="s">
        <v>202</v>
      </c>
      <c r="L117" s="213"/>
      <c r="M117" s="297" t="s">
        <v>5</v>
      </c>
      <c r="N117" s="298" t="s">
        <v>48</v>
      </c>
      <c r="O117" s="214"/>
      <c r="P117" s="299">
        <f t="shared" si="1"/>
        <v>0</v>
      </c>
      <c r="Q117" s="299">
        <v>0</v>
      </c>
      <c r="R117" s="299">
        <f t="shared" si="2"/>
        <v>0</v>
      </c>
      <c r="S117" s="299">
        <v>0</v>
      </c>
      <c r="T117" s="300">
        <f t="shared" si="3"/>
        <v>0</v>
      </c>
      <c r="AR117" s="202" t="s">
        <v>261</v>
      </c>
      <c r="AT117" s="202" t="s">
        <v>198</v>
      </c>
      <c r="AU117" s="202" t="s">
        <v>85</v>
      </c>
      <c r="AY117" s="202" t="s">
        <v>196</v>
      </c>
      <c r="BE117" s="301">
        <f t="shared" si="4"/>
        <v>0</v>
      </c>
      <c r="BF117" s="301">
        <f t="shared" si="5"/>
        <v>0</v>
      </c>
      <c r="BG117" s="301">
        <f t="shared" si="6"/>
        <v>0</v>
      </c>
      <c r="BH117" s="301">
        <f t="shared" si="7"/>
        <v>0</v>
      </c>
      <c r="BI117" s="301">
        <f t="shared" si="8"/>
        <v>0</v>
      </c>
      <c r="BJ117" s="202" t="s">
        <v>39</v>
      </c>
      <c r="BK117" s="301">
        <f t="shared" si="9"/>
        <v>0</v>
      </c>
      <c r="BL117" s="202" t="s">
        <v>261</v>
      </c>
      <c r="BM117" s="202" t="s">
        <v>2054</v>
      </c>
    </row>
    <row r="118" spans="2:65" s="212" customFormat="1" ht="16.5" customHeight="1">
      <c r="B118" s="213"/>
      <c r="C118" s="302" t="s">
        <v>274</v>
      </c>
      <c r="D118" s="302" t="s">
        <v>291</v>
      </c>
      <c r="E118" s="303" t="s">
        <v>2055</v>
      </c>
      <c r="F118" s="304" t="s">
        <v>2056</v>
      </c>
      <c r="G118" s="305" t="s">
        <v>400</v>
      </c>
      <c r="H118" s="306">
        <v>62</v>
      </c>
      <c r="I118" s="117">
        <v>0</v>
      </c>
      <c r="J118" s="307">
        <f t="shared" si="0"/>
        <v>0</v>
      </c>
      <c r="K118" s="304" t="s">
        <v>351</v>
      </c>
      <c r="L118" s="308"/>
      <c r="M118" s="309" t="s">
        <v>5</v>
      </c>
      <c r="N118" s="310" t="s">
        <v>48</v>
      </c>
      <c r="O118" s="214"/>
      <c r="P118" s="299">
        <f t="shared" si="1"/>
        <v>0</v>
      </c>
      <c r="Q118" s="299">
        <v>0</v>
      </c>
      <c r="R118" s="299">
        <f t="shared" si="2"/>
        <v>0</v>
      </c>
      <c r="S118" s="299">
        <v>0</v>
      </c>
      <c r="T118" s="300">
        <f t="shared" si="3"/>
        <v>0</v>
      </c>
      <c r="AR118" s="202" t="s">
        <v>327</v>
      </c>
      <c r="AT118" s="202" t="s">
        <v>291</v>
      </c>
      <c r="AU118" s="202" t="s">
        <v>85</v>
      </c>
      <c r="AY118" s="202" t="s">
        <v>196</v>
      </c>
      <c r="BE118" s="301">
        <f t="shared" si="4"/>
        <v>0</v>
      </c>
      <c r="BF118" s="301">
        <f t="shared" si="5"/>
        <v>0</v>
      </c>
      <c r="BG118" s="301">
        <f t="shared" si="6"/>
        <v>0</v>
      </c>
      <c r="BH118" s="301">
        <f t="shared" si="7"/>
        <v>0</v>
      </c>
      <c r="BI118" s="301">
        <f t="shared" si="8"/>
        <v>0</v>
      </c>
      <c r="BJ118" s="202" t="s">
        <v>39</v>
      </c>
      <c r="BK118" s="301">
        <f t="shared" si="9"/>
        <v>0</v>
      </c>
      <c r="BL118" s="202" t="s">
        <v>261</v>
      </c>
      <c r="BM118" s="202" t="s">
        <v>2057</v>
      </c>
    </row>
    <row r="119" spans="2:65" s="212" customFormat="1" ht="16.5" customHeight="1">
      <c r="B119" s="213"/>
      <c r="C119" s="302" t="s">
        <v>278</v>
      </c>
      <c r="D119" s="302" t="s">
        <v>291</v>
      </c>
      <c r="E119" s="303" t="s">
        <v>2058</v>
      </c>
      <c r="F119" s="304" t="s">
        <v>2059</v>
      </c>
      <c r="G119" s="305" t="s">
        <v>1523</v>
      </c>
      <c r="H119" s="306">
        <v>45</v>
      </c>
      <c r="I119" s="117">
        <v>0</v>
      </c>
      <c r="J119" s="307">
        <f t="shared" si="0"/>
        <v>0</v>
      </c>
      <c r="K119" s="304" t="s">
        <v>351</v>
      </c>
      <c r="L119" s="308"/>
      <c r="M119" s="309" t="s">
        <v>5</v>
      </c>
      <c r="N119" s="310" t="s">
        <v>48</v>
      </c>
      <c r="O119" s="214"/>
      <c r="P119" s="299">
        <f t="shared" si="1"/>
        <v>0</v>
      </c>
      <c r="Q119" s="299">
        <v>0</v>
      </c>
      <c r="R119" s="299">
        <f t="shared" si="2"/>
        <v>0</v>
      </c>
      <c r="S119" s="299">
        <v>0</v>
      </c>
      <c r="T119" s="300">
        <f t="shared" si="3"/>
        <v>0</v>
      </c>
      <c r="AR119" s="202" t="s">
        <v>327</v>
      </c>
      <c r="AT119" s="202" t="s">
        <v>291</v>
      </c>
      <c r="AU119" s="202" t="s">
        <v>85</v>
      </c>
      <c r="AY119" s="202" t="s">
        <v>196</v>
      </c>
      <c r="BE119" s="301">
        <f t="shared" si="4"/>
        <v>0</v>
      </c>
      <c r="BF119" s="301">
        <f t="shared" si="5"/>
        <v>0</v>
      </c>
      <c r="BG119" s="301">
        <f t="shared" si="6"/>
        <v>0</v>
      </c>
      <c r="BH119" s="301">
        <f t="shared" si="7"/>
        <v>0</v>
      </c>
      <c r="BI119" s="301">
        <f t="shared" si="8"/>
        <v>0</v>
      </c>
      <c r="BJ119" s="202" t="s">
        <v>39</v>
      </c>
      <c r="BK119" s="301">
        <f t="shared" si="9"/>
        <v>0</v>
      </c>
      <c r="BL119" s="202" t="s">
        <v>261</v>
      </c>
      <c r="BM119" s="202" t="s">
        <v>2060</v>
      </c>
    </row>
    <row r="120" spans="2:65" s="212" customFormat="1" ht="16.5" customHeight="1">
      <c r="B120" s="213"/>
      <c r="C120" s="302" t="s">
        <v>10</v>
      </c>
      <c r="D120" s="302" t="s">
        <v>291</v>
      </c>
      <c r="E120" s="303" t="s">
        <v>2061</v>
      </c>
      <c r="F120" s="304" t="s">
        <v>2062</v>
      </c>
      <c r="G120" s="305" t="s">
        <v>1523</v>
      </c>
      <c r="H120" s="306">
        <v>34</v>
      </c>
      <c r="I120" s="117">
        <v>0</v>
      </c>
      <c r="J120" s="307">
        <f t="shared" si="0"/>
        <v>0</v>
      </c>
      <c r="K120" s="304" t="s">
        <v>351</v>
      </c>
      <c r="L120" s="308"/>
      <c r="M120" s="309" t="s">
        <v>5</v>
      </c>
      <c r="N120" s="310" t="s">
        <v>48</v>
      </c>
      <c r="O120" s="214"/>
      <c r="P120" s="299">
        <f t="shared" si="1"/>
        <v>0</v>
      </c>
      <c r="Q120" s="299">
        <v>0</v>
      </c>
      <c r="R120" s="299">
        <f t="shared" si="2"/>
        <v>0</v>
      </c>
      <c r="S120" s="299">
        <v>0</v>
      </c>
      <c r="T120" s="300">
        <f t="shared" si="3"/>
        <v>0</v>
      </c>
      <c r="AR120" s="202" t="s">
        <v>327</v>
      </c>
      <c r="AT120" s="202" t="s">
        <v>291</v>
      </c>
      <c r="AU120" s="202" t="s">
        <v>85</v>
      </c>
      <c r="AY120" s="202" t="s">
        <v>196</v>
      </c>
      <c r="BE120" s="301">
        <f t="shared" si="4"/>
        <v>0</v>
      </c>
      <c r="BF120" s="301">
        <f t="shared" si="5"/>
        <v>0</v>
      </c>
      <c r="BG120" s="301">
        <f t="shared" si="6"/>
        <v>0</v>
      </c>
      <c r="BH120" s="301">
        <f t="shared" si="7"/>
        <v>0</v>
      </c>
      <c r="BI120" s="301">
        <f t="shared" si="8"/>
        <v>0</v>
      </c>
      <c r="BJ120" s="202" t="s">
        <v>39</v>
      </c>
      <c r="BK120" s="301">
        <f t="shared" si="9"/>
        <v>0</v>
      </c>
      <c r="BL120" s="202" t="s">
        <v>261</v>
      </c>
      <c r="BM120" s="202" t="s">
        <v>2063</v>
      </c>
    </row>
    <row r="121" spans="2:65" s="212" customFormat="1" ht="16.5" customHeight="1">
      <c r="B121" s="213"/>
      <c r="C121" s="302" t="s">
        <v>285</v>
      </c>
      <c r="D121" s="302" t="s">
        <v>291</v>
      </c>
      <c r="E121" s="303" t="s">
        <v>2064</v>
      </c>
      <c r="F121" s="304" t="s">
        <v>2065</v>
      </c>
      <c r="G121" s="305" t="s">
        <v>1523</v>
      </c>
      <c r="H121" s="306">
        <v>6</v>
      </c>
      <c r="I121" s="117">
        <v>0</v>
      </c>
      <c r="J121" s="307">
        <f t="shared" si="0"/>
        <v>0</v>
      </c>
      <c r="K121" s="304" t="s">
        <v>351</v>
      </c>
      <c r="L121" s="308"/>
      <c r="M121" s="309" t="s">
        <v>5</v>
      </c>
      <c r="N121" s="310" t="s">
        <v>48</v>
      </c>
      <c r="O121" s="214"/>
      <c r="P121" s="299">
        <f t="shared" si="1"/>
        <v>0</v>
      </c>
      <c r="Q121" s="299">
        <v>0</v>
      </c>
      <c r="R121" s="299">
        <f t="shared" si="2"/>
        <v>0</v>
      </c>
      <c r="S121" s="299">
        <v>0</v>
      </c>
      <c r="T121" s="300">
        <f t="shared" si="3"/>
        <v>0</v>
      </c>
      <c r="AR121" s="202" t="s">
        <v>327</v>
      </c>
      <c r="AT121" s="202" t="s">
        <v>291</v>
      </c>
      <c r="AU121" s="202" t="s">
        <v>85</v>
      </c>
      <c r="AY121" s="202" t="s">
        <v>196</v>
      </c>
      <c r="BE121" s="301">
        <f t="shared" si="4"/>
        <v>0</v>
      </c>
      <c r="BF121" s="301">
        <f t="shared" si="5"/>
        <v>0</v>
      </c>
      <c r="BG121" s="301">
        <f t="shared" si="6"/>
        <v>0</v>
      </c>
      <c r="BH121" s="301">
        <f t="shared" si="7"/>
        <v>0</v>
      </c>
      <c r="BI121" s="301">
        <f t="shared" si="8"/>
        <v>0</v>
      </c>
      <c r="BJ121" s="202" t="s">
        <v>39</v>
      </c>
      <c r="BK121" s="301">
        <f t="shared" si="9"/>
        <v>0</v>
      </c>
      <c r="BL121" s="202" t="s">
        <v>261</v>
      </c>
      <c r="BM121" s="202" t="s">
        <v>2066</v>
      </c>
    </row>
    <row r="122" spans="2:65" s="212" customFormat="1" ht="16.5" customHeight="1">
      <c r="B122" s="213"/>
      <c r="C122" s="302" t="s">
        <v>290</v>
      </c>
      <c r="D122" s="302" t="s">
        <v>291</v>
      </c>
      <c r="E122" s="303" t="s">
        <v>2067</v>
      </c>
      <c r="F122" s="304" t="s">
        <v>2068</v>
      </c>
      <c r="G122" s="305" t="s">
        <v>1523</v>
      </c>
      <c r="H122" s="306">
        <v>6</v>
      </c>
      <c r="I122" s="117">
        <v>0</v>
      </c>
      <c r="J122" s="307">
        <f t="shared" si="0"/>
        <v>0</v>
      </c>
      <c r="K122" s="304" t="s">
        <v>351</v>
      </c>
      <c r="L122" s="308"/>
      <c r="M122" s="309" t="s">
        <v>5</v>
      </c>
      <c r="N122" s="310" t="s">
        <v>48</v>
      </c>
      <c r="O122" s="214"/>
      <c r="P122" s="299">
        <f t="shared" si="1"/>
        <v>0</v>
      </c>
      <c r="Q122" s="299">
        <v>0</v>
      </c>
      <c r="R122" s="299">
        <f t="shared" si="2"/>
        <v>0</v>
      </c>
      <c r="S122" s="299">
        <v>0</v>
      </c>
      <c r="T122" s="300">
        <f t="shared" si="3"/>
        <v>0</v>
      </c>
      <c r="AR122" s="202" t="s">
        <v>327</v>
      </c>
      <c r="AT122" s="202" t="s">
        <v>291</v>
      </c>
      <c r="AU122" s="202" t="s">
        <v>85</v>
      </c>
      <c r="AY122" s="202" t="s">
        <v>196</v>
      </c>
      <c r="BE122" s="301">
        <f t="shared" si="4"/>
        <v>0</v>
      </c>
      <c r="BF122" s="301">
        <f t="shared" si="5"/>
        <v>0</v>
      </c>
      <c r="BG122" s="301">
        <f t="shared" si="6"/>
        <v>0</v>
      </c>
      <c r="BH122" s="301">
        <f t="shared" si="7"/>
        <v>0</v>
      </c>
      <c r="BI122" s="301">
        <f t="shared" si="8"/>
        <v>0</v>
      </c>
      <c r="BJ122" s="202" t="s">
        <v>39</v>
      </c>
      <c r="BK122" s="301">
        <f t="shared" si="9"/>
        <v>0</v>
      </c>
      <c r="BL122" s="202" t="s">
        <v>261</v>
      </c>
      <c r="BM122" s="202" t="s">
        <v>2069</v>
      </c>
    </row>
    <row r="123" spans="2:65" s="212" customFormat="1" ht="16.5" customHeight="1">
      <c r="B123" s="213"/>
      <c r="C123" s="302" t="s">
        <v>295</v>
      </c>
      <c r="D123" s="302" t="s">
        <v>291</v>
      </c>
      <c r="E123" s="303" t="s">
        <v>2070</v>
      </c>
      <c r="F123" s="304" t="s">
        <v>2071</v>
      </c>
      <c r="G123" s="305" t="s">
        <v>400</v>
      </c>
      <c r="H123" s="306">
        <v>62</v>
      </c>
      <c r="I123" s="117">
        <v>0</v>
      </c>
      <c r="J123" s="307">
        <f t="shared" si="0"/>
        <v>0</v>
      </c>
      <c r="K123" s="304" t="s">
        <v>351</v>
      </c>
      <c r="L123" s="308"/>
      <c r="M123" s="309" t="s">
        <v>5</v>
      </c>
      <c r="N123" s="310" t="s">
        <v>48</v>
      </c>
      <c r="O123" s="214"/>
      <c r="P123" s="299">
        <f t="shared" si="1"/>
        <v>0</v>
      </c>
      <c r="Q123" s="299">
        <v>0</v>
      </c>
      <c r="R123" s="299">
        <f t="shared" si="2"/>
        <v>0</v>
      </c>
      <c r="S123" s="299">
        <v>0</v>
      </c>
      <c r="T123" s="300">
        <f t="shared" si="3"/>
        <v>0</v>
      </c>
      <c r="AR123" s="202" t="s">
        <v>327</v>
      </c>
      <c r="AT123" s="202" t="s">
        <v>291</v>
      </c>
      <c r="AU123" s="202" t="s">
        <v>85</v>
      </c>
      <c r="AY123" s="202" t="s">
        <v>196</v>
      </c>
      <c r="BE123" s="301">
        <f t="shared" si="4"/>
        <v>0</v>
      </c>
      <c r="BF123" s="301">
        <f t="shared" si="5"/>
        <v>0</v>
      </c>
      <c r="BG123" s="301">
        <f t="shared" si="6"/>
        <v>0</v>
      </c>
      <c r="BH123" s="301">
        <f t="shared" si="7"/>
        <v>0</v>
      </c>
      <c r="BI123" s="301">
        <f t="shared" si="8"/>
        <v>0</v>
      </c>
      <c r="BJ123" s="202" t="s">
        <v>39</v>
      </c>
      <c r="BK123" s="301">
        <f t="shared" si="9"/>
        <v>0</v>
      </c>
      <c r="BL123" s="202" t="s">
        <v>261</v>
      </c>
      <c r="BM123" s="202" t="s">
        <v>2072</v>
      </c>
    </row>
    <row r="124" spans="2:65" s="212" customFormat="1" ht="16.5" customHeight="1">
      <c r="B124" s="213"/>
      <c r="C124" s="302" t="s">
        <v>299</v>
      </c>
      <c r="D124" s="302" t="s">
        <v>291</v>
      </c>
      <c r="E124" s="303" t="s">
        <v>2073</v>
      </c>
      <c r="F124" s="304" t="s">
        <v>2074</v>
      </c>
      <c r="G124" s="305" t="s">
        <v>1523</v>
      </c>
      <c r="H124" s="306">
        <v>62</v>
      </c>
      <c r="I124" s="117">
        <v>0</v>
      </c>
      <c r="J124" s="307">
        <f t="shared" si="0"/>
        <v>0</v>
      </c>
      <c r="K124" s="304" t="s">
        <v>351</v>
      </c>
      <c r="L124" s="308"/>
      <c r="M124" s="309" t="s">
        <v>5</v>
      </c>
      <c r="N124" s="310" t="s">
        <v>48</v>
      </c>
      <c r="O124" s="214"/>
      <c r="P124" s="299">
        <f t="shared" si="1"/>
        <v>0</v>
      </c>
      <c r="Q124" s="299">
        <v>0</v>
      </c>
      <c r="R124" s="299">
        <f t="shared" si="2"/>
        <v>0</v>
      </c>
      <c r="S124" s="299">
        <v>0</v>
      </c>
      <c r="T124" s="300">
        <f t="shared" si="3"/>
        <v>0</v>
      </c>
      <c r="AR124" s="202" t="s">
        <v>327</v>
      </c>
      <c r="AT124" s="202" t="s">
        <v>291</v>
      </c>
      <c r="AU124" s="202" t="s">
        <v>85</v>
      </c>
      <c r="AY124" s="202" t="s">
        <v>196</v>
      </c>
      <c r="BE124" s="301">
        <f t="shared" si="4"/>
        <v>0</v>
      </c>
      <c r="BF124" s="301">
        <f t="shared" si="5"/>
        <v>0</v>
      </c>
      <c r="BG124" s="301">
        <f t="shared" si="6"/>
        <v>0</v>
      </c>
      <c r="BH124" s="301">
        <f t="shared" si="7"/>
        <v>0</v>
      </c>
      <c r="BI124" s="301">
        <f t="shared" si="8"/>
        <v>0</v>
      </c>
      <c r="BJ124" s="202" t="s">
        <v>39</v>
      </c>
      <c r="BK124" s="301">
        <f t="shared" si="9"/>
        <v>0</v>
      </c>
      <c r="BL124" s="202" t="s">
        <v>261</v>
      </c>
      <c r="BM124" s="202" t="s">
        <v>2075</v>
      </c>
    </row>
    <row r="125" spans="2:65" s="279" customFormat="1" ht="29.85" customHeight="1">
      <c r="B125" s="278"/>
      <c r="D125" s="280" t="s">
        <v>76</v>
      </c>
      <c r="E125" s="289" t="s">
        <v>2076</v>
      </c>
      <c r="F125" s="289" t="s">
        <v>2077</v>
      </c>
      <c r="I125" s="115"/>
      <c r="J125" s="290">
        <f>BK125</f>
        <v>0</v>
      </c>
      <c r="L125" s="278"/>
      <c r="M125" s="283"/>
      <c r="N125" s="284"/>
      <c r="O125" s="284"/>
      <c r="P125" s="285">
        <f>SUM(P126:P147)</f>
        <v>0</v>
      </c>
      <c r="Q125" s="284"/>
      <c r="R125" s="285">
        <f>SUM(R126:R147)</f>
        <v>0.47582500000000005</v>
      </c>
      <c r="S125" s="284"/>
      <c r="T125" s="286">
        <f>SUM(T126:T147)</f>
        <v>0</v>
      </c>
      <c r="AR125" s="280" t="s">
        <v>85</v>
      </c>
      <c r="AT125" s="287" t="s">
        <v>76</v>
      </c>
      <c r="AU125" s="287" t="s">
        <v>39</v>
      </c>
      <c r="AY125" s="280" t="s">
        <v>196</v>
      </c>
      <c r="BK125" s="288">
        <f>SUM(BK126:BK147)</f>
        <v>0</v>
      </c>
    </row>
    <row r="126" spans="2:65" s="212" customFormat="1" ht="38.25" customHeight="1">
      <c r="B126" s="213"/>
      <c r="C126" s="291" t="s">
        <v>303</v>
      </c>
      <c r="D126" s="291" t="s">
        <v>198</v>
      </c>
      <c r="E126" s="292" t="s">
        <v>2078</v>
      </c>
      <c r="F126" s="293" t="s">
        <v>2079</v>
      </c>
      <c r="G126" s="294" t="s">
        <v>400</v>
      </c>
      <c r="H126" s="295">
        <v>45</v>
      </c>
      <c r="I126" s="116">
        <v>0</v>
      </c>
      <c r="J126" s="296">
        <f t="shared" ref="J126:J131" si="10">ROUND(I126*H126,2)</f>
        <v>0</v>
      </c>
      <c r="K126" s="293" t="s">
        <v>202</v>
      </c>
      <c r="L126" s="213"/>
      <c r="M126" s="297" t="s">
        <v>5</v>
      </c>
      <c r="N126" s="298" t="s">
        <v>48</v>
      </c>
      <c r="O126" s="214"/>
      <c r="P126" s="299">
        <f t="shared" ref="P126:P131" si="11">O126*H126</f>
        <v>0</v>
      </c>
      <c r="Q126" s="299">
        <v>0</v>
      </c>
      <c r="R126" s="299">
        <f t="shared" ref="R126:R131" si="12">Q126*H126</f>
        <v>0</v>
      </c>
      <c r="S126" s="299">
        <v>0</v>
      </c>
      <c r="T126" s="300">
        <f t="shared" ref="T126:T131" si="13">S126*H126</f>
        <v>0</v>
      </c>
      <c r="AR126" s="202" t="s">
        <v>261</v>
      </c>
      <c r="AT126" s="202" t="s">
        <v>198</v>
      </c>
      <c r="AU126" s="202" t="s">
        <v>85</v>
      </c>
      <c r="AY126" s="202" t="s">
        <v>196</v>
      </c>
      <c r="BE126" s="301">
        <f t="shared" ref="BE126:BE131" si="14">IF(N126="základní",J126,0)</f>
        <v>0</v>
      </c>
      <c r="BF126" s="301">
        <f t="shared" ref="BF126:BF131" si="15">IF(N126="snížená",J126,0)</f>
        <v>0</v>
      </c>
      <c r="BG126" s="301">
        <f t="shared" ref="BG126:BG131" si="16">IF(N126="zákl. přenesená",J126,0)</f>
        <v>0</v>
      </c>
      <c r="BH126" s="301">
        <f t="shared" ref="BH126:BH131" si="17">IF(N126="sníž. přenesená",J126,0)</f>
        <v>0</v>
      </c>
      <c r="BI126" s="301">
        <f t="shared" ref="BI126:BI131" si="18">IF(N126="nulová",J126,0)</f>
        <v>0</v>
      </c>
      <c r="BJ126" s="202" t="s">
        <v>39</v>
      </c>
      <c r="BK126" s="301">
        <f t="shared" ref="BK126:BK131" si="19">ROUND(I126*H126,2)</f>
        <v>0</v>
      </c>
      <c r="BL126" s="202" t="s">
        <v>261</v>
      </c>
      <c r="BM126" s="202" t="s">
        <v>2080</v>
      </c>
    </row>
    <row r="127" spans="2:65" s="212" customFormat="1" ht="16.5" customHeight="1">
      <c r="B127" s="213"/>
      <c r="C127" s="302" t="s">
        <v>307</v>
      </c>
      <c r="D127" s="302" t="s">
        <v>291</v>
      </c>
      <c r="E127" s="303" t="s">
        <v>2081</v>
      </c>
      <c r="F127" s="304" t="s">
        <v>2082</v>
      </c>
      <c r="G127" s="305" t="s">
        <v>400</v>
      </c>
      <c r="H127" s="306">
        <v>45</v>
      </c>
      <c r="I127" s="117">
        <v>0</v>
      </c>
      <c r="J127" s="307">
        <f t="shared" si="10"/>
        <v>0</v>
      </c>
      <c r="K127" s="304" t="s">
        <v>202</v>
      </c>
      <c r="L127" s="308"/>
      <c r="M127" s="309" t="s">
        <v>5</v>
      </c>
      <c r="N127" s="310" t="s">
        <v>48</v>
      </c>
      <c r="O127" s="214"/>
      <c r="P127" s="299">
        <f t="shared" si="11"/>
        <v>0</v>
      </c>
      <c r="Q127" s="299">
        <v>6.0000000000000002E-5</v>
      </c>
      <c r="R127" s="299">
        <f t="shared" si="12"/>
        <v>2.7000000000000001E-3</v>
      </c>
      <c r="S127" s="299">
        <v>0</v>
      </c>
      <c r="T127" s="300">
        <f t="shared" si="13"/>
        <v>0</v>
      </c>
      <c r="AR127" s="202" t="s">
        <v>327</v>
      </c>
      <c r="AT127" s="202" t="s">
        <v>291</v>
      </c>
      <c r="AU127" s="202" t="s">
        <v>85</v>
      </c>
      <c r="AY127" s="202" t="s">
        <v>196</v>
      </c>
      <c r="BE127" s="301">
        <f t="shared" si="14"/>
        <v>0</v>
      </c>
      <c r="BF127" s="301">
        <f t="shared" si="15"/>
        <v>0</v>
      </c>
      <c r="BG127" s="301">
        <f t="shared" si="16"/>
        <v>0</v>
      </c>
      <c r="BH127" s="301">
        <f t="shared" si="17"/>
        <v>0</v>
      </c>
      <c r="BI127" s="301">
        <f t="shared" si="18"/>
        <v>0</v>
      </c>
      <c r="BJ127" s="202" t="s">
        <v>39</v>
      </c>
      <c r="BK127" s="301">
        <f t="shared" si="19"/>
        <v>0</v>
      </c>
      <c r="BL127" s="202" t="s">
        <v>261</v>
      </c>
      <c r="BM127" s="202" t="s">
        <v>2083</v>
      </c>
    </row>
    <row r="128" spans="2:65" s="212" customFormat="1" ht="38.25" customHeight="1">
      <c r="B128" s="213"/>
      <c r="C128" s="291" t="s">
        <v>311</v>
      </c>
      <c r="D128" s="291" t="s">
        <v>198</v>
      </c>
      <c r="E128" s="292" t="s">
        <v>2084</v>
      </c>
      <c r="F128" s="293" t="s">
        <v>2085</v>
      </c>
      <c r="G128" s="294" t="s">
        <v>400</v>
      </c>
      <c r="H128" s="295">
        <v>55</v>
      </c>
      <c r="I128" s="116">
        <v>0</v>
      </c>
      <c r="J128" s="296">
        <f t="shared" si="10"/>
        <v>0</v>
      </c>
      <c r="K128" s="293" t="s">
        <v>202</v>
      </c>
      <c r="L128" s="213"/>
      <c r="M128" s="297" t="s">
        <v>5</v>
      </c>
      <c r="N128" s="298" t="s">
        <v>48</v>
      </c>
      <c r="O128" s="214"/>
      <c r="P128" s="299">
        <f t="shared" si="11"/>
        <v>0</v>
      </c>
      <c r="Q128" s="299">
        <v>0</v>
      </c>
      <c r="R128" s="299">
        <f t="shared" si="12"/>
        <v>0</v>
      </c>
      <c r="S128" s="299">
        <v>0</v>
      </c>
      <c r="T128" s="300">
        <f t="shared" si="13"/>
        <v>0</v>
      </c>
      <c r="AR128" s="202" t="s">
        <v>261</v>
      </c>
      <c r="AT128" s="202" t="s">
        <v>198</v>
      </c>
      <c r="AU128" s="202" t="s">
        <v>85</v>
      </c>
      <c r="AY128" s="202" t="s">
        <v>196</v>
      </c>
      <c r="BE128" s="301">
        <f t="shared" si="14"/>
        <v>0</v>
      </c>
      <c r="BF128" s="301">
        <f t="shared" si="15"/>
        <v>0</v>
      </c>
      <c r="BG128" s="301">
        <f t="shared" si="16"/>
        <v>0</v>
      </c>
      <c r="BH128" s="301">
        <f t="shared" si="17"/>
        <v>0</v>
      </c>
      <c r="BI128" s="301">
        <f t="shared" si="18"/>
        <v>0</v>
      </c>
      <c r="BJ128" s="202" t="s">
        <v>39</v>
      </c>
      <c r="BK128" s="301">
        <f t="shared" si="19"/>
        <v>0</v>
      </c>
      <c r="BL128" s="202" t="s">
        <v>261</v>
      </c>
      <c r="BM128" s="202" t="s">
        <v>2086</v>
      </c>
    </row>
    <row r="129" spans="2:65" s="212" customFormat="1" ht="16.5" customHeight="1">
      <c r="B129" s="213"/>
      <c r="C129" s="302" t="s">
        <v>315</v>
      </c>
      <c r="D129" s="302" t="s">
        <v>291</v>
      </c>
      <c r="E129" s="303" t="s">
        <v>2087</v>
      </c>
      <c r="F129" s="304" t="s">
        <v>2088</v>
      </c>
      <c r="G129" s="305" t="s">
        <v>400</v>
      </c>
      <c r="H129" s="306">
        <v>55</v>
      </c>
      <c r="I129" s="117">
        <v>0</v>
      </c>
      <c r="J129" s="307">
        <f t="shared" si="10"/>
        <v>0</v>
      </c>
      <c r="K129" s="304" t="s">
        <v>202</v>
      </c>
      <c r="L129" s="308"/>
      <c r="M129" s="309" t="s">
        <v>5</v>
      </c>
      <c r="N129" s="310" t="s">
        <v>48</v>
      </c>
      <c r="O129" s="214"/>
      <c r="P129" s="299">
        <f t="shared" si="11"/>
        <v>0</v>
      </c>
      <c r="Q129" s="299">
        <v>3.1100000000000002E-4</v>
      </c>
      <c r="R129" s="299">
        <f t="shared" si="12"/>
        <v>1.7105000000000002E-2</v>
      </c>
      <c r="S129" s="299">
        <v>0</v>
      </c>
      <c r="T129" s="300">
        <f t="shared" si="13"/>
        <v>0</v>
      </c>
      <c r="AR129" s="202" t="s">
        <v>327</v>
      </c>
      <c r="AT129" s="202" t="s">
        <v>291</v>
      </c>
      <c r="AU129" s="202" t="s">
        <v>85</v>
      </c>
      <c r="AY129" s="202" t="s">
        <v>196</v>
      </c>
      <c r="BE129" s="301">
        <f t="shared" si="14"/>
        <v>0</v>
      </c>
      <c r="BF129" s="301">
        <f t="shared" si="15"/>
        <v>0</v>
      </c>
      <c r="BG129" s="301">
        <f t="shared" si="16"/>
        <v>0</v>
      </c>
      <c r="BH129" s="301">
        <f t="shared" si="17"/>
        <v>0</v>
      </c>
      <c r="BI129" s="301">
        <f t="shared" si="18"/>
        <v>0</v>
      </c>
      <c r="BJ129" s="202" t="s">
        <v>39</v>
      </c>
      <c r="BK129" s="301">
        <f t="shared" si="19"/>
        <v>0</v>
      </c>
      <c r="BL129" s="202" t="s">
        <v>261</v>
      </c>
      <c r="BM129" s="202" t="s">
        <v>2089</v>
      </c>
    </row>
    <row r="130" spans="2:65" s="212" customFormat="1" ht="25.5" customHeight="1">
      <c r="B130" s="213"/>
      <c r="C130" s="291" t="s">
        <v>319</v>
      </c>
      <c r="D130" s="291" t="s">
        <v>198</v>
      </c>
      <c r="E130" s="292" t="s">
        <v>2090</v>
      </c>
      <c r="F130" s="293" t="s">
        <v>2091</v>
      </c>
      <c r="G130" s="294" t="s">
        <v>400</v>
      </c>
      <c r="H130" s="295">
        <v>125</v>
      </c>
      <c r="I130" s="116">
        <v>0</v>
      </c>
      <c r="J130" s="296">
        <f t="shared" si="10"/>
        <v>0</v>
      </c>
      <c r="K130" s="293" t="s">
        <v>202</v>
      </c>
      <c r="L130" s="213"/>
      <c r="M130" s="297" t="s">
        <v>5</v>
      </c>
      <c r="N130" s="298" t="s">
        <v>48</v>
      </c>
      <c r="O130" s="214"/>
      <c r="P130" s="299">
        <f t="shared" si="11"/>
        <v>0</v>
      </c>
      <c r="Q130" s="299">
        <v>0</v>
      </c>
      <c r="R130" s="299">
        <f t="shared" si="12"/>
        <v>0</v>
      </c>
      <c r="S130" s="299">
        <v>0</v>
      </c>
      <c r="T130" s="300">
        <f t="shared" si="13"/>
        <v>0</v>
      </c>
      <c r="AR130" s="202" t="s">
        <v>261</v>
      </c>
      <c r="AT130" s="202" t="s">
        <v>198</v>
      </c>
      <c r="AU130" s="202" t="s">
        <v>85</v>
      </c>
      <c r="AY130" s="202" t="s">
        <v>196</v>
      </c>
      <c r="BE130" s="301">
        <f t="shared" si="14"/>
        <v>0</v>
      </c>
      <c r="BF130" s="301">
        <f t="shared" si="15"/>
        <v>0</v>
      </c>
      <c r="BG130" s="301">
        <f t="shared" si="16"/>
        <v>0</v>
      </c>
      <c r="BH130" s="301">
        <f t="shared" si="17"/>
        <v>0</v>
      </c>
      <c r="BI130" s="301">
        <f t="shared" si="18"/>
        <v>0</v>
      </c>
      <c r="BJ130" s="202" t="s">
        <v>39</v>
      </c>
      <c r="BK130" s="301">
        <f t="shared" si="19"/>
        <v>0</v>
      </c>
      <c r="BL130" s="202" t="s">
        <v>261</v>
      </c>
      <c r="BM130" s="202" t="s">
        <v>2092</v>
      </c>
    </row>
    <row r="131" spans="2:65" s="212" customFormat="1" ht="16.5" customHeight="1">
      <c r="B131" s="213"/>
      <c r="C131" s="302" t="s">
        <v>323</v>
      </c>
      <c r="D131" s="302" t="s">
        <v>291</v>
      </c>
      <c r="E131" s="303" t="s">
        <v>2093</v>
      </c>
      <c r="F131" s="304" t="s">
        <v>2094</v>
      </c>
      <c r="G131" s="305" t="s">
        <v>400</v>
      </c>
      <c r="H131" s="306">
        <v>125</v>
      </c>
      <c r="I131" s="117">
        <v>0</v>
      </c>
      <c r="J131" s="307">
        <f t="shared" si="10"/>
        <v>0</v>
      </c>
      <c r="K131" s="304" t="s">
        <v>202</v>
      </c>
      <c r="L131" s="308"/>
      <c r="M131" s="309" t="s">
        <v>5</v>
      </c>
      <c r="N131" s="310" t="s">
        <v>48</v>
      </c>
      <c r="O131" s="214"/>
      <c r="P131" s="299">
        <f t="shared" si="11"/>
        <v>0</v>
      </c>
      <c r="Q131" s="299">
        <v>9.7E-5</v>
      </c>
      <c r="R131" s="299">
        <f t="shared" si="12"/>
        <v>1.2125E-2</v>
      </c>
      <c r="S131" s="299">
        <v>0</v>
      </c>
      <c r="T131" s="300">
        <f t="shared" si="13"/>
        <v>0</v>
      </c>
      <c r="AR131" s="202" t="s">
        <v>327</v>
      </c>
      <c r="AT131" s="202" t="s">
        <v>291</v>
      </c>
      <c r="AU131" s="202" t="s">
        <v>85</v>
      </c>
      <c r="AY131" s="202" t="s">
        <v>196</v>
      </c>
      <c r="BE131" s="301">
        <f t="shared" si="14"/>
        <v>0</v>
      </c>
      <c r="BF131" s="301">
        <f t="shared" si="15"/>
        <v>0</v>
      </c>
      <c r="BG131" s="301">
        <f t="shared" si="16"/>
        <v>0</v>
      </c>
      <c r="BH131" s="301">
        <f t="shared" si="17"/>
        <v>0</v>
      </c>
      <c r="BI131" s="301">
        <f t="shared" si="18"/>
        <v>0</v>
      </c>
      <c r="BJ131" s="202" t="s">
        <v>39</v>
      </c>
      <c r="BK131" s="301">
        <f t="shared" si="19"/>
        <v>0</v>
      </c>
      <c r="BL131" s="202" t="s">
        <v>261</v>
      </c>
      <c r="BM131" s="202" t="s">
        <v>2095</v>
      </c>
    </row>
    <row r="132" spans="2:65" s="212" customFormat="1" ht="27">
      <c r="B132" s="213"/>
      <c r="D132" s="313" t="s">
        <v>1772</v>
      </c>
      <c r="F132" s="324" t="s">
        <v>2096</v>
      </c>
      <c r="I132" s="119"/>
      <c r="L132" s="213"/>
      <c r="M132" s="325"/>
      <c r="N132" s="214"/>
      <c r="O132" s="214"/>
      <c r="P132" s="214"/>
      <c r="Q132" s="214"/>
      <c r="R132" s="214"/>
      <c r="S132" s="214"/>
      <c r="T132" s="326"/>
      <c r="AT132" s="202" t="s">
        <v>1772</v>
      </c>
      <c r="AU132" s="202" t="s">
        <v>85</v>
      </c>
    </row>
    <row r="133" spans="2:65" s="212" customFormat="1" ht="25.5" customHeight="1">
      <c r="B133" s="213"/>
      <c r="C133" s="291" t="s">
        <v>327</v>
      </c>
      <c r="D133" s="291" t="s">
        <v>198</v>
      </c>
      <c r="E133" s="292" t="s">
        <v>2097</v>
      </c>
      <c r="F133" s="293" t="s">
        <v>2098</v>
      </c>
      <c r="G133" s="294" t="s">
        <v>400</v>
      </c>
      <c r="H133" s="295">
        <v>1835</v>
      </c>
      <c r="I133" s="116">
        <v>0</v>
      </c>
      <c r="J133" s="296">
        <f>ROUND(I133*H133,2)</f>
        <v>0</v>
      </c>
      <c r="K133" s="293" t="s">
        <v>202</v>
      </c>
      <c r="L133" s="213"/>
      <c r="M133" s="297" t="s">
        <v>5</v>
      </c>
      <c r="N133" s="298" t="s">
        <v>48</v>
      </c>
      <c r="O133" s="214"/>
      <c r="P133" s="299">
        <f>O133*H133</f>
        <v>0</v>
      </c>
      <c r="Q133" s="299">
        <v>0</v>
      </c>
      <c r="R133" s="299">
        <f>Q133*H133</f>
        <v>0</v>
      </c>
      <c r="S133" s="299">
        <v>0</v>
      </c>
      <c r="T133" s="300">
        <f>S133*H133</f>
        <v>0</v>
      </c>
      <c r="AR133" s="202" t="s">
        <v>261</v>
      </c>
      <c r="AT133" s="202" t="s">
        <v>198</v>
      </c>
      <c r="AU133" s="202" t="s">
        <v>85</v>
      </c>
      <c r="AY133" s="202" t="s">
        <v>196</v>
      </c>
      <c r="BE133" s="301">
        <f>IF(N133="základní",J133,0)</f>
        <v>0</v>
      </c>
      <c r="BF133" s="301">
        <f>IF(N133="snížená",J133,0)</f>
        <v>0</v>
      </c>
      <c r="BG133" s="301">
        <f>IF(N133="zákl. přenesená",J133,0)</f>
        <v>0</v>
      </c>
      <c r="BH133" s="301">
        <f>IF(N133="sníž. přenesená",J133,0)</f>
        <v>0</v>
      </c>
      <c r="BI133" s="301">
        <f>IF(N133="nulová",J133,0)</f>
        <v>0</v>
      </c>
      <c r="BJ133" s="202" t="s">
        <v>39</v>
      </c>
      <c r="BK133" s="301">
        <f>ROUND(I133*H133,2)</f>
        <v>0</v>
      </c>
      <c r="BL133" s="202" t="s">
        <v>261</v>
      </c>
      <c r="BM133" s="202" t="s">
        <v>2099</v>
      </c>
    </row>
    <row r="134" spans="2:65" s="212" customFormat="1" ht="16.5" customHeight="1">
      <c r="B134" s="213"/>
      <c r="C134" s="302" t="s">
        <v>331</v>
      </c>
      <c r="D134" s="302" t="s">
        <v>291</v>
      </c>
      <c r="E134" s="303" t="s">
        <v>2100</v>
      </c>
      <c r="F134" s="304" t="s">
        <v>2101</v>
      </c>
      <c r="G134" s="305" t="s">
        <v>400</v>
      </c>
      <c r="H134" s="306">
        <v>1025</v>
      </c>
      <c r="I134" s="117">
        <v>0</v>
      </c>
      <c r="J134" s="307">
        <f>ROUND(I134*H134,2)</f>
        <v>0</v>
      </c>
      <c r="K134" s="304" t="s">
        <v>202</v>
      </c>
      <c r="L134" s="308"/>
      <c r="M134" s="309" t="s">
        <v>5</v>
      </c>
      <c r="N134" s="310" t="s">
        <v>48</v>
      </c>
      <c r="O134" s="214"/>
      <c r="P134" s="299">
        <f>O134*H134</f>
        <v>0</v>
      </c>
      <c r="Q134" s="299">
        <v>1.7000000000000001E-4</v>
      </c>
      <c r="R134" s="299">
        <f>Q134*H134</f>
        <v>0.17425000000000002</v>
      </c>
      <c r="S134" s="299">
        <v>0</v>
      </c>
      <c r="T134" s="300">
        <f>S134*H134</f>
        <v>0</v>
      </c>
      <c r="AR134" s="202" t="s">
        <v>327</v>
      </c>
      <c r="AT134" s="202" t="s">
        <v>291</v>
      </c>
      <c r="AU134" s="202" t="s">
        <v>85</v>
      </c>
      <c r="AY134" s="202" t="s">
        <v>196</v>
      </c>
      <c r="BE134" s="301">
        <f>IF(N134="základní",J134,0)</f>
        <v>0</v>
      </c>
      <c r="BF134" s="301">
        <f>IF(N134="snížená",J134,0)</f>
        <v>0</v>
      </c>
      <c r="BG134" s="301">
        <f>IF(N134="zákl. přenesená",J134,0)</f>
        <v>0</v>
      </c>
      <c r="BH134" s="301">
        <f>IF(N134="sníž. přenesená",J134,0)</f>
        <v>0</v>
      </c>
      <c r="BI134" s="301">
        <f>IF(N134="nulová",J134,0)</f>
        <v>0</v>
      </c>
      <c r="BJ134" s="202" t="s">
        <v>39</v>
      </c>
      <c r="BK134" s="301">
        <f>ROUND(I134*H134,2)</f>
        <v>0</v>
      </c>
      <c r="BL134" s="202" t="s">
        <v>261</v>
      </c>
      <c r="BM134" s="202" t="s">
        <v>2102</v>
      </c>
    </row>
    <row r="135" spans="2:65" s="212" customFormat="1" ht="16.5" customHeight="1">
      <c r="B135" s="213"/>
      <c r="C135" s="302" t="s">
        <v>335</v>
      </c>
      <c r="D135" s="302" t="s">
        <v>291</v>
      </c>
      <c r="E135" s="303" t="s">
        <v>2103</v>
      </c>
      <c r="F135" s="304" t="s">
        <v>2104</v>
      </c>
      <c r="G135" s="305" t="s">
        <v>400</v>
      </c>
      <c r="H135" s="306">
        <v>810</v>
      </c>
      <c r="I135" s="117">
        <v>0</v>
      </c>
      <c r="J135" s="307">
        <f>ROUND(I135*H135,2)</f>
        <v>0</v>
      </c>
      <c r="K135" s="304" t="s">
        <v>202</v>
      </c>
      <c r="L135" s="308"/>
      <c r="M135" s="309" t="s">
        <v>5</v>
      </c>
      <c r="N135" s="310" t="s">
        <v>48</v>
      </c>
      <c r="O135" s="214"/>
      <c r="P135" s="299">
        <f>O135*H135</f>
        <v>0</v>
      </c>
      <c r="Q135" s="299">
        <v>1.75E-4</v>
      </c>
      <c r="R135" s="299">
        <f>Q135*H135</f>
        <v>0.14174999999999999</v>
      </c>
      <c r="S135" s="299">
        <v>0</v>
      </c>
      <c r="T135" s="300">
        <f>S135*H135</f>
        <v>0</v>
      </c>
      <c r="AR135" s="202" t="s">
        <v>327</v>
      </c>
      <c r="AT135" s="202" t="s">
        <v>291</v>
      </c>
      <c r="AU135" s="202" t="s">
        <v>85</v>
      </c>
      <c r="AY135" s="202" t="s">
        <v>196</v>
      </c>
      <c r="BE135" s="301">
        <f>IF(N135="základní",J135,0)</f>
        <v>0</v>
      </c>
      <c r="BF135" s="301">
        <f>IF(N135="snížená",J135,0)</f>
        <v>0</v>
      </c>
      <c r="BG135" s="301">
        <f>IF(N135="zákl. přenesená",J135,0)</f>
        <v>0</v>
      </c>
      <c r="BH135" s="301">
        <f>IF(N135="sníž. přenesená",J135,0)</f>
        <v>0</v>
      </c>
      <c r="BI135" s="301">
        <f>IF(N135="nulová",J135,0)</f>
        <v>0</v>
      </c>
      <c r="BJ135" s="202" t="s">
        <v>39</v>
      </c>
      <c r="BK135" s="301">
        <f>ROUND(I135*H135,2)</f>
        <v>0</v>
      </c>
      <c r="BL135" s="202" t="s">
        <v>261</v>
      </c>
      <c r="BM135" s="202" t="s">
        <v>2105</v>
      </c>
    </row>
    <row r="136" spans="2:65" s="212" customFormat="1" ht="25.5" customHeight="1">
      <c r="B136" s="213"/>
      <c r="C136" s="291" t="s">
        <v>339</v>
      </c>
      <c r="D136" s="291" t="s">
        <v>198</v>
      </c>
      <c r="E136" s="292" t="s">
        <v>2106</v>
      </c>
      <c r="F136" s="293" t="s">
        <v>2107</v>
      </c>
      <c r="G136" s="294" t="s">
        <v>400</v>
      </c>
      <c r="H136" s="295">
        <v>10</v>
      </c>
      <c r="I136" s="116">
        <v>0</v>
      </c>
      <c r="J136" s="296">
        <f>ROUND(I136*H136,2)</f>
        <v>0</v>
      </c>
      <c r="K136" s="293" t="s">
        <v>202</v>
      </c>
      <c r="L136" s="213"/>
      <c r="M136" s="297" t="s">
        <v>5</v>
      </c>
      <c r="N136" s="298" t="s">
        <v>48</v>
      </c>
      <c r="O136" s="214"/>
      <c r="P136" s="299">
        <f>O136*H136</f>
        <v>0</v>
      </c>
      <c r="Q136" s="299">
        <v>0</v>
      </c>
      <c r="R136" s="299">
        <f>Q136*H136</f>
        <v>0</v>
      </c>
      <c r="S136" s="299">
        <v>0</v>
      </c>
      <c r="T136" s="300">
        <f>S136*H136</f>
        <v>0</v>
      </c>
      <c r="AR136" s="202" t="s">
        <v>261</v>
      </c>
      <c r="AT136" s="202" t="s">
        <v>198</v>
      </c>
      <c r="AU136" s="202" t="s">
        <v>85</v>
      </c>
      <c r="AY136" s="202" t="s">
        <v>196</v>
      </c>
      <c r="BE136" s="301">
        <f>IF(N136="základní",J136,0)</f>
        <v>0</v>
      </c>
      <c r="BF136" s="301">
        <f>IF(N136="snížená",J136,0)</f>
        <v>0</v>
      </c>
      <c r="BG136" s="301">
        <f>IF(N136="zákl. přenesená",J136,0)</f>
        <v>0</v>
      </c>
      <c r="BH136" s="301">
        <f>IF(N136="sníž. přenesená",J136,0)</f>
        <v>0</v>
      </c>
      <c r="BI136" s="301">
        <f>IF(N136="nulová",J136,0)</f>
        <v>0</v>
      </c>
      <c r="BJ136" s="202" t="s">
        <v>39</v>
      </c>
      <c r="BK136" s="301">
        <f>ROUND(I136*H136,2)</f>
        <v>0</v>
      </c>
      <c r="BL136" s="202" t="s">
        <v>261</v>
      </c>
      <c r="BM136" s="202" t="s">
        <v>2108</v>
      </c>
    </row>
    <row r="137" spans="2:65" s="212" customFormat="1" ht="16.5" customHeight="1">
      <c r="B137" s="213"/>
      <c r="C137" s="302" t="s">
        <v>343</v>
      </c>
      <c r="D137" s="302" t="s">
        <v>291</v>
      </c>
      <c r="E137" s="303" t="s">
        <v>2109</v>
      </c>
      <c r="F137" s="304" t="s">
        <v>2110</v>
      </c>
      <c r="G137" s="305" t="s">
        <v>400</v>
      </c>
      <c r="H137" s="306">
        <v>10</v>
      </c>
      <c r="I137" s="117">
        <v>0</v>
      </c>
      <c r="J137" s="307">
        <f>ROUND(I137*H137,2)</f>
        <v>0</v>
      </c>
      <c r="K137" s="304" t="s">
        <v>202</v>
      </c>
      <c r="L137" s="308"/>
      <c r="M137" s="309" t="s">
        <v>5</v>
      </c>
      <c r="N137" s="310" t="s">
        <v>48</v>
      </c>
      <c r="O137" s="214"/>
      <c r="P137" s="299">
        <f>O137*H137</f>
        <v>0</v>
      </c>
      <c r="Q137" s="299">
        <v>1.9400000000000001E-3</v>
      </c>
      <c r="R137" s="299">
        <f>Q137*H137</f>
        <v>1.9400000000000001E-2</v>
      </c>
      <c r="S137" s="299">
        <v>0</v>
      </c>
      <c r="T137" s="300">
        <f>S137*H137</f>
        <v>0</v>
      </c>
      <c r="AR137" s="202" t="s">
        <v>327</v>
      </c>
      <c r="AT137" s="202" t="s">
        <v>291</v>
      </c>
      <c r="AU137" s="202" t="s">
        <v>85</v>
      </c>
      <c r="AY137" s="202" t="s">
        <v>196</v>
      </c>
      <c r="BE137" s="301">
        <f>IF(N137="základní",J137,0)</f>
        <v>0</v>
      </c>
      <c r="BF137" s="301">
        <f>IF(N137="snížená",J137,0)</f>
        <v>0</v>
      </c>
      <c r="BG137" s="301">
        <f>IF(N137="zákl. přenesená",J137,0)</f>
        <v>0</v>
      </c>
      <c r="BH137" s="301">
        <f>IF(N137="sníž. přenesená",J137,0)</f>
        <v>0</v>
      </c>
      <c r="BI137" s="301">
        <f>IF(N137="nulová",J137,0)</f>
        <v>0</v>
      </c>
      <c r="BJ137" s="202" t="s">
        <v>39</v>
      </c>
      <c r="BK137" s="301">
        <f>ROUND(I137*H137,2)</f>
        <v>0</v>
      </c>
      <c r="BL137" s="202" t="s">
        <v>261</v>
      </c>
      <c r="BM137" s="202" t="s">
        <v>2111</v>
      </c>
    </row>
    <row r="138" spans="2:65" s="212" customFormat="1" ht="27">
      <c r="B138" s="213"/>
      <c r="D138" s="313" t="s">
        <v>1772</v>
      </c>
      <c r="F138" s="324" t="s">
        <v>2112</v>
      </c>
      <c r="I138" s="119"/>
      <c r="L138" s="213"/>
      <c r="M138" s="325"/>
      <c r="N138" s="214"/>
      <c r="O138" s="214"/>
      <c r="P138" s="214"/>
      <c r="Q138" s="214"/>
      <c r="R138" s="214"/>
      <c r="S138" s="214"/>
      <c r="T138" s="326"/>
      <c r="AT138" s="202" t="s">
        <v>1772</v>
      </c>
      <c r="AU138" s="202" t="s">
        <v>85</v>
      </c>
    </row>
    <row r="139" spans="2:65" s="212" customFormat="1" ht="25.5" customHeight="1">
      <c r="B139" s="213"/>
      <c r="C139" s="291" t="s">
        <v>348</v>
      </c>
      <c r="D139" s="291" t="s">
        <v>198</v>
      </c>
      <c r="E139" s="292" t="s">
        <v>2113</v>
      </c>
      <c r="F139" s="293" t="s">
        <v>2114</v>
      </c>
      <c r="G139" s="294" t="s">
        <v>400</v>
      </c>
      <c r="H139" s="295">
        <v>185</v>
      </c>
      <c r="I139" s="116">
        <v>0</v>
      </c>
      <c r="J139" s="296">
        <f>ROUND(I139*H139,2)</f>
        <v>0</v>
      </c>
      <c r="K139" s="293" t="s">
        <v>202</v>
      </c>
      <c r="L139" s="213"/>
      <c r="M139" s="297" t="s">
        <v>5</v>
      </c>
      <c r="N139" s="298" t="s">
        <v>48</v>
      </c>
      <c r="O139" s="214"/>
      <c r="P139" s="299">
        <f>O139*H139</f>
        <v>0</v>
      </c>
      <c r="Q139" s="299">
        <v>0</v>
      </c>
      <c r="R139" s="299">
        <f>Q139*H139</f>
        <v>0</v>
      </c>
      <c r="S139" s="299">
        <v>0</v>
      </c>
      <c r="T139" s="300">
        <f>S139*H139</f>
        <v>0</v>
      </c>
      <c r="AR139" s="202" t="s">
        <v>261</v>
      </c>
      <c r="AT139" s="202" t="s">
        <v>198</v>
      </c>
      <c r="AU139" s="202" t="s">
        <v>85</v>
      </c>
      <c r="AY139" s="202" t="s">
        <v>196</v>
      </c>
      <c r="BE139" s="301">
        <f>IF(N139="základní",J139,0)</f>
        <v>0</v>
      </c>
      <c r="BF139" s="301">
        <f>IF(N139="snížená",J139,0)</f>
        <v>0</v>
      </c>
      <c r="BG139" s="301">
        <f>IF(N139="zákl. přenesená",J139,0)</f>
        <v>0</v>
      </c>
      <c r="BH139" s="301">
        <f>IF(N139="sníž. přenesená",J139,0)</f>
        <v>0</v>
      </c>
      <c r="BI139" s="301">
        <f>IF(N139="nulová",J139,0)</f>
        <v>0</v>
      </c>
      <c r="BJ139" s="202" t="s">
        <v>39</v>
      </c>
      <c r="BK139" s="301">
        <f>ROUND(I139*H139,2)</f>
        <v>0</v>
      </c>
      <c r="BL139" s="202" t="s">
        <v>261</v>
      </c>
      <c r="BM139" s="202" t="s">
        <v>2115</v>
      </c>
    </row>
    <row r="140" spans="2:65" s="212" customFormat="1" ht="16.5" customHeight="1">
      <c r="B140" s="213"/>
      <c r="C140" s="302" t="s">
        <v>353</v>
      </c>
      <c r="D140" s="302" t="s">
        <v>291</v>
      </c>
      <c r="E140" s="303" t="s">
        <v>2116</v>
      </c>
      <c r="F140" s="304" t="s">
        <v>2117</v>
      </c>
      <c r="G140" s="305" t="s">
        <v>400</v>
      </c>
      <c r="H140" s="306">
        <v>155</v>
      </c>
      <c r="I140" s="117">
        <v>0</v>
      </c>
      <c r="J140" s="307">
        <f>ROUND(I140*H140,2)</f>
        <v>0</v>
      </c>
      <c r="K140" s="304" t="s">
        <v>202</v>
      </c>
      <c r="L140" s="308"/>
      <c r="M140" s="309" t="s">
        <v>5</v>
      </c>
      <c r="N140" s="310" t="s">
        <v>48</v>
      </c>
      <c r="O140" s="214"/>
      <c r="P140" s="299">
        <f>O140*H140</f>
        <v>0</v>
      </c>
      <c r="Q140" s="299">
        <v>1.8000000000000001E-4</v>
      </c>
      <c r="R140" s="299">
        <f>Q140*H140</f>
        <v>2.7900000000000001E-2</v>
      </c>
      <c r="S140" s="299">
        <v>0</v>
      </c>
      <c r="T140" s="300">
        <f>S140*H140</f>
        <v>0</v>
      </c>
      <c r="AR140" s="202" t="s">
        <v>327</v>
      </c>
      <c r="AT140" s="202" t="s">
        <v>291</v>
      </c>
      <c r="AU140" s="202" t="s">
        <v>85</v>
      </c>
      <c r="AY140" s="202" t="s">
        <v>196</v>
      </c>
      <c r="BE140" s="301">
        <f>IF(N140="základní",J140,0)</f>
        <v>0</v>
      </c>
      <c r="BF140" s="301">
        <f>IF(N140="snížená",J140,0)</f>
        <v>0</v>
      </c>
      <c r="BG140" s="301">
        <f>IF(N140="zákl. přenesená",J140,0)</f>
        <v>0</v>
      </c>
      <c r="BH140" s="301">
        <f>IF(N140="sníž. přenesená",J140,0)</f>
        <v>0</v>
      </c>
      <c r="BI140" s="301">
        <f>IF(N140="nulová",J140,0)</f>
        <v>0</v>
      </c>
      <c r="BJ140" s="202" t="s">
        <v>39</v>
      </c>
      <c r="BK140" s="301">
        <f>ROUND(I140*H140,2)</f>
        <v>0</v>
      </c>
      <c r="BL140" s="202" t="s">
        <v>261</v>
      </c>
      <c r="BM140" s="202" t="s">
        <v>2118</v>
      </c>
    </row>
    <row r="141" spans="2:65" s="212" customFormat="1" ht="16.5" customHeight="1">
      <c r="B141" s="213"/>
      <c r="C141" s="302" t="s">
        <v>357</v>
      </c>
      <c r="D141" s="302" t="s">
        <v>291</v>
      </c>
      <c r="E141" s="303" t="s">
        <v>2119</v>
      </c>
      <c r="F141" s="304" t="s">
        <v>2120</v>
      </c>
      <c r="G141" s="305" t="s">
        <v>400</v>
      </c>
      <c r="H141" s="306">
        <v>30</v>
      </c>
      <c r="I141" s="117">
        <v>0</v>
      </c>
      <c r="J141" s="307">
        <f>ROUND(I141*H141,2)</f>
        <v>0</v>
      </c>
      <c r="K141" s="304" t="s">
        <v>202</v>
      </c>
      <c r="L141" s="308"/>
      <c r="M141" s="309" t="s">
        <v>5</v>
      </c>
      <c r="N141" s="310" t="s">
        <v>48</v>
      </c>
      <c r="O141" s="214"/>
      <c r="P141" s="299">
        <f>O141*H141</f>
        <v>0</v>
      </c>
      <c r="Q141" s="299">
        <v>2.6899999999999998E-4</v>
      </c>
      <c r="R141" s="299">
        <f>Q141*H141</f>
        <v>8.069999999999999E-3</v>
      </c>
      <c r="S141" s="299">
        <v>0</v>
      </c>
      <c r="T141" s="300">
        <f>S141*H141</f>
        <v>0</v>
      </c>
      <c r="AR141" s="202" t="s">
        <v>327</v>
      </c>
      <c r="AT141" s="202" t="s">
        <v>291</v>
      </c>
      <c r="AU141" s="202" t="s">
        <v>85</v>
      </c>
      <c r="AY141" s="202" t="s">
        <v>196</v>
      </c>
      <c r="BE141" s="301">
        <f>IF(N141="základní",J141,0)</f>
        <v>0</v>
      </c>
      <c r="BF141" s="301">
        <f>IF(N141="snížená",J141,0)</f>
        <v>0</v>
      </c>
      <c r="BG141" s="301">
        <f>IF(N141="zákl. přenesená",J141,0)</f>
        <v>0</v>
      </c>
      <c r="BH141" s="301">
        <f>IF(N141="sníž. přenesená",J141,0)</f>
        <v>0</v>
      </c>
      <c r="BI141" s="301">
        <f>IF(N141="nulová",J141,0)</f>
        <v>0</v>
      </c>
      <c r="BJ141" s="202" t="s">
        <v>39</v>
      </c>
      <c r="BK141" s="301">
        <f>ROUND(I141*H141,2)</f>
        <v>0</v>
      </c>
      <c r="BL141" s="202" t="s">
        <v>261</v>
      </c>
      <c r="BM141" s="202" t="s">
        <v>2121</v>
      </c>
    </row>
    <row r="142" spans="2:65" s="212" customFormat="1" ht="25.5" customHeight="1">
      <c r="B142" s="213"/>
      <c r="C142" s="291" t="s">
        <v>361</v>
      </c>
      <c r="D142" s="291" t="s">
        <v>198</v>
      </c>
      <c r="E142" s="292" t="s">
        <v>2122</v>
      </c>
      <c r="F142" s="293" t="s">
        <v>2123</v>
      </c>
      <c r="G142" s="294" t="s">
        <v>400</v>
      </c>
      <c r="H142" s="295">
        <v>195</v>
      </c>
      <c r="I142" s="116">
        <v>0</v>
      </c>
      <c r="J142" s="296">
        <f>ROUND(I142*H142,2)</f>
        <v>0</v>
      </c>
      <c r="K142" s="293" t="s">
        <v>202</v>
      </c>
      <c r="L142" s="213"/>
      <c r="M142" s="297" t="s">
        <v>5</v>
      </c>
      <c r="N142" s="298" t="s">
        <v>48</v>
      </c>
      <c r="O142" s="214"/>
      <c r="P142" s="299">
        <f>O142*H142</f>
        <v>0</v>
      </c>
      <c r="Q142" s="299">
        <v>0</v>
      </c>
      <c r="R142" s="299">
        <f>Q142*H142</f>
        <v>0</v>
      </c>
      <c r="S142" s="299">
        <v>0</v>
      </c>
      <c r="T142" s="300">
        <f>S142*H142</f>
        <v>0</v>
      </c>
      <c r="AR142" s="202" t="s">
        <v>261</v>
      </c>
      <c r="AT142" s="202" t="s">
        <v>198</v>
      </c>
      <c r="AU142" s="202" t="s">
        <v>85</v>
      </c>
      <c r="AY142" s="202" t="s">
        <v>196</v>
      </c>
      <c r="BE142" s="301">
        <f>IF(N142="základní",J142,0)</f>
        <v>0</v>
      </c>
      <c r="BF142" s="301">
        <f>IF(N142="snížená",J142,0)</f>
        <v>0</v>
      </c>
      <c r="BG142" s="301">
        <f>IF(N142="zákl. přenesená",J142,0)</f>
        <v>0</v>
      </c>
      <c r="BH142" s="301">
        <f>IF(N142="sníž. přenesená",J142,0)</f>
        <v>0</v>
      </c>
      <c r="BI142" s="301">
        <f>IF(N142="nulová",J142,0)</f>
        <v>0</v>
      </c>
      <c r="BJ142" s="202" t="s">
        <v>39</v>
      </c>
      <c r="BK142" s="301">
        <f>ROUND(I142*H142,2)</f>
        <v>0</v>
      </c>
      <c r="BL142" s="202" t="s">
        <v>261</v>
      </c>
      <c r="BM142" s="202" t="s">
        <v>2124</v>
      </c>
    </row>
    <row r="143" spans="2:65" s="212" customFormat="1" ht="16.5" customHeight="1">
      <c r="B143" s="213"/>
      <c r="C143" s="302" t="s">
        <v>365</v>
      </c>
      <c r="D143" s="302" t="s">
        <v>291</v>
      </c>
      <c r="E143" s="303" t="s">
        <v>2125</v>
      </c>
      <c r="F143" s="304" t="s">
        <v>2126</v>
      </c>
      <c r="G143" s="305" t="s">
        <v>400</v>
      </c>
      <c r="H143" s="306">
        <v>195</v>
      </c>
      <c r="I143" s="117">
        <v>0</v>
      </c>
      <c r="J143" s="307">
        <f>ROUND(I143*H143,2)</f>
        <v>0</v>
      </c>
      <c r="K143" s="304" t="s">
        <v>202</v>
      </c>
      <c r="L143" s="308"/>
      <c r="M143" s="309" t="s">
        <v>5</v>
      </c>
      <c r="N143" s="310" t="s">
        <v>48</v>
      </c>
      <c r="O143" s="214"/>
      <c r="P143" s="299">
        <f>O143*H143</f>
        <v>0</v>
      </c>
      <c r="Q143" s="299">
        <v>3.4499999999999998E-4</v>
      </c>
      <c r="R143" s="299">
        <f>Q143*H143</f>
        <v>6.7275000000000001E-2</v>
      </c>
      <c r="S143" s="299">
        <v>0</v>
      </c>
      <c r="T143" s="300">
        <f>S143*H143</f>
        <v>0</v>
      </c>
      <c r="AR143" s="202" t="s">
        <v>327</v>
      </c>
      <c r="AT143" s="202" t="s">
        <v>291</v>
      </c>
      <c r="AU143" s="202" t="s">
        <v>85</v>
      </c>
      <c r="AY143" s="202" t="s">
        <v>196</v>
      </c>
      <c r="BE143" s="301">
        <f>IF(N143="základní",J143,0)</f>
        <v>0</v>
      </c>
      <c r="BF143" s="301">
        <f>IF(N143="snížená",J143,0)</f>
        <v>0</v>
      </c>
      <c r="BG143" s="301">
        <f>IF(N143="zákl. přenesená",J143,0)</f>
        <v>0</v>
      </c>
      <c r="BH143" s="301">
        <f>IF(N143="sníž. přenesená",J143,0)</f>
        <v>0</v>
      </c>
      <c r="BI143" s="301">
        <f>IF(N143="nulová",J143,0)</f>
        <v>0</v>
      </c>
      <c r="BJ143" s="202" t="s">
        <v>39</v>
      </c>
      <c r="BK143" s="301">
        <f>ROUND(I143*H143,2)</f>
        <v>0</v>
      </c>
      <c r="BL143" s="202" t="s">
        <v>261</v>
      </c>
      <c r="BM143" s="202" t="s">
        <v>2127</v>
      </c>
    </row>
    <row r="144" spans="2:65" s="212" customFormat="1" ht="27">
      <c r="B144" s="213"/>
      <c r="D144" s="313" t="s">
        <v>1772</v>
      </c>
      <c r="F144" s="324" t="s">
        <v>2128</v>
      </c>
      <c r="I144" s="119"/>
      <c r="L144" s="213"/>
      <c r="M144" s="325"/>
      <c r="N144" s="214"/>
      <c r="O144" s="214"/>
      <c r="P144" s="214"/>
      <c r="Q144" s="214"/>
      <c r="R144" s="214"/>
      <c r="S144" s="214"/>
      <c r="T144" s="326"/>
      <c r="AT144" s="202" t="s">
        <v>1772</v>
      </c>
      <c r="AU144" s="202" t="s">
        <v>85</v>
      </c>
    </row>
    <row r="145" spans="2:65" s="212" customFormat="1" ht="25.5" customHeight="1">
      <c r="B145" s="213"/>
      <c r="C145" s="291" t="s">
        <v>369</v>
      </c>
      <c r="D145" s="291" t="s">
        <v>198</v>
      </c>
      <c r="E145" s="292" t="s">
        <v>2129</v>
      </c>
      <c r="F145" s="293" t="s">
        <v>2130</v>
      </c>
      <c r="G145" s="294" t="s">
        <v>400</v>
      </c>
      <c r="H145" s="295">
        <v>25</v>
      </c>
      <c r="I145" s="116">
        <v>0</v>
      </c>
      <c r="J145" s="296">
        <f>ROUND(I145*H145,2)</f>
        <v>0</v>
      </c>
      <c r="K145" s="293" t="s">
        <v>202</v>
      </c>
      <c r="L145" s="213"/>
      <c r="M145" s="297" t="s">
        <v>5</v>
      </c>
      <c r="N145" s="298" t="s">
        <v>48</v>
      </c>
      <c r="O145" s="214"/>
      <c r="P145" s="299">
        <f>O145*H145</f>
        <v>0</v>
      </c>
      <c r="Q145" s="299">
        <v>0</v>
      </c>
      <c r="R145" s="299">
        <f>Q145*H145</f>
        <v>0</v>
      </c>
      <c r="S145" s="299">
        <v>0</v>
      </c>
      <c r="T145" s="300">
        <f>S145*H145</f>
        <v>0</v>
      </c>
      <c r="AR145" s="202" t="s">
        <v>261</v>
      </c>
      <c r="AT145" s="202" t="s">
        <v>198</v>
      </c>
      <c r="AU145" s="202" t="s">
        <v>85</v>
      </c>
      <c r="AY145" s="202" t="s">
        <v>196</v>
      </c>
      <c r="BE145" s="301">
        <f>IF(N145="základní",J145,0)</f>
        <v>0</v>
      </c>
      <c r="BF145" s="301">
        <f>IF(N145="snížená",J145,0)</f>
        <v>0</v>
      </c>
      <c r="BG145" s="301">
        <f>IF(N145="zákl. přenesená",J145,0)</f>
        <v>0</v>
      </c>
      <c r="BH145" s="301">
        <f>IF(N145="sníž. přenesená",J145,0)</f>
        <v>0</v>
      </c>
      <c r="BI145" s="301">
        <f>IF(N145="nulová",J145,0)</f>
        <v>0</v>
      </c>
      <c r="BJ145" s="202" t="s">
        <v>39</v>
      </c>
      <c r="BK145" s="301">
        <f>ROUND(I145*H145,2)</f>
        <v>0</v>
      </c>
      <c r="BL145" s="202" t="s">
        <v>261</v>
      </c>
      <c r="BM145" s="202" t="s">
        <v>2131</v>
      </c>
    </row>
    <row r="146" spans="2:65" s="212" customFormat="1" ht="16.5" customHeight="1">
      <c r="B146" s="213"/>
      <c r="C146" s="302" t="s">
        <v>373</v>
      </c>
      <c r="D146" s="302" t="s">
        <v>291</v>
      </c>
      <c r="E146" s="303" t="s">
        <v>2132</v>
      </c>
      <c r="F146" s="304" t="s">
        <v>2133</v>
      </c>
      <c r="G146" s="305" t="s">
        <v>400</v>
      </c>
      <c r="H146" s="306">
        <v>25</v>
      </c>
      <c r="I146" s="117">
        <v>0</v>
      </c>
      <c r="J146" s="307">
        <f>ROUND(I146*H146,2)</f>
        <v>0</v>
      </c>
      <c r="K146" s="304" t="s">
        <v>202</v>
      </c>
      <c r="L146" s="308"/>
      <c r="M146" s="309" t="s">
        <v>5</v>
      </c>
      <c r="N146" s="310" t="s">
        <v>48</v>
      </c>
      <c r="O146" s="214"/>
      <c r="P146" s="299">
        <f>O146*H146</f>
        <v>0</v>
      </c>
      <c r="Q146" s="299">
        <v>2.1000000000000001E-4</v>
      </c>
      <c r="R146" s="299">
        <f>Q146*H146</f>
        <v>5.2500000000000003E-3</v>
      </c>
      <c r="S146" s="299">
        <v>0</v>
      </c>
      <c r="T146" s="300">
        <f>S146*H146</f>
        <v>0</v>
      </c>
      <c r="AR146" s="202" t="s">
        <v>327</v>
      </c>
      <c r="AT146" s="202" t="s">
        <v>291</v>
      </c>
      <c r="AU146" s="202" t="s">
        <v>85</v>
      </c>
      <c r="AY146" s="202" t="s">
        <v>196</v>
      </c>
      <c r="BE146" s="301">
        <f>IF(N146="základní",J146,0)</f>
        <v>0</v>
      </c>
      <c r="BF146" s="301">
        <f>IF(N146="snížená",J146,0)</f>
        <v>0</v>
      </c>
      <c r="BG146" s="301">
        <f>IF(N146="zákl. přenesená",J146,0)</f>
        <v>0</v>
      </c>
      <c r="BH146" s="301">
        <f>IF(N146="sníž. přenesená",J146,0)</f>
        <v>0</v>
      </c>
      <c r="BI146" s="301">
        <f>IF(N146="nulová",J146,0)</f>
        <v>0</v>
      </c>
      <c r="BJ146" s="202" t="s">
        <v>39</v>
      </c>
      <c r="BK146" s="301">
        <f>ROUND(I146*H146,2)</f>
        <v>0</v>
      </c>
      <c r="BL146" s="202" t="s">
        <v>261</v>
      </c>
      <c r="BM146" s="202" t="s">
        <v>2134</v>
      </c>
    </row>
    <row r="147" spans="2:65" s="212" customFormat="1" ht="27">
      <c r="B147" s="213"/>
      <c r="D147" s="313" t="s">
        <v>1772</v>
      </c>
      <c r="F147" s="324" t="s">
        <v>2135</v>
      </c>
      <c r="I147" s="119"/>
      <c r="L147" s="213"/>
      <c r="M147" s="325"/>
      <c r="N147" s="214"/>
      <c r="O147" s="214"/>
      <c r="P147" s="214"/>
      <c r="Q147" s="214"/>
      <c r="R147" s="214"/>
      <c r="S147" s="214"/>
      <c r="T147" s="326"/>
      <c r="AT147" s="202" t="s">
        <v>1772</v>
      </c>
      <c r="AU147" s="202" t="s">
        <v>85</v>
      </c>
    </row>
    <row r="148" spans="2:65" s="279" customFormat="1" ht="29.85" customHeight="1">
      <c r="B148" s="278"/>
      <c r="D148" s="280" t="s">
        <v>76</v>
      </c>
      <c r="E148" s="289" t="s">
        <v>2136</v>
      </c>
      <c r="F148" s="289" t="s">
        <v>2137</v>
      </c>
      <c r="I148" s="115"/>
      <c r="J148" s="290">
        <f>BK148</f>
        <v>0</v>
      </c>
      <c r="L148" s="278"/>
      <c r="M148" s="283"/>
      <c r="N148" s="284"/>
      <c r="O148" s="284"/>
      <c r="P148" s="285">
        <f>SUM(P149:P153)</f>
        <v>0</v>
      </c>
      <c r="Q148" s="284"/>
      <c r="R148" s="285">
        <f>SUM(R149:R153)</f>
        <v>0</v>
      </c>
      <c r="S148" s="284"/>
      <c r="T148" s="286">
        <f>SUM(T149:T153)</f>
        <v>0</v>
      </c>
      <c r="AR148" s="280" t="s">
        <v>85</v>
      </c>
      <c r="AT148" s="287" t="s">
        <v>76</v>
      </c>
      <c r="AU148" s="287" t="s">
        <v>39</v>
      </c>
      <c r="AY148" s="280" t="s">
        <v>196</v>
      </c>
      <c r="BK148" s="288">
        <f>SUM(BK149:BK153)</f>
        <v>0</v>
      </c>
    </row>
    <row r="149" spans="2:65" s="212" customFormat="1" ht="25.5" customHeight="1">
      <c r="B149" s="213"/>
      <c r="C149" s="291" t="s">
        <v>377</v>
      </c>
      <c r="D149" s="291" t="s">
        <v>198</v>
      </c>
      <c r="E149" s="292" t="s">
        <v>2138</v>
      </c>
      <c r="F149" s="293" t="s">
        <v>2139</v>
      </c>
      <c r="G149" s="294" t="s">
        <v>288</v>
      </c>
      <c r="H149" s="295">
        <v>22</v>
      </c>
      <c r="I149" s="116">
        <v>0</v>
      </c>
      <c r="J149" s="296">
        <f>ROUND(I149*H149,2)</f>
        <v>0</v>
      </c>
      <c r="K149" s="293" t="s">
        <v>202</v>
      </c>
      <c r="L149" s="213"/>
      <c r="M149" s="297" t="s">
        <v>5</v>
      </c>
      <c r="N149" s="298" t="s">
        <v>48</v>
      </c>
      <c r="O149" s="214"/>
      <c r="P149" s="299">
        <f>O149*H149</f>
        <v>0</v>
      </c>
      <c r="Q149" s="299">
        <v>0</v>
      </c>
      <c r="R149" s="299">
        <f>Q149*H149</f>
        <v>0</v>
      </c>
      <c r="S149" s="299">
        <v>0</v>
      </c>
      <c r="T149" s="300">
        <f>S149*H149</f>
        <v>0</v>
      </c>
      <c r="AR149" s="202" t="s">
        <v>261</v>
      </c>
      <c r="AT149" s="202" t="s">
        <v>198</v>
      </c>
      <c r="AU149" s="202" t="s">
        <v>85</v>
      </c>
      <c r="AY149" s="202" t="s">
        <v>196</v>
      </c>
      <c r="BE149" s="301">
        <f>IF(N149="základní",J149,0)</f>
        <v>0</v>
      </c>
      <c r="BF149" s="301">
        <f>IF(N149="snížená",J149,0)</f>
        <v>0</v>
      </c>
      <c r="BG149" s="301">
        <f>IF(N149="zákl. přenesená",J149,0)</f>
        <v>0</v>
      </c>
      <c r="BH149" s="301">
        <f>IF(N149="sníž. přenesená",J149,0)</f>
        <v>0</v>
      </c>
      <c r="BI149" s="301">
        <f>IF(N149="nulová",J149,0)</f>
        <v>0</v>
      </c>
      <c r="BJ149" s="202" t="s">
        <v>39</v>
      </c>
      <c r="BK149" s="301">
        <f>ROUND(I149*H149,2)</f>
        <v>0</v>
      </c>
      <c r="BL149" s="202" t="s">
        <v>261</v>
      </c>
      <c r="BM149" s="202" t="s">
        <v>2140</v>
      </c>
    </row>
    <row r="150" spans="2:65" s="212" customFormat="1" ht="25.5" customHeight="1">
      <c r="B150" s="213"/>
      <c r="C150" s="291" t="s">
        <v>381</v>
      </c>
      <c r="D150" s="291" t="s">
        <v>198</v>
      </c>
      <c r="E150" s="292" t="s">
        <v>2141</v>
      </c>
      <c r="F150" s="293" t="s">
        <v>2142</v>
      </c>
      <c r="G150" s="294" t="s">
        <v>288</v>
      </c>
      <c r="H150" s="295">
        <v>15</v>
      </c>
      <c r="I150" s="116">
        <v>0</v>
      </c>
      <c r="J150" s="296">
        <f>ROUND(I150*H150,2)</f>
        <v>0</v>
      </c>
      <c r="K150" s="293" t="s">
        <v>202</v>
      </c>
      <c r="L150" s="213"/>
      <c r="M150" s="297" t="s">
        <v>5</v>
      </c>
      <c r="N150" s="298" t="s">
        <v>48</v>
      </c>
      <c r="O150" s="214"/>
      <c r="P150" s="299">
        <f>O150*H150</f>
        <v>0</v>
      </c>
      <c r="Q150" s="299">
        <v>0</v>
      </c>
      <c r="R150" s="299">
        <f>Q150*H150</f>
        <v>0</v>
      </c>
      <c r="S150" s="299">
        <v>0</v>
      </c>
      <c r="T150" s="300">
        <f>S150*H150</f>
        <v>0</v>
      </c>
      <c r="AR150" s="202" t="s">
        <v>261</v>
      </c>
      <c r="AT150" s="202" t="s">
        <v>198</v>
      </c>
      <c r="AU150" s="202" t="s">
        <v>85</v>
      </c>
      <c r="AY150" s="202" t="s">
        <v>196</v>
      </c>
      <c r="BE150" s="301">
        <f>IF(N150="základní",J150,0)</f>
        <v>0</v>
      </c>
      <c r="BF150" s="301">
        <f>IF(N150="snížená",J150,0)</f>
        <v>0</v>
      </c>
      <c r="BG150" s="301">
        <f>IF(N150="zákl. přenesená",J150,0)</f>
        <v>0</v>
      </c>
      <c r="BH150" s="301">
        <f>IF(N150="sníž. přenesená",J150,0)</f>
        <v>0</v>
      </c>
      <c r="BI150" s="301">
        <f>IF(N150="nulová",J150,0)</f>
        <v>0</v>
      </c>
      <c r="BJ150" s="202" t="s">
        <v>39</v>
      </c>
      <c r="BK150" s="301">
        <f>ROUND(I150*H150,2)</f>
        <v>0</v>
      </c>
      <c r="BL150" s="202" t="s">
        <v>261</v>
      </c>
      <c r="BM150" s="202" t="s">
        <v>2143</v>
      </c>
    </row>
    <row r="151" spans="2:65" s="212" customFormat="1" ht="25.5" customHeight="1">
      <c r="B151" s="213"/>
      <c r="C151" s="291" t="s">
        <v>385</v>
      </c>
      <c r="D151" s="291" t="s">
        <v>198</v>
      </c>
      <c r="E151" s="292" t="s">
        <v>2144</v>
      </c>
      <c r="F151" s="293" t="s">
        <v>2145</v>
      </c>
      <c r="G151" s="294" t="s">
        <v>288</v>
      </c>
      <c r="H151" s="295">
        <v>37</v>
      </c>
      <c r="I151" s="116">
        <v>0</v>
      </c>
      <c r="J151" s="296">
        <f>ROUND(I151*H151,2)</f>
        <v>0</v>
      </c>
      <c r="K151" s="293" t="s">
        <v>202</v>
      </c>
      <c r="L151" s="213"/>
      <c r="M151" s="297" t="s">
        <v>5</v>
      </c>
      <c r="N151" s="298" t="s">
        <v>48</v>
      </c>
      <c r="O151" s="214"/>
      <c r="P151" s="299">
        <f>O151*H151</f>
        <v>0</v>
      </c>
      <c r="Q151" s="299">
        <v>0</v>
      </c>
      <c r="R151" s="299">
        <f>Q151*H151</f>
        <v>0</v>
      </c>
      <c r="S151" s="299">
        <v>0</v>
      </c>
      <c r="T151" s="300">
        <f>S151*H151</f>
        <v>0</v>
      </c>
      <c r="AR151" s="202" t="s">
        <v>261</v>
      </c>
      <c r="AT151" s="202" t="s">
        <v>198</v>
      </c>
      <c r="AU151" s="202" t="s">
        <v>85</v>
      </c>
      <c r="AY151" s="202" t="s">
        <v>196</v>
      </c>
      <c r="BE151" s="301">
        <f>IF(N151="základní",J151,0)</f>
        <v>0</v>
      </c>
      <c r="BF151" s="301">
        <f>IF(N151="snížená",J151,0)</f>
        <v>0</v>
      </c>
      <c r="BG151" s="301">
        <f>IF(N151="zákl. přenesená",J151,0)</f>
        <v>0</v>
      </c>
      <c r="BH151" s="301">
        <f>IF(N151="sníž. přenesená",J151,0)</f>
        <v>0</v>
      </c>
      <c r="BI151" s="301">
        <f>IF(N151="nulová",J151,0)</f>
        <v>0</v>
      </c>
      <c r="BJ151" s="202" t="s">
        <v>39</v>
      </c>
      <c r="BK151" s="301">
        <f>ROUND(I151*H151,2)</f>
        <v>0</v>
      </c>
      <c r="BL151" s="202" t="s">
        <v>261</v>
      </c>
      <c r="BM151" s="202" t="s">
        <v>2146</v>
      </c>
    </row>
    <row r="152" spans="2:65" s="212" customFormat="1" ht="25.5" customHeight="1">
      <c r="B152" s="213"/>
      <c r="C152" s="291" t="s">
        <v>389</v>
      </c>
      <c r="D152" s="291" t="s">
        <v>198</v>
      </c>
      <c r="E152" s="292" t="s">
        <v>2147</v>
      </c>
      <c r="F152" s="293" t="s">
        <v>2148</v>
      </c>
      <c r="G152" s="294" t="s">
        <v>288</v>
      </c>
      <c r="H152" s="295">
        <v>4</v>
      </c>
      <c r="I152" s="116">
        <v>0</v>
      </c>
      <c r="J152" s="296">
        <f>ROUND(I152*H152,2)</f>
        <v>0</v>
      </c>
      <c r="K152" s="293" t="s">
        <v>202</v>
      </c>
      <c r="L152" s="213"/>
      <c r="M152" s="297" t="s">
        <v>5</v>
      </c>
      <c r="N152" s="298" t="s">
        <v>48</v>
      </c>
      <c r="O152" s="214"/>
      <c r="P152" s="299">
        <f>O152*H152</f>
        <v>0</v>
      </c>
      <c r="Q152" s="299">
        <v>0</v>
      </c>
      <c r="R152" s="299">
        <f>Q152*H152</f>
        <v>0</v>
      </c>
      <c r="S152" s="299">
        <v>0</v>
      </c>
      <c r="T152" s="300">
        <f>S152*H152</f>
        <v>0</v>
      </c>
      <c r="AR152" s="202" t="s">
        <v>261</v>
      </c>
      <c r="AT152" s="202" t="s">
        <v>198</v>
      </c>
      <c r="AU152" s="202" t="s">
        <v>85</v>
      </c>
      <c r="AY152" s="202" t="s">
        <v>196</v>
      </c>
      <c r="BE152" s="301">
        <f>IF(N152="základní",J152,0)</f>
        <v>0</v>
      </c>
      <c r="BF152" s="301">
        <f>IF(N152="snížená",J152,0)</f>
        <v>0</v>
      </c>
      <c r="BG152" s="301">
        <f>IF(N152="zákl. přenesená",J152,0)</f>
        <v>0</v>
      </c>
      <c r="BH152" s="301">
        <f>IF(N152="sníž. přenesená",J152,0)</f>
        <v>0</v>
      </c>
      <c r="BI152" s="301">
        <f>IF(N152="nulová",J152,0)</f>
        <v>0</v>
      </c>
      <c r="BJ152" s="202" t="s">
        <v>39</v>
      </c>
      <c r="BK152" s="301">
        <f>ROUND(I152*H152,2)</f>
        <v>0</v>
      </c>
      <c r="BL152" s="202" t="s">
        <v>261</v>
      </c>
      <c r="BM152" s="202" t="s">
        <v>2149</v>
      </c>
    </row>
    <row r="153" spans="2:65" s="212" customFormat="1" ht="25.5" customHeight="1">
      <c r="B153" s="213"/>
      <c r="C153" s="291" t="s">
        <v>393</v>
      </c>
      <c r="D153" s="291" t="s">
        <v>198</v>
      </c>
      <c r="E153" s="292" t="s">
        <v>2150</v>
      </c>
      <c r="F153" s="293" t="s">
        <v>2151</v>
      </c>
      <c r="G153" s="294" t="s">
        <v>288</v>
      </c>
      <c r="H153" s="295">
        <v>21</v>
      </c>
      <c r="I153" s="116">
        <v>0</v>
      </c>
      <c r="J153" s="296">
        <f>ROUND(I153*H153,2)</f>
        <v>0</v>
      </c>
      <c r="K153" s="293" t="s">
        <v>202</v>
      </c>
      <c r="L153" s="213"/>
      <c r="M153" s="297" t="s">
        <v>5</v>
      </c>
      <c r="N153" s="298" t="s">
        <v>48</v>
      </c>
      <c r="O153" s="214"/>
      <c r="P153" s="299">
        <f>O153*H153</f>
        <v>0</v>
      </c>
      <c r="Q153" s="299">
        <v>0</v>
      </c>
      <c r="R153" s="299">
        <f>Q153*H153</f>
        <v>0</v>
      </c>
      <c r="S153" s="299">
        <v>0</v>
      </c>
      <c r="T153" s="300">
        <f>S153*H153</f>
        <v>0</v>
      </c>
      <c r="AR153" s="202" t="s">
        <v>261</v>
      </c>
      <c r="AT153" s="202" t="s">
        <v>198</v>
      </c>
      <c r="AU153" s="202" t="s">
        <v>85</v>
      </c>
      <c r="AY153" s="202" t="s">
        <v>196</v>
      </c>
      <c r="BE153" s="301">
        <f>IF(N153="základní",J153,0)</f>
        <v>0</v>
      </c>
      <c r="BF153" s="301">
        <f>IF(N153="snížená",J153,0)</f>
        <v>0</v>
      </c>
      <c r="BG153" s="301">
        <f>IF(N153="zákl. přenesená",J153,0)</f>
        <v>0</v>
      </c>
      <c r="BH153" s="301">
        <f>IF(N153="sníž. přenesená",J153,0)</f>
        <v>0</v>
      </c>
      <c r="BI153" s="301">
        <f>IF(N153="nulová",J153,0)</f>
        <v>0</v>
      </c>
      <c r="BJ153" s="202" t="s">
        <v>39</v>
      </c>
      <c r="BK153" s="301">
        <f>ROUND(I153*H153,2)</f>
        <v>0</v>
      </c>
      <c r="BL153" s="202" t="s">
        <v>261</v>
      </c>
      <c r="BM153" s="202" t="s">
        <v>2152</v>
      </c>
    </row>
    <row r="154" spans="2:65" s="279" customFormat="1" ht="29.85" customHeight="1">
      <c r="B154" s="278"/>
      <c r="D154" s="280" t="s">
        <v>76</v>
      </c>
      <c r="E154" s="289" t="s">
        <v>2153</v>
      </c>
      <c r="F154" s="289" t="s">
        <v>2154</v>
      </c>
      <c r="I154" s="115"/>
      <c r="J154" s="290">
        <f>BK154</f>
        <v>0</v>
      </c>
      <c r="L154" s="278"/>
      <c r="M154" s="283"/>
      <c r="N154" s="284"/>
      <c r="O154" s="284"/>
      <c r="P154" s="285">
        <f>SUM(P155:P173)</f>
        <v>0</v>
      </c>
      <c r="Q154" s="284"/>
      <c r="R154" s="285">
        <f>SUM(R155:R173)</f>
        <v>8.1600000000000006E-3</v>
      </c>
      <c r="S154" s="284"/>
      <c r="T154" s="286">
        <f>SUM(T155:T173)</f>
        <v>0</v>
      </c>
      <c r="AR154" s="280" t="s">
        <v>85</v>
      </c>
      <c r="AT154" s="287" t="s">
        <v>76</v>
      </c>
      <c r="AU154" s="287" t="s">
        <v>39</v>
      </c>
      <c r="AY154" s="280" t="s">
        <v>196</v>
      </c>
      <c r="BK154" s="288">
        <f>SUM(BK155:BK173)</f>
        <v>0</v>
      </c>
    </row>
    <row r="155" spans="2:65" s="212" customFormat="1" ht="25.5" customHeight="1">
      <c r="B155" s="213"/>
      <c r="C155" s="291" t="s">
        <v>397</v>
      </c>
      <c r="D155" s="291" t="s">
        <v>198</v>
      </c>
      <c r="E155" s="292" t="s">
        <v>2155</v>
      </c>
      <c r="F155" s="293" t="s">
        <v>2156</v>
      </c>
      <c r="G155" s="294" t="s">
        <v>288</v>
      </c>
      <c r="H155" s="295">
        <v>5</v>
      </c>
      <c r="I155" s="116">
        <v>0</v>
      </c>
      <c r="J155" s="296">
        <f t="shared" ref="J155:J173" si="20">ROUND(I155*H155,2)</f>
        <v>0</v>
      </c>
      <c r="K155" s="293" t="s">
        <v>202</v>
      </c>
      <c r="L155" s="213"/>
      <c r="M155" s="297" t="s">
        <v>5</v>
      </c>
      <c r="N155" s="298" t="s">
        <v>48</v>
      </c>
      <c r="O155" s="214"/>
      <c r="P155" s="299">
        <f t="shared" ref="P155:P173" si="21">O155*H155</f>
        <v>0</v>
      </c>
      <c r="Q155" s="299">
        <v>0</v>
      </c>
      <c r="R155" s="299">
        <f t="shared" ref="R155:R173" si="22">Q155*H155</f>
        <v>0</v>
      </c>
      <c r="S155" s="299">
        <v>0</v>
      </c>
      <c r="T155" s="300">
        <f t="shared" ref="T155:T173" si="23">S155*H155</f>
        <v>0</v>
      </c>
      <c r="AR155" s="202" t="s">
        <v>261</v>
      </c>
      <c r="AT155" s="202" t="s">
        <v>198</v>
      </c>
      <c r="AU155" s="202" t="s">
        <v>85</v>
      </c>
      <c r="AY155" s="202" t="s">
        <v>196</v>
      </c>
      <c r="BE155" s="301">
        <f t="shared" ref="BE155:BE173" si="24">IF(N155="základní",J155,0)</f>
        <v>0</v>
      </c>
      <c r="BF155" s="301">
        <f t="shared" ref="BF155:BF173" si="25">IF(N155="snížená",J155,0)</f>
        <v>0</v>
      </c>
      <c r="BG155" s="301">
        <f t="shared" ref="BG155:BG173" si="26">IF(N155="zákl. přenesená",J155,0)</f>
        <v>0</v>
      </c>
      <c r="BH155" s="301">
        <f t="shared" ref="BH155:BH173" si="27">IF(N155="sníž. přenesená",J155,0)</f>
        <v>0</v>
      </c>
      <c r="BI155" s="301">
        <f t="shared" ref="BI155:BI173" si="28">IF(N155="nulová",J155,0)</f>
        <v>0</v>
      </c>
      <c r="BJ155" s="202" t="s">
        <v>39</v>
      </c>
      <c r="BK155" s="301">
        <f t="shared" ref="BK155:BK173" si="29">ROUND(I155*H155,2)</f>
        <v>0</v>
      </c>
      <c r="BL155" s="202" t="s">
        <v>261</v>
      </c>
      <c r="BM155" s="202" t="s">
        <v>2157</v>
      </c>
    </row>
    <row r="156" spans="2:65" s="212" customFormat="1" ht="16.5" customHeight="1">
      <c r="B156" s="213"/>
      <c r="C156" s="302" t="s">
        <v>403</v>
      </c>
      <c r="D156" s="302" t="s">
        <v>291</v>
      </c>
      <c r="E156" s="303" t="s">
        <v>2158</v>
      </c>
      <c r="F156" s="304" t="s">
        <v>2159</v>
      </c>
      <c r="G156" s="305" t="s">
        <v>1523</v>
      </c>
      <c r="H156" s="306">
        <v>5</v>
      </c>
      <c r="I156" s="117">
        <v>0</v>
      </c>
      <c r="J156" s="307">
        <f t="shared" si="20"/>
        <v>0</v>
      </c>
      <c r="K156" s="304" t="s">
        <v>351</v>
      </c>
      <c r="L156" s="308"/>
      <c r="M156" s="309" t="s">
        <v>5</v>
      </c>
      <c r="N156" s="310" t="s">
        <v>48</v>
      </c>
      <c r="O156" s="214"/>
      <c r="P156" s="299">
        <f t="shared" si="21"/>
        <v>0</v>
      </c>
      <c r="Q156" s="299">
        <v>0</v>
      </c>
      <c r="R156" s="299">
        <f t="shared" si="22"/>
        <v>0</v>
      </c>
      <c r="S156" s="299">
        <v>0</v>
      </c>
      <c r="T156" s="300">
        <f t="shared" si="23"/>
        <v>0</v>
      </c>
      <c r="AR156" s="202" t="s">
        <v>327</v>
      </c>
      <c r="AT156" s="202" t="s">
        <v>291</v>
      </c>
      <c r="AU156" s="202" t="s">
        <v>85</v>
      </c>
      <c r="AY156" s="202" t="s">
        <v>196</v>
      </c>
      <c r="BE156" s="301">
        <f t="shared" si="24"/>
        <v>0</v>
      </c>
      <c r="BF156" s="301">
        <f t="shared" si="25"/>
        <v>0</v>
      </c>
      <c r="BG156" s="301">
        <f t="shared" si="26"/>
        <v>0</v>
      </c>
      <c r="BH156" s="301">
        <f t="shared" si="27"/>
        <v>0</v>
      </c>
      <c r="BI156" s="301">
        <f t="shared" si="28"/>
        <v>0</v>
      </c>
      <c r="BJ156" s="202" t="s">
        <v>39</v>
      </c>
      <c r="BK156" s="301">
        <f t="shared" si="29"/>
        <v>0</v>
      </c>
      <c r="BL156" s="202" t="s">
        <v>261</v>
      </c>
      <c r="BM156" s="202" t="s">
        <v>2160</v>
      </c>
    </row>
    <row r="157" spans="2:65" s="212" customFormat="1" ht="25.5" customHeight="1">
      <c r="B157" s="213"/>
      <c r="C157" s="291" t="s">
        <v>407</v>
      </c>
      <c r="D157" s="291" t="s">
        <v>198</v>
      </c>
      <c r="E157" s="292" t="s">
        <v>2161</v>
      </c>
      <c r="F157" s="293" t="s">
        <v>2162</v>
      </c>
      <c r="G157" s="294" t="s">
        <v>288</v>
      </c>
      <c r="H157" s="295">
        <v>4</v>
      </c>
      <c r="I157" s="116">
        <v>0</v>
      </c>
      <c r="J157" s="296">
        <f t="shared" si="20"/>
        <v>0</v>
      </c>
      <c r="K157" s="293" t="s">
        <v>202</v>
      </c>
      <c r="L157" s="213"/>
      <c r="M157" s="297" t="s">
        <v>5</v>
      </c>
      <c r="N157" s="298" t="s">
        <v>48</v>
      </c>
      <c r="O157" s="214"/>
      <c r="P157" s="299">
        <f t="shared" si="21"/>
        <v>0</v>
      </c>
      <c r="Q157" s="299">
        <v>0</v>
      </c>
      <c r="R157" s="299">
        <f t="shared" si="22"/>
        <v>0</v>
      </c>
      <c r="S157" s="299">
        <v>0</v>
      </c>
      <c r="T157" s="300">
        <f t="shared" si="23"/>
        <v>0</v>
      </c>
      <c r="AR157" s="202" t="s">
        <v>261</v>
      </c>
      <c r="AT157" s="202" t="s">
        <v>198</v>
      </c>
      <c r="AU157" s="202" t="s">
        <v>85</v>
      </c>
      <c r="AY157" s="202" t="s">
        <v>196</v>
      </c>
      <c r="BE157" s="301">
        <f t="shared" si="24"/>
        <v>0</v>
      </c>
      <c r="BF157" s="301">
        <f t="shared" si="25"/>
        <v>0</v>
      </c>
      <c r="BG157" s="301">
        <f t="shared" si="26"/>
        <v>0</v>
      </c>
      <c r="BH157" s="301">
        <f t="shared" si="27"/>
        <v>0</v>
      </c>
      <c r="BI157" s="301">
        <f t="shared" si="28"/>
        <v>0</v>
      </c>
      <c r="BJ157" s="202" t="s">
        <v>39</v>
      </c>
      <c r="BK157" s="301">
        <f t="shared" si="29"/>
        <v>0</v>
      </c>
      <c r="BL157" s="202" t="s">
        <v>261</v>
      </c>
      <c r="BM157" s="202" t="s">
        <v>2163</v>
      </c>
    </row>
    <row r="158" spans="2:65" s="212" customFormat="1" ht="16.5" customHeight="1">
      <c r="B158" s="213"/>
      <c r="C158" s="302" t="s">
        <v>411</v>
      </c>
      <c r="D158" s="302" t="s">
        <v>291</v>
      </c>
      <c r="E158" s="303" t="s">
        <v>2164</v>
      </c>
      <c r="F158" s="304" t="s">
        <v>2165</v>
      </c>
      <c r="G158" s="305" t="s">
        <v>1523</v>
      </c>
      <c r="H158" s="306">
        <v>4</v>
      </c>
      <c r="I158" s="117">
        <v>0</v>
      </c>
      <c r="J158" s="307">
        <f t="shared" si="20"/>
        <v>0</v>
      </c>
      <c r="K158" s="304" t="s">
        <v>351</v>
      </c>
      <c r="L158" s="308"/>
      <c r="M158" s="309" t="s">
        <v>5</v>
      </c>
      <c r="N158" s="310" t="s">
        <v>48</v>
      </c>
      <c r="O158" s="214"/>
      <c r="P158" s="299">
        <f t="shared" si="21"/>
        <v>0</v>
      </c>
      <c r="Q158" s="299">
        <v>0</v>
      </c>
      <c r="R158" s="299">
        <f t="shared" si="22"/>
        <v>0</v>
      </c>
      <c r="S158" s="299">
        <v>0</v>
      </c>
      <c r="T158" s="300">
        <f t="shared" si="23"/>
        <v>0</v>
      </c>
      <c r="AR158" s="202" t="s">
        <v>327</v>
      </c>
      <c r="AT158" s="202" t="s">
        <v>291</v>
      </c>
      <c r="AU158" s="202" t="s">
        <v>85</v>
      </c>
      <c r="AY158" s="202" t="s">
        <v>196</v>
      </c>
      <c r="BE158" s="301">
        <f t="shared" si="24"/>
        <v>0</v>
      </c>
      <c r="BF158" s="301">
        <f t="shared" si="25"/>
        <v>0</v>
      </c>
      <c r="BG158" s="301">
        <f t="shared" si="26"/>
        <v>0</v>
      </c>
      <c r="BH158" s="301">
        <f t="shared" si="27"/>
        <v>0</v>
      </c>
      <c r="BI158" s="301">
        <f t="shared" si="28"/>
        <v>0</v>
      </c>
      <c r="BJ158" s="202" t="s">
        <v>39</v>
      </c>
      <c r="BK158" s="301">
        <f t="shared" si="29"/>
        <v>0</v>
      </c>
      <c r="BL158" s="202" t="s">
        <v>261</v>
      </c>
      <c r="BM158" s="202" t="s">
        <v>2166</v>
      </c>
    </row>
    <row r="159" spans="2:65" s="212" customFormat="1" ht="25.5" customHeight="1">
      <c r="B159" s="213"/>
      <c r="C159" s="291" t="s">
        <v>415</v>
      </c>
      <c r="D159" s="291" t="s">
        <v>198</v>
      </c>
      <c r="E159" s="292" t="s">
        <v>2167</v>
      </c>
      <c r="F159" s="293" t="s">
        <v>2168</v>
      </c>
      <c r="G159" s="294" t="s">
        <v>288</v>
      </c>
      <c r="H159" s="295">
        <v>12</v>
      </c>
      <c r="I159" s="116">
        <v>0</v>
      </c>
      <c r="J159" s="296">
        <f t="shared" si="20"/>
        <v>0</v>
      </c>
      <c r="K159" s="293" t="s">
        <v>202</v>
      </c>
      <c r="L159" s="213"/>
      <c r="M159" s="297" t="s">
        <v>5</v>
      </c>
      <c r="N159" s="298" t="s">
        <v>48</v>
      </c>
      <c r="O159" s="214"/>
      <c r="P159" s="299">
        <f t="shared" si="21"/>
        <v>0</v>
      </c>
      <c r="Q159" s="299">
        <v>0</v>
      </c>
      <c r="R159" s="299">
        <f t="shared" si="22"/>
        <v>0</v>
      </c>
      <c r="S159" s="299">
        <v>0</v>
      </c>
      <c r="T159" s="300">
        <f t="shared" si="23"/>
        <v>0</v>
      </c>
      <c r="AR159" s="202" t="s">
        <v>261</v>
      </c>
      <c r="AT159" s="202" t="s">
        <v>198</v>
      </c>
      <c r="AU159" s="202" t="s">
        <v>85</v>
      </c>
      <c r="AY159" s="202" t="s">
        <v>196</v>
      </c>
      <c r="BE159" s="301">
        <f t="shared" si="24"/>
        <v>0</v>
      </c>
      <c r="BF159" s="301">
        <f t="shared" si="25"/>
        <v>0</v>
      </c>
      <c r="BG159" s="301">
        <f t="shared" si="26"/>
        <v>0</v>
      </c>
      <c r="BH159" s="301">
        <f t="shared" si="27"/>
        <v>0</v>
      </c>
      <c r="BI159" s="301">
        <f t="shared" si="28"/>
        <v>0</v>
      </c>
      <c r="BJ159" s="202" t="s">
        <v>39</v>
      </c>
      <c r="BK159" s="301">
        <f t="shared" si="29"/>
        <v>0</v>
      </c>
      <c r="BL159" s="202" t="s">
        <v>261</v>
      </c>
      <c r="BM159" s="202" t="s">
        <v>2169</v>
      </c>
    </row>
    <row r="160" spans="2:65" s="212" customFormat="1" ht="16.5" customHeight="1">
      <c r="B160" s="213"/>
      <c r="C160" s="302" t="s">
        <v>419</v>
      </c>
      <c r="D160" s="302" t="s">
        <v>291</v>
      </c>
      <c r="E160" s="303" t="s">
        <v>2170</v>
      </c>
      <c r="F160" s="304" t="s">
        <v>2171</v>
      </c>
      <c r="G160" s="305" t="s">
        <v>288</v>
      </c>
      <c r="H160" s="306">
        <v>12</v>
      </c>
      <c r="I160" s="117">
        <v>0</v>
      </c>
      <c r="J160" s="307">
        <f t="shared" si="20"/>
        <v>0</v>
      </c>
      <c r="K160" s="304" t="s">
        <v>351</v>
      </c>
      <c r="L160" s="308"/>
      <c r="M160" s="309" t="s">
        <v>5</v>
      </c>
      <c r="N160" s="310" t="s">
        <v>48</v>
      </c>
      <c r="O160" s="214"/>
      <c r="P160" s="299">
        <f t="shared" si="21"/>
        <v>0</v>
      </c>
      <c r="Q160" s="299">
        <v>5.0000000000000002E-5</v>
      </c>
      <c r="R160" s="299">
        <f t="shared" si="22"/>
        <v>6.0000000000000006E-4</v>
      </c>
      <c r="S160" s="299">
        <v>0</v>
      </c>
      <c r="T160" s="300">
        <f t="shared" si="23"/>
        <v>0</v>
      </c>
      <c r="AR160" s="202" t="s">
        <v>327</v>
      </c>
      <c r="AT160" s="202" t="s">
        <v>291</v>
      </c>
      <c r="AU160" s="202" t="s">
        <v>85</v>
      </c>
      <c r="AY160" s="202" t="s">
        <v>196</v>
      </c>
      <c r="BE160" s="301">
        <f t="shared" si="24"/>
        <v>0</v>
      </c>
      <c r="BF160" s="301">
        <f t="shared" si="25"/>
        <v>0</v>
      </c>
      <c r="BG160" s="301">
        <f t="shared" si="26"/>
        <v>0</v>
      </c>
      <c r="BH160" s="301">
        <f t="shared" si="27"/>
        <v>0</v>
      </c>
      <c r="BI160" s="301">
        <f t="shared" si="28"/>
        <v>0</v>
      </c>
      <c r="BJ160" s="202" t="s">
        <v>39</v>
      </c>
      <c r="BK160" s="301">
        <f t="shared" si="29"/>
        <v>0</v>
      </c>
      <c r="BL160" s="202" t="s">
        <v>261</v>
      </c>
      <c r="BM160" s="202" t="s">
        <v>2172</v>
      </c>
    </row>
    <row r="161" spans="2:65" s="212" customFormat="1" ht="25.5" customHeight="1">
      <c r="B161" s="213"/>
      <c r="C161" s="291" t="s">
        <v>424</v>
      </c>
      <c r="D161" s="291" t="s">
        <v>198</v>
      </c>
      <c r="E161" s="292" t="s">
        <v>2173</v>
      </c>
      <c r="F161" s="293" t="s">
        <v>2174</v>
      </c>
      <c r="G161" s="294" t="s">
        <v>288</v>
      </c>
      <c r="H161" s="295">
        <v>2</v>
      </c>
      <c r="I161" s="116">
        <v>0</v>
      </c>
      <c r="J161" s="296">
        <f t="shared" si="20"/>
        <v>0</v>
      </c>
      <c r="K161" s="293" t="s">
        <v>202</v>
      </c>
      <c r="L161" s="213"/>
      <c r="M161" s="297" t="s">
        <v>5</v>
      </c>
      <c r="N161" s="298" t="s">
        <v>48</v>
      </c>
      <c r="O161" s="214"/>
      <c r="P161" s="299">
        <f t="shared" si="21"/>
        <v>0</v>
      </c>
      <c r="Q161" s="299">
        <v>0</v>
      </c>
      <c r="R161" s="299">
        <f t="shared" si="22"/>
        <v>0</v>
      </c>
      <c r="S161" s="299">
        <v>0</v>
      </c>
      <c r="T161" s="300">
        <f t="shared" si="23"/>
        <v>0</v>
      </c>
      <c r="AR161" s="202" t="s">
        <v>261</v>
      </c>
      <c r="AT161" s="202" t="s">
        <v>198</v>
      </c>
      <c r="AU161" s="202" t="s">
        <v>85</v>
      </c>
      <c r="AY161" s="202" t="s">
        <v>196</v>
      </c>
      <c r="BE161" s="301">
        <f t="shared" si="24"/>
        <v>0</v>
      </c>
      <c r="BF161" s="301">
        <f t="shared" si="25"/>
        <v>0</v>
      </c>
      <c r="BG161" s="301">
        <f t="shared" si="26"/>
        <v>0</v>
      </c>
      <c r="BH161" s="301">
        <f t="shared" si="27"/>
        <v>0</v>
      </c>
      <c r="BI161" s="301">
        <f t="shared" si="28"/>
        <v>0</v>
      </c>
      <c r="BJ161" s="202" t="s">
        <v>39</v>
      </c>
      <c r="BK161" s="301">
        <f t="shared" si="29"/>
        <v>0</v>
      </c>
      <c r="BL161" s="202" t="s">
        <v>261</v>
      </c>
      <c r="BM161" s="202" t="s">
        <v>2175</v>
      </c>
    </row>
    <row r="162" spans="2:65" s="212" customFormat="1" ht="16.5" customHeight="1">
      <c r="B162" s="213"/>
      <c r="C162" s="302" t="s">
        <v>428</v>
      </c>
      <c r="D162" s="302" t="s">
        <v>291</v>
      </c>
      <c r="E162" s="303" t="s">
        <v>2176</v>
      </c>
      <c r="F162" s="304" t="s">
        <v>2177</v>
      </c>
      <c r="G162" s="305" t="s">
        <v>288</v>
      </c>
      <c r="H162" s="306">
        <v>2</v>
      </c>
      <c r="I162" s="117">
        <v>0</v>
      </c>
      <c r="J162" s="307">
        <f t="shared" si="20"/>
        <v>0</v>
      </c>
      <c r="K162" s="304" t="s">
        <v>351</v>
      </c>
      <c r="L162" s="308"/>
      <c r="M162" s="309" t="s">
        <v>5</v>
      </c>
      <c r="N162" s="310" t="s">
        <v>48</v>
      </c>
      <c r="O162" s="214"/>
      <c r="P162" s="299">
        <f t="shared" si="21"/>
        <v>0</v>
      </c>
      <c r="Q162" s="299">
        <v>5.0000000000000002E-5</v>
      </c>
      <c r="R162" s="299">
        <f t="shared" si="22"/>
        <v>1E-4</v>
      </c>
      <c r="S162" s="299">
        <v>0</v>
      </c>
      <c r="T162" s="300">
        <f t="shared" si="23"/>
        <v>0</v>
      </c>
      <c r="AR162" s="202" t="s">
        <v>327</v>
      </c>
      <c r="AT162" s="202" t="s">
        <v>291</v>
      </c>
      <c r="AU162" s="202" t="s">
        <v>85</v>
      </c>
      <c r="AY162" s="202" t="s">
        <v>196</v>
      </c>
      <c r="BE162" s="301">
        <f t="shared" si="24"/>
        <v>0</v>
      </c>
      <c r="BF162" s="301">
        <f t="shared" si="25"/>
        <v>0</v>
      </c>
      <c r="BG162" s="301">
        <f t="shared" si="26"/>
        <v>0</v>
      </c>
      <c r="BH162" s="301">
        <f t="shared" si="27"/>
        <v>0</v>
      </c>
      <c r="BI162" s="301">
        <f t="shared" si="28"/>
        <v>0</v>
      </c>
      <c r="BJ162" s="202" t="s">
        <v>39</v>
      </c>
      <c r="BK162" s="301">
        <f t="shared" si="29"/>
        <v>0</v>
      </c>
      <c r="BL162" s="202" t="s">
        <v>261</v>
      </c>
      <c r="BM162" s="202" t="s">
        <v>2178</v>
      </c>
    </row>
    <row r="163" spans="2:65" s="212" customFormat="1" ht="25.5" customHeight="1">
      <c r="B163" s="213"/>
      <c r="C163" s="291" t="s">
        <v>432</v>
      </c>
      <c r="D163" s="291" t="s">
        <v>198</v>
      </c>
      <c r="E163" s="292" t="s">
        <v>2179</v>
      </c>
      <c r="F163" s="293" t="s">
        <v>2180</v>
      </c>
      <c r="G163" s="294" t="s">
        <v>288</v>
      </c>
      <c r="H163" s="295">
        <v>24</v>
      </c>
      <c r="I163" s="116">
        <v>0</v>
      </c>
      <c r="J163" s="296">
        <f t="shared" si="20"/>
        <v>0</v>
      </c>
      <c r="K163" s="293" t="s">
        <v>202</v>
      </c>
      <c r="L163" s="213"/>
      <c r="M163" s="297" t="s">
        <v>5</v>
      </c>
      <c r="N163" s="298" t="s">
        <v>48</v>
      </c>
      <c r="O163" s="214"/>
      <c r="P163" s="299">
        <f t="shared" si="21"/>
        <v>0</v>
      </c>
      <c r="Q163" s="299">
        <v>0</v>
      </c>
      <c r="R163" s="299">
        <f t="shared" si="22"/>
        <v>0</v>
      </c>
      <c r="S163" s="299">
        <v>0</v>
      </c>
      <c r="T163" s="300">
        <f t="shared" si="23"/>
        <v>0</v>
      </c>
      <c r="AR163" s="202" t="s">
        <v>261</v>
      </c>
      <c r="AT163" s="202" t="s">
        <v>198</v>
      </c>
      <c r="AU163" s="202" t="s">
        <v>85</v>
      </c>
      <c r="AY163" s="202" t="s">
        <v>196</v>
      </c>
      <c r="BE163" s="301">
        <f t="shared" si="24"/>
        <v>0</v>
      </c>
      <c r="BF163" s="301">
        <f t="shared" si="25"/>
        <v>0</v>
      </c>
      <c r="BG163" s="301">
        <f t="shared" si="26"/>
        <v>0</v>
      </c>
      <c r="BH163" s="301">
        <f t="shared" si="27"/>
        <v>0</v>
      </c>
      <c r="BI163" s="301">
        <f t="shared" si="28"/>
        <v>0</v>
      </c>
      <c r="BJ163" s="202" t="s">
        <v>39</v>
      </c>
      <c r="BK163" s="301">
        <f t="shared" si="29"/>
        <v>0</v>
      </c>
      <c r="BL163" s="202" t="s">
        <v>261</v>
      </c>
      <c r="BM163" s="202" t="s">
        <v>2181</v>
      </c>
    </row>
    <row r="164" spans="2:65" s="212" customFormat="1" ht="16.5" customHeight="1">
      <c r="B164" s="213"/>
      <c r="C164" s="302" t="s">
        <v>436</v>
      </c>
      <c r="D164" s="302" t="s">
        <v>291</v>
      </c>
      <c r="E164" s="303" t="s">
        <v>2182</v>
      </c>
      <c r="F164" s="304" t="s">
        <v>2183</v>
      </c>
      <c r="G164" s="305" t="s">
        <v>288</v>
      </c>
      <c r="H164" s="306">
        <v>24</v>
      </c>
      <c r="I164" s="117">
        <v>0</v>
      </c>
      <c r="J164" s="307">
        <f t="shared" si="20"/>
        <v>0</v>
      </c>
      <c r="K164" s="304" t="s">
        <v>351</v>
      </c>
      <c r="L164" s="308"/>
      <c r="M164" s="309" t="s">
        <v>5</v>
      </c>
      <c r="N164" s="310" t="s">
        <v>48</v>
      </c>
      <c r="O164" s="214"/>
      <c r="P164" s="299">
        <f t="shared" si="21"/>
        <v>0</v>
      </c>
      <c r="Q164" s="299">
        <v>5.0000000000000002E-5</v>
      </c>
      <c r="R164" s="299">
        <f t="shared" si="22"/>
        <v>1.2000000000000001E-3</v>
      </c>
      <c r="S164" s="299">
        <v>0</v>
      </c>
      <c r="T164" s="300">
        <f t="shared" si="23"/>
        <v>0</v>
      </c>
      <c r="AR164" s="202" t="s">
        <v>327</v>
      </c>
      <c r="AT164" s="202" t="s">
        <v>291</v>
      </c>
      <c r="AU164" s="202" t="s">
        <v>85</v>
      </c>
      <c r="AY164" s="202" t="s">
        <v>196</v>
      </c>
      <c r="BE164" s="301">
        <f t="shared" si="24"/>
        <v>0</v>
      </c>
      <c r="BF164" s="301">
        <f t="shared" si="25"/>
        <v>0</v>
      </c>
      <c r="BG164" s="301">
        <f t="shared" si="26"/>
        <v>0</v>
      </c>
      <c r="BH164" s="301">
        <f t="shared" si="27"/>
        <v>0</v>
      </c>
      <c r="BI164" s="301">
        <f t="shared" si="28"/>
        <v>0</v>
      </c>
      <c r="BJ164" s="202" t="s">
        <v>39</v>
      </c>
      <c r="BK164" s="301">
        <f t="shared" si="29"/>
        <v>0</v>
      </c>
      <c r="BL164" s="202" t="s">
        <v>261</v>
      </c>
      <c r="BM164" s="202" t="s">
        <v>2184</v>
      </c>
    </row>
    <row r="165" spans="2:65" s="212" customFormat="1" ht="25.5" customHeight="1">
      <c r="B165" s="213"/>
      <c r="C165" s="291" t="s">
        <v>440</v>
      </c>
      <c r="D165" s="291" t="s">
        <v>198</v>
      </c>
      <c r="E165" s="292" t="s">
        <v>2185</v>
      </c>
      <c r="F165" s="293" t="s">
        <v>2186</v>
      </c>
      <c r="G165" s="294" t="s">
        <v>288</v>
      </c>
      <c r="H165" s="295">
        <v>75</v>
      </c>
      <c r="I165" s="116">
        <v>0</v>
      </c>
      <c r="J165" s="296">
        <f t="shared" si="20"/>
        <v>0</v>
      </c>
      <c r="K165" s="293" t="s">
        <v>202</v>
      </c>
      <c r="L165" s="213"/>
      <c r="M165" s="297" t="s">
        <v>5</v>
      </c>
      <c r="N165" s="298" t="s">
        <v>48</v>
      </c>
      <c r="O165" s="214"/>
      <c r="P165" s="299">
        <f t="shared" si="21"/>
        <v>0</v>
      </c>
      <c r="Q165" s="299">
        <v>0</v>
      </c>
      <c r="R165" s="299">
        <f t="shared" si="22"/>
        <v>0</v>
      </c>
      <c r="S165" s="299">
        <v>0</v>
      </c>
      <c r="T165" s="300">
        <f t="shared" si="23"/>
        <v>0</v>
      </c>
      <c r="AR165" s="202" t="s">
        <v>261</v>
      </c>
      <c r="AT165" s="202" t="s">
        <v>198</v>
      </c>
      <c r="AU165" s="202" t="s">
        <v>85</v>
      </c>
      <c r="AY165" s="202" t="s">
        <v>196</v>
      </c>
      <c r="BE165" s="301">
        <f t="shared" si="24"/>
        <v>0</v>
      </c>
      <c r="BF165" s="301">
        <f t="shared" si="25"/>
        <v>0</v>
      </c>
      <c r="BG165" s="301">
        <f t="shared" si="26"/>
        <v>0</v>
      </c>
      <c r="BH165" s="301">
        <f t="shared" si="27"/>
        <v>0</v>
      </c>
      <c r="BI165" s="301">
        <f t="shared" si="28"/>
        <v>0</v>
      </c>
      <c r="BJ165" s="202" t="s">
        <v>39</v>
      </c>
      <c r="BK165" s="301">
        <f t="shared" si="29"/>
        <v>0</v>
      </c>
      <c r="BL165" s="202" t="s">
        <v>261</v>
      </c>
      <c r="BM165" s="202" t="s">
        <v>2187</v>
      </c>
    </row>
    <row r="166" spans="2:65" s="212" customFormat="1" ht="16.5" customHeight="1">
      <c r="B166" s="213"/>
      <c r="C166" s="302" t="s">
        <v>444</v>
      </c>
      <c r="D166" s="302" t="s">
        <v>291</v>
      </c>
      <c r="E166" s="303" t="s">
        <v>2188</v>
      </c>
      <c r="F166" s="304" t="s">
        <v>2189</v>
      </c>
      <c r="G166" s="305" t="s">
        <v>288</v>
      </c>
      <c r="H166" s="306">
        <v>56</v>
      </c>
      <c r="I166" s="117">
        <v>0</v>
      </c>
      <c r="J166" s="307">
        <f t="shared" si="20"/>
        <v>0</v>
      </c>
      <c r="K166" s="304" t="s">
        <v>351</v>
      </c>
      <c r="L166" s="308"/>
      <c r="M166" s="309" t="s">
        <v>5</v>
      </c>
      <c r="N166" s="310" t="s">
        <v>48</v>
      </c>
      <c r="O166" s="214"/>
      <c r="P166" s="299">
        <f t="shared" si="21"/>
        <v>0</v>
      </c>
      <c r="Q166" s="299">
        <v>6.0000000000000002E-5</v>
      </c>
      <c r="R166" s="299">
        <f t="shared" si="22"/>
        <v>3.3600000000000001E-3</v>
      </c>
      <c r="S166" s="299">
        <v>0</v>
      </c>
      <c r="T166" s="300">
        <f t="shared" si="23"/>
        <v>0</v>
      </c>
      <c r="AR166" s="202" t="s">
        <v>327</v>
      </c>
      <c r="AT166" s="202" t="s">
        <v>291</v>
      </c>
      <c r="AU166" s="202" t="s">
        <v>85</v>
      </c>
      <c r="AY166" s="202" t="s">
        <v>196</v>
      </c>
      <c r="BE166" s="301">
        <f t="shared" si="24"/>
        <v>0</v>
      </c>
      <c r="BF166" s="301">
        <f t="shared" si="25"/>
        <v>0</v>
      </c>
      <c r="BG166" s="301">
        <f t="shared" si="26"/>
        <v>0</v>
      </c>
      <c r="BH166" s="301">
        <f t="shared" si="27"/>
        <v>0</v>
      </c>
      <c r="BI166" s="301">
        <f t="shared" si="28"/>
        <v>0</v>
      </c>
      <c r="BJ166" s="202" t="s">
        <v>39</v>
      </c>
      <c r="BK166" s="301">
        <f t="shared" si="29"/>
        <v>0</v>
      </c>
      <c r="BL166" s="202" t="s">
        <v>261</v>
      </c>
      <c r="BM166" s="202" t="s">
        <v>2190</v>
      </c>
    </row>
    <row r="167" spans="2:65" s="212" customFormat="1" ht="16.5" customHeight="1">
      <c r="B167" s="213"/>
      <c r="C167" s="302" t="s">
        <v>448</v>
      </c>
      <c r="D167" s="302" t="s">
        <v>291</v>
      </c>
      <c r="E167" s="303" t="s">
        <v>2191</v>
      </c>
      <c r="F167" s="304" t="s">
        <v>2192</v>
      </c>
      <c r="G167" s="305" t="s">
        <v>288</v>
      </c>
      <c r="H167" s="306">
        <v>19</v>
      </c>
      <c r="I167" s="117">
        <v>0</v>
      </c>
      <c r="J167" s="307">
        <f t="shared" si="20"/>
        <v>0</v>
      </c>
      <c r="K167" s="304" t="s">
        <v>351</v>
      </c>
      <c r="L167" s="308"/>
      <c r="M167" s="309" t="s">
        <v>5</v>
      </c>
      <c r="N167" s="310" t="s">
        <v>48</v>
      </c>
      <c r="O167" s="214"/>
      <c r="P167" s="299">
        <f t="shared" si="21"/>
        <v>0</v>
      </c>
      <c r="Q167" s="299">
        <v>6.0000000000000002E-5</v>
      </c>
      <c r="R167" s="299">
        <f t="shared" si="22"/>
        <v>1.14E-3</v>
      </c>
      <c r="S167" s="299">
        <v>0</v>
      </c>
      <c r="T167" s="300">
        <f t="shared" si="23"/>
        <v>0</v>
      </c>
      <c r="AR167" s="202" t="s">
        <v>327</v>
      </c>
      <c r="AT167" s="202" t="s">
        <v>291</v>
      </c>
      <c r="AU167" s="202" t="s">
        <v>85</v>
      </c>
      <c r="AY167" s="202" t="s">
        <v>196</v>
      </c>
      <c r="BE167" s="301">
        <f t="shared" si="24"/>
        <v>0</v>
      </c>
      <c r="BF167" s="301">
        <f t="shared" si="25"/>
        <v>0</v>
      </c>
      <c r="BG167" s="301">
        <f t="shared" si="26"/>
        <v>0</v>
      </c>
      <c r="BH167" s="301">
        <f t="shared" si="27"/>
        <v>0</v>
      </c>
      <c r="BI167" s="301">
        <f t="shared" si="28"/>
        <v>0</v>
      </c>
      <c r="BJ167" s="202" t="s">
        <v>39</v>
      </c>
      <c r="BK167" s="301">
        <f t="shared" si="29"/>
        <v>0</v>
      </c>
      <c r="BL167" s="202" t="s">
        <v>261</v>
      </c>
      <c r="BM167" s="202" t="s">
        <v>2193</v>
      </c>
    </row>
    <row r="168" spans="2:65" s="212" customFormat="1" ht="25.5" customHeight="1">
      <c r="B168" s="213"/>
      <c r="C168" s="291" t="s">
        <v>452</v>
      </c>
      <c r="D168" s="291" t="s">
        <v>198</v>
      </c>
      <c r="E168" s="292" t="s">
        <v>2194</v>
      </c>
      <c r="F168" s="293" t="s">
        <v>2195</v>
      </c>
      <c r="G168" s="294" t="s">
        <v>288</v>
      </c>
      <c r="H168" s="295">
        <v>8</v>
      </c>
      <c r="I168" s="116">
        <v>0</v>
      </c>
      <c r="J168" s="296">
        <f t="shared" si="20"/>
        <v>0</v>
      </c>
      <c r="K168" s="293" t="s">
        <v>202</v>
      </c>
      <c r="L168" s="213"/>
      <c r="M168" s="297" t="s">
        <v>5</v>
      </c>
      <c r="N168" s="298" t="s">
        <v>48</v>
      </c>
      <c r="O168" s="214"/>
      <c r="P168" s="299">
        <f t="shared" si="21"/>
        <v>0</v>
      </c>
      <c r="Q168" s="299">
        <v>0</v>
      </c>
      <c r="R168" s="299">
        <f t="shared" si="22"/>
        <v>0</v>
      </c>
      <c r="S168" s="299">
        <v>0</v>
      </c>
      <c r="T168" s="300">
        <f t="shared" si="23"/>
        <v>0</v>
      </c>
      <c r="AR168" s="202" t="s">
        <v>261</v>
      </c>
      <c r="AT168" s="202" t="s">
        <v>198</v>
      </c>
      <c r="AU168" s="202" t="s">
        <v>85</v>
      </c>
      <c r="AY168" s="202" t="s">
        <v>196</v>
      </c>
      <c r="BE168" s="301">
        <f t="shared" si="24"/>
        <v>0</v>
      </c>
      <c r="BF168" s="301">
        <f t="shared" si="25"/>
        <v>0</v>
      </c>
      <c r="BG168" s="301">
        <f t="shared" si="26"/>
        <v>0</v>
      </c>
      <c r="BH168" s="301">
        <f t="shared" si="27"/>
        <v>0</v>
      </c>
      <c r="BI168" s="301">
        <f t="shared" si="28"/>
        <v>0</v>
      </c>
      <c r="BJ168" s="202" t="s">
        <v>39</v>
      </c>
      <c r="BK168" s="301">
        <f t="shared" si="29"/>
        <v>0</v>
      </c>
      <c r="BL168" s="202" t="s">
        <v>261</v>
      </c>
      <c r="BM168" s="202" t="s">
        <v>2196</v>
      </c>
    </row>
    <row r="169" spans="2:65" s="212" customFormat="1" ht="16.5" customHeight="1">
      <c r="B169" s="213"/>
      <c r="C169" s="302" t="s">
        <v>456</v>
      </c>
      <c r="D169" s="302" t="s">
        <v>291</v>
      </c>
      <c r="E169" s="303" t="s">
        <v>2197</v>
      </c>
      <c r="F169" s="304" t="s">
        <v>2198</v>
      </c>
      <c r="G169" s="305" t="s">
        <v>288</v>
      </c>
      <c r="H169" s="306">
        <v>8</v>
      </c>
      <c r="I169" s="117">
        <v>0</v>
      </c>
      <c r="J169" s="307">
        <f t="shared" si="20"/>
        <v>0</v>
      </c>
      <c r="K169" s="304" t="s">
        <v>351</v>
      </c>
      <c r="L169" s="308"/>
      <c r="M169" s="309" t="s">
        <v>5</v>
      </c>
      <c r="N169" s="310" t="s">
        <v>48</v>
      </c>
      <c r="O169" s="214"/>
      <c r="P169" s="299">
        <f t="shared" si="21"/>
        <v>0</v>
      </c>
      <c r="Q169" s="299">
        <v>2.2000000000000001E-4</v>
      </c>
      <c r="R169" s="299">
        <f t="shared" si="22"/>
        <v>1.7600000000000001E-3</v>
      </c>
      <c r="S169" s="299">
        <v>0</v>
      </c>
      <c r="T169" s="300">
        <f t="shared" si="23"/>
        <v>0</v>
      </c>
      <c r="AR169" s="202" t="s">
        <v>327</v>
      </c>
      <c r="AT169" s="202" t="s">
        <v>291</v>
      </c>
      <c r="AU169" s="202" t="s">
        <v>85</v>
      </c>
      <c r="AY169" s="202" t="s">
        <v>196</v>
      </c>
      <c r="BE169" s="301">
        <f t="shared" si="24"/>
        <v>0</v>
      </c>
      <c r="BF169" s="301">
        <f t="shared" si="25"/>
        <v>0</v>
      </c>
      <c r="BG169" s="301">
        <f t="shared" si="26"/>
        <v>0</v>
      </c>
      <c r="BH169" s="301">
        <f t="shared" si="27"/>
        <v>0</v>
      </c>
      <c r="BI169" s="301">
        <f t="shared" si="28"/>
        <v>0</v>
      </c>
      <c r="BJ169" s="202" t="s">
        <v>39</v>
      </c>
      <c r="BK169" s="301">
        <f t="shared" si="29"/>
        <v>0</v>
      </c>
      <c r="BL169" s="202" t="s">
        <v>261</v>
      </c>
      <c r="BM169" s="202" t="s">
        <v>2199</v>
      </c>
    </row>
    <row r="170" spans="2:65" s="212" customFormat="1" ht="25.5" customHeight="1">
      <c r="B170" s="213"/>
      <c r="C170" s="291" t="s">
        <v>460</v>
      </c>
      <c r="D170" s="291" t="s">
        <v>198</v>
      </c>
      <c r="E170" s="292" t="s">
        <v>2200</v>
      </c>
      <c r="F170" s="293" t="s">
        <v>2201</v>
      </c>
      <c r="G170" s="294" t="s">
        <v>288</v>
      </c>
      <c r="H170" s="295">
        <v>3</v>
      </c>
      <c r="I170" s="116">
        <v>0</v>
      </c>
      <c r="J170" s="296">
        <f t="shared" si="20"/>
        <v>0</v>
      </c>
      <c r="K170" s="293" t="s">
        <v>202</v>
      </c>
      <c r="L170" s="213"/>
      <c r="M170" s="297" t="s">
        <v>5</v>
      </c>
      <c r="N170" s="298" t="s">
        <v>48</v>
      </c>
      <c r="O170" s="214"/>
      <c r="P170" s="299">
        <f t="shared" si="21"/>
        <v>0</v>
      </c>
      <c r="Q170" s="299">
        <v>0</v>
      </c>
      <c r="R170" s="299">
        <f t="shared" si="22"/>
        <v>0</v>
      </c>
      <c r="S170" s="299">
        <v>0</v>
      </c>
      <c r="T170" s="300">
        <f t="shared" si="23"/>
        <v>0</v>
      </c>
      <c r="AR170" s="202" t="s">
        <v>261</v>
      </c>
      <c r="AT170" s="202" t="s">
        <v>198</v>
      </c>
      <c r="AU170" s="202" t="s">
        <v>85</v>
      </c>
      <c r="AY170" s="202" t="s">
        <v>196</v>
      </c>
      <c r="BE170" s="301">
        <f t="shared" si="24"/>
        <v>0</v>
      </c>
      <c r="BF170" s="301">
        <f t="shared" si="25"/>
        <v>0</v>
      </c>
      <c r="BG170" s="301">
        <f t="shared" si="26"/>
        <v>0</v>
      </c>
      <c r="BH170" s="301">
        <f t="shared" si="27"/>
        <v>0</v>
      </c>
      <c r="BI170" s="301">
        <f t="shared" si="28"/>
        <v>0</v>
      </c>
      <c r="BJ170" s="202" t="s">
        <v>39</v>
      </c>
      <c r="BK170" s="301">
        <f t="shared" si="29"/>
        <v>0</v>
      </c>
      <c r="BL170" s="202" t="s">
        <v>261</v>
      </c>
      <c r="BM170" s="202" t="s">
        <v>2202</v>
      </c>
    </row>
    <row r="171" spans="2:65" s="212" customFormat="1" ht="16.5" customHeight="1">
      <c r="B171" s="213"/>
      <c r="C171" s="302" t="s">
        <v>466</v>
      </c>
      <c r="D171" s="302" t="s">
        <v>291</v>
      </c>
      <c r="E171" s="303" t="s">
        <v>2203</v>
      </c>
      <c r="F171" s="304" t="s">
        <v>2204</v>
      </c>
      <c r="G171" s="305" t="s">
        <v>1523</v>
      </c>
      <c r="H171" s="306">
        <v>3</v>
      </c>
      <c r="I171" s="117">
        <v>0</v>
      </c>
      <c r="J171" s="307">
        <f t="shared" si="20"/>
        <v>0</v>
      </c>
      <c r="K171" s="304" t="s">
        <v>351</v>
      </c>
      <c r="L171" s="308"/>
      <c r="M171" s="309" t="s">
        <v>5</v>
      </c>
      <c r="N171" s="310" t="s">
        <v>48</v>
      </c>
      <c r="O171" s="214"/>
      <c r="P171" s="299">
        <f t="shared" si="21"/>
        <v>0</v>
      </c>
      <c r="Q171" s="299">
        <v>0</v>
      </c>
      <c r="R171" s="299">
        <f t="shared" si="22"/>
        <v>0</v>
      </c>
      <c r="S171" s="299">
        <v>0</v>
      </c>
      <c r="T171" s="300">
        <f t="shared" si="23"/>
        <v>0</v>
      </c>
      <c r="AR171" s="202" t="s">
        <v>327</v>
      </c>
      <c r="AT171" s="202" t="s">
        <v>291</v>
      </c>
      <c r="AU171" s="202" t="s">
        <v>85</v>
      </c>
      <c r="AY171" s="202" t="s">
        <v>196</v>
      </c>
      <c r="BE171" s="301">
        <f t="shared" si="24"/>
        <v>0</v>
      </c>
      <c r="BF171" s="301">
        <f t="shared" si="25"/>
        <v>0</v>
      </c>
      <c r="BG171" s="301">
        <f t="shared" si="26"/>
        <v>0</v>
      </c>
      <c r="BH171" s="301">
        <f t="shared" si="27"/>
        <v>0</v>
      </c>
      <c r="BI171" s="301">
        <f t="shared" si="28"/>
        <v>0</v>
      </c>
      <c r="BJ171" s="202" t="s">
        <v>39</v>
      </c>
      <c r="BK171" s="301">
        <f t="shared" si="29"/>
        <v>0</v>
      </c>
      <c r="BL171" s="202" t="s">
        <v>261</v>
      </c>
      <c r="BM171" s="202" t="s">
        <v>2205</v>
      </c>
    </row>
    <row r="172" spans="2:65" s="212" customFormat="1" ht="25.5" customHeight="1">
      <c r="B172" s="213"/>
      <c r="C172" s="291" t="s">
        <v>470</v>
      </c>
      <c r="D172" s="291" t="s">
        <v>198</v>
      </c>
      <c r="E172" s="292" t="s">
        <v>2206</v>
      </c>
      <c r="F172" s="293" t="s">
        <v>2207</v>
      </c>
      <c r="G172" s="294" t="s">
        <v>288</v>
      </c>
      <c r="H172" s="295">
        <v>10</v>
      </c>
      <c r="I172" s="116">
        <v>0</v>
      </c>
      <c r="J172" s="296">
        <f t="shared" si="20"/>
        <v>0</v>
      </c>
      <c r="K172" s="293" t="s">
        <v>202</v>
      </c>
      <c r="L172" s="213"/>
      <c r="M172" s="297" t="s">
        <v>5</v>
      </c>
      <c r="N172" s="298" t="s">
        <v>48</v>
      </c>
      <c r="O172" s="214"/>
      <c r="P172" s="299">
        <f t="shared" si="21"/>
        <v>0</v>
      </c>
      <c r="Q172" s="299">
        <v>0</v>
      </c>
      <c r="R172" s="299">
        <f t="shared" si="22"/>
        <v>0</v>
      </c>
      <c r="S172" s="299">
        <v>0</v>
      </c>
      <c r="T172" s="300">
        <f t="shared" si="23"/>
        <v>0</v>
      </c>
      <c r="AR172" s="202" t="s">
        <v>261</v>
      </c>
      <c r="AT172" s="202" t="s">
        <v>198</v>
      </c>
      <c r="AU172" s="202" t="s">
        <v>85</v>
      </c>
      <c r="AY172" s="202" t="s">
        <v>196</v>
      </c>
      <c r="BE172" s="301">
        <f t="shared" si="24"/>
        <v>0</v>
      </c>
      <c r="BF172" s="301">
        <f t="shared" si="25"/>
        <v>0</v>
      </c>
      <c r="BG172" s="301">
        <f t="shared" si="26"/>
        <v>0</v>
      </c>
      <c r="BH172" s="301">
        <f t="shared" si="27"/>
        <v>0</v>
      </c>
      <c r="BI172" s="301">
        <f t="shared" si="28"/>
        <v>0</v>
      </c>
      <c r="BJ172" s="202" t="s">
        <v>39</v>
      </c>
      <c r="BK172" s="301">
        <f t="shared" si="29"/>
        <v>0</v>
      </c>
      <c r="BL172" s="202" t="s">
        <v>261</v>
      </c>
      <c r="BM172" s="202" t="s">
        <v>2208</v>
      </c>
    </row>
    <row r="173" spans="2:65" s="212" customFormat="1" ht="16.5" customHeight="1">
      <c r="B173" s="213"/>
      <c r="C173" s="302" t="s">
        <v>475</v>
      </c>
      <c r="D173" s="302" t="s">
        <v>291</v>
      </c>
      <c r="E173" s="303" t="s">
        <v>2209</v>
      </c>
      <c r="F173" s="304" t="s">
        <v>2210</v>
      </c>
      <c r="G173" s="305" t="s">
        <v>1523</v>
      </c>
      <c r="H173" s="306">
        <v>10</v>
      </c>
      <c r="I173" s="117">
        <v>0</v>
      </c>
      <c r="J173" s="307">
        <f t="shared" si="20"/>
        <v>0</v>
      </c>
      <c r="K173" s="304" t="s">
        <v>351</v>
      </c>
      <c r="L173" s="308"/>
      <c r="M173" s="309" t="s">
        <v>5</v>
      </c>
      <c r="N173" s="310" t="s">
        <v>48</v>
      </c>
      <c r="O173" s="214"/>
      <c r="P173" s="299">
        <f t="shared" si="21"/>
        <v>0</v>
      </c>
      <c r="Q173" s="299">
        <v>0</v>
      </c>
      <c r="R173" s="299">
        <f t="shared" si="22"/>
        <v>0</v>
      </c>
      <c r="S173" s="299">
        <v>0</v>
      </c>
      <c r="T173" s="300">
        <f t="shared" si="23"/>
        <v>0</v>
      </c>
      <c r="AR173" s="202" t="s">
        <v>327</v>
      </c>
      <c r="AT173" s="202" t="s">
        <v>291</v>
      </c>
      <c r="AU173" s="202" t="s">
        <v>85</v>
      </c>
      <c r="AY173" s="202" t="s">
        <v>196</v>
      </c>
      <c r="BE173" s="301">
        <f t="shared" si="24"/>
        <v>0</v>
      </c>
      <c r="BF173" s="301">
        <f t="shared" si="25"/>
        <v>0</v>
      </c>
      <c r="BG173" s="301">
        <f t="shared" si="26"/>
        <v>0</v>
      </c>
      <c r="BH173" s="301">
        <f t="shared" si="27"/>
        <v>0</v>
      </c>
      <c r="BI173" s="301">
        <f t="shared" si="28"/>
        <v>0</v>
      </c>
      <c r="BJ173" s="202" t="s">
        <v>39</v>
      </c>
      <c r="BK173" s="301">
        <f t="shared" si="29"/>
        <v>0</v>
      </c>
      <c r="BL173" s="202" t="s">
        <v>261</v>
      </c>
      <c r="BM173" s="202" t="s">
        <v>2211</v>
      </c>
    </row>
    <row r="174" spans="2:65" s="279" customFormat="1" ht="29.85" customHeight="1">
      <c r="B174" s="278"/>
      <c r="D174" s="280" t="s">
        <v>76</v>
      </c>
      <c r="E174" s="289" t="s">
        <v>2212</v>
      </c>
      <c r="F174" s="289" t="s">
        <v>2213</v>
      </c>
      <c r="I174" s="115"/>
      <c r="J174" s="290">
        <f>BK174</f>
        <v>0</v>
      </c>
      <c r="L174" s="278"/>
      <c r="M174" s="283"/>
      <c r="N174" s="284"/>
      <c r="O174" s="284"/>
      <c r="P174" s="285">
        <f>SUM(P175:P196)</f>
        <v>0</v>
      </c>
      <c r="Q174" s="284"/>
      <c r="R174" s="285">
        <f>SUM(R175:R196)</f>
        <v>0</v>
      </c>
      <c r="S174" s="284"/>
      <c r="T174" s="286">
        <f>SUM(T175:T196)</f>
        <v>0</v>
      </c>
      <c r="AR174" s="280" t="s">
        <v>85</v>
      </c>
      <c r="AT174" s="287" t="s">
        <v>76</v>
      </c>
      <c r="AU174" s="287" t="s">
        <v>39</v>
      </c>
      <c r="AY174" s="280" t="s">
        <v>196</v>
      </c>
      <c r="BK174" s="288">
        <f>SUM(BK175:BK196)</f>
        <v>0</v>
      </c>
    </row>
    <row r="175" spans="2:65" s="212" customFormat="1" ht="25.5" customHeight="1">
      <c r="B175" s="213"/>
      <c r="C175" s="291" t="s">
        <v>479</v>
      </c>
      <c r="D175" s="291" t="s">
        <v>198</v>
      </c>
      <c r="E175" s="292" t="s">
        <v>2214</v>
      </c>
      <c r="F175" s="293" t="s">
        <v>2215</v>
      </c>
      <c r="G175" s="294" t="s">
        <v>288</v>
      </c>
      <c r="H175" s="295">
        <v>13</v>
      </c>
      <c r="I175" s="116">
        <v>0</v>
      </c>
      <c r="J175" s="296">
        <f t="shared" ref="J175:J196" si="30">ROUND(I175*H175,2)</f>
        <v>0</v>
      </c>
      <c r="K175" s="293" t="s">
        <v>202</v>
      </c>
      <c r="L175" s="213"/>
      <c r="M175" s="297" t="s">
        <v>5</v>
      </c>
      <c r="N175" s="298" t="s">
        <v>48</v>
      </c>
      <c r="O175" s="214"/>
      <c r="P175" s="299">
        <f t="shared" ref="P175:P196" si="31">O175*H175</f>
        <v>0</v>
      </c>
      <c r="Q175" s="299">
        <v>0</v>
      </c>
      <c r="R175" s="299">
        <f t="shared" ref="R175:R196" si="32">Q175*H175</f>
        <v>0</v>
      </c>
      <c r="S175" s="299">
        <v>0</v>
      </c>
      <c r="T175" s="300">
        <f t="shared" ref="T175:T196" si="33">S175*H175</f>
        <v>0</v>
      </c>
      <c r="AR175" s="202" t="s">
        <v>261</v>
      </c>
      <c r="AT175" s="202" t="s">
        <v>198</v>
      </c>
      <c r="AU175" s="202" t="s">
        <v>85</v>
      </c>
      <c r="AY175" s="202" t="s">
        <v>196</v>
      </c>
      <c r="BE175" s="301">
        <f t="shared" ref="BE175:BE196" si="34">IF(N175="základní",J175,0)</f>
        <v>0</v>
      </c>
      <c r="BF175" s="301">
        <f t="shared" ref="BF175:BF196" si="35">IF(N175="snížená",J175,0)</f>
        <v>0</v>
      </c>
      <c r="BG175" s="301">
        <f t="shared" ref="BG175:BG196" si="36">IF(N175="zákl. přenesená",J175,0)</f>
        <v>0</v>
      </c>
      <c r="BH175" s="301">
        <f t="shared" ref="BH175:BH196" si="37">IF(N175="sníž. přenesená",J175,0)</f>
        <v>0</v>
      </c>
      <c r="BI175" s="301">
        <f t="shared" ref="BI175:BI196" si="38">IF(N175="nulová",J175,0)</f>
        <v>0</v>
      </c>
      <c r="BJ175" s="202" t="s">
        <v>39</v>
      </c>
      <c r="BK175" s="301">
        <f t="shared" ref="BK175:BK196" si="39">ROUND(I175*H175,2)</f>
        <v>0</v>
      </c>
      <c r="BL175" s="202" t="s">
        <v>261</v>
      </c>
      <c r="BM175" s="202" t="s">
        <v>2216</v>
      </c>
    </row>
    <row r="176" spans="2:65" s="212" customFormat="1" ht="16.5" customHeight="1">
      <c r="B176" s="213"/>
      <c r="C176" s="302" t="s">
        <v>484</v>
      </c>
      <c r="D176" s="302" t="s">
        <v>291</v>
      </c>
      <c r="E176" s="303" t="s">
        <v>2217</v>
      </c>
      <c r="F176" s="304" t="s">
        <v>2218</v>
      </c>
      <c r="G176" s="305" t="s">
        <v>1523</v>
      </c>
      <c r="H176" s="306">
        <v>4</v>
      </c>
      <c r="I176" s="117">
        <v>0</v>
      </c>
      <c r="J176" s="307">
        <f t="shared" si="30"/>
        <v>0</v>
      </c>
      <c r="K176" s="304" t="s">
        <v>351</v>
      </c>
      <c r="L176" s="308"/>
      <c r="M176" s="309" t="s">
        <v>5</v>
      </c>
      <c r="N176" s="310" t="s">
        <v>48</v>
      </c>
      <c r="O176" s="214"/>
      <c r="P176" s="299">
        <f t="shared" si="31"/>
        <v>0</v>
      </c>
      <c r="Q176" s="299">
        <v>0</v>
      </c>
      <c r="R176" s="299">
        <f t="shared" si="32"/>
        <v>0</v>
      </c>
      <c r="S176" s="299">
        <v>0</v>
      </c>
      <c r="T176" s="300">
        <f t="shared" si="33"/>
        <v>0</v>
      </c>
      <c r="AR176" s="202" t="s">
        <v>327</v>
      </c>
      <c r="AT176" s="202" t="s">
        <v>291</v>
      </c>
      <c r="AU176" s="202" t="s">
        <v>85</v>
      </c>
      <c r="AY176" s="202" t="s">
        <v>196</v>
      </c>
      <c r="BE176" s="301">
        <f t="shared" si="34"/>
        <v>0</v>
      </c>
      <c r="BF176" s="301">
        <f t="shared" si="35"/>
        <v>0</v>
      </c>
      <c r="BG176" s="301">
        <f t="shared" si="36"/>
        <v>0</v>
      </c>
      <c r="BH176" s="301">
        <f t="shared" si="37"/>
        <v>0</v>
      </c>
      <c r="BI176" s="301">
        <f t="shared" si="38"/>
        <v>0</v>
      </c>
      <c r="BJ176" s="202" t="s">
        <v>39</v>
      </c>
      <c r="BK176" s="301">
        <f t="shared" si="39"/>
        <v>0</v>
      </c>
      <c r="BL176" s="202" t="s">
        <v>261</v>
      </c>
      <c r="BM176" s="202" t="s">
        <v>2219</v>
      </c>
    </row>
    <row r="177" spans="2:65" s="212" customFormat="1" ht="16.5" customHeight="1">
      <c r="B177" s="213"/>
      <c r="C177" s="302" t="s">
        <v>488</v>
      </c>
      <c r="D177" s="302" t="s">
        <v>291</v>
      </c>
      <c r="E177" s="303" t="s">
        <v>2220</v>
      </c>
      <c r="F177" s="304" t="s">
        <v>2221</v>
      </c>
      <c r="G177" s="305" t="s">
        <v>1523</v>
      </c>
      <c r="H177" s="306">
        <v>5</v>
      </c>
      <c r="I177" s="117">
        <v>0</v>
      </c>
      <c r="J177" s="307">
        <f t="shared" si="30"/>
        <v>0</v>
      </c>
      <c r="K177" s="304" t="s">
        <v>351</v>
      </c>
      <c r="L177" s="308"/>
      <c r="M177" s="309" t="s">
        <v>5</v>
      </c>
      <c r="N177" s="310" t="s">
        <v>48</v>
      </c>
      <c r="O177" s="214"/>
      <c r="P177" s="299">
        <f t="shared" si="31"/>
        <v>0</v>
      </c>
      <c r="Q177" s="299">
        <v>0</v>
      </c>
      <c r="R177" s="299">
        <f t="shared" si="32"/>
        <v>0</v>
      </c>
      <c r="S177" s="299">
        <v>0</v>
      </c>
      <c r="T177" s="300">
        <f t="shared" si="33"/>
        <v>0</v>
      </c>
      <c r="AR177" s="202" t="s">
        <v>726</v>
      </c>
      <c r="AT177" s="202" t="s">
        <v>291</v>
      </c>
      <c r="AU177" s="202" t="s">
        <v>85</v>
      </c>
      <c r="AY177" s="202" t="s">
        <v>196</v>
      </c>
      <c r="BE177" s="301">
        <f t="shared" si="34"/>
        <v>0</v>
      </c>
      <c r="BF177" s="301">
        <f t="shared" si="35"/>
        <v>0</v>
      </c>
      <c r="BG177" s="301">
        <f t="shared" si="36"/>
        <v>0</v>
      </c>
      <c r="BH177" s="301">
        <f t="shared" si="37"/>
        <v>0</v>
      </c>
      <c r="BI177" s="301">
        <f t="shared" si="38"/>
        <v>0</v>
      </c>
      <c r="BJ177" s="202" t="s">
        <v>39</v>
      </c>
      <c r="BK177" s="301">
        <f t="shared" si="39"/>
        <v>0</v>
      </c>
      <c r="BL177" s="202" t="s">
        <v>726</v>
      </c>
      <c r="BM177" s="202" t="s">
        <v>2222</v>
      </c>
    </row>
    <row r="178" spans="2:65" s="212" customFormat="1" ht="16.5" customHeight="1">
      <c r="B178" s="213"/>
      <c r="C178" s="302" t="s">
        <v>493</v>
      </c>
      <c r="D178" s="302" t="s">
        <v>291</v>
      </c>
      <c r="E178" s="303" t="s">
        <v>2223</v>
      </c>
      <c r="F178" s="304" t="s">
        <v>2224</v>
      </c>
      <c r="G178" s="305" t="s">
        <v>1523</v>
      </c>
      <c r="H178" s="306">
        <v>4</v>
      </c>
      <c r="I178" s="117">
        <v>0</v>
      </c>
      <c r="J178" s="307">
        <f t="shared" si="30"/>
        <v>0</v>
      </c>
      <c r="K178" s="304" t="s">
        <v>351</v>
      </c>
      <c r="L178" s="308"/>
      <c r="M178" s="309" t="s">
        <v>5</v>
      </c>
      <c r="N178" s="310" t="s">
        <v>48</v>
      </c>
      <c r="O178" s="214"/>
      <c r="P178" s="299">
        <f t="shared" si="31"/>
        <v>0</v>
      </c>
      <c r="Q178" s="299">
        <v>0</v>
      </c>
      <c r="R178" s="299">
        <f t="shared" si="32"/>
        <v>0</v>
      </c>
      <c r="S178" s="299">
        <v>0</v>
      </c>
      <c r="T178" s="300">
        <f t="shared" si="33"/>
        <v>0</v>
      </c>
      <c r="AR178" s="202" t="s">
        <v>327</v>
      </c>
      <c r="AT178" s="202" t="s">
        <v>291</v>
      </c>
      <c r="AU178" s="202" t="s">
        <v>85</v>
      </c>
      <c r="AY178" s="202" t="s">
        <v>196</v>
      </c>
      <c r="BE178" s="301">
        <f t="shared" si="34"/>
        <v>0</v>
      </c>
      <c r="BF178" s="301">
        <f t="shared" si="35"/>
        <v>0</v>
      </c>
      <c r="BG178" s="301">
        <f t="shared" si="36"/>
        <v>0</v>
      </c>
      <c r="BH178" s="301">
        <f t="shared" si="37"/>
        <v>0</v>
      </c>
      <c r="BI178" s="301">
        <f t="shared" si="38"/>
        <v>0</v>
      </c>
      <c r="BJ178" s="202" t="s">
        <v>39</v>
      </c>
      <c r="BK178" s="301">
        <f t="shared" si="39"/>
        <v>0</v>
      </c>
      <c r="BL178" s="202" t="s">
        <v>261</v>
      </c>
      <c r="BM178" s="202" t="s">
        <v>2225</v>
      </c>
    </row>
    <row r="179" spans="2:65" s="212" customFormat="1" ht="25.5" customHeight="1">
      <c r="B179" s="213"/>
      <c r="C179" s="291" t="s">
        <v>497</v>
      </c>
      <c r="D179" s="291" t="s">
        <v>198</v>
      </c>
      <c r="E179" s="292" t="s">
        <v>2226</v>
      </c>
      <c r="F179" s="293" t="s">
        <v>2227</v>
      </c>
      <c r="G179" s="294" t="s">
        <v>288</v>
      </c>
      <c r="H179" s="295">
        <v>12</v>
      </c>
      <c r="I179" s="116">
        <v>0</v>
      </c>
      <c r="J179" s="296">
        <f t="shared" si="30"/>
        <v>0</v>
      </c>
      <c r="K179" s="293" t="s">
        <v>202</v>
      </c>
      <c r="L179" s="213"/>
      <c r="M179" s="297" t="s">
        <v>5</v>
      </c>
      <c r="N179" s="298" t="s">
        <v>48</v>
      </c>
      <c r="O179" s="214"/>
      <c r="P179" s="299">
        <f t="shared" si="31"/>
        <v>0</v>
      </c>
      <c r="Q179" s="299">
        <v>0</v>
      </c>
      <c r="R179" s="299">
        <f t="shared" si="32"/>
        <v>0</v>
      </c>
      <c r="S179" s="299">
        <v>0</v>
      </c>
      <c r="T179" s="300">
        <f t="shared" si="33"/>
        <v>0</v>
      </c>
      <c r="AR179" s="202" t="s">
        <v>261</v>
      </c>
      <c r="AT179" s="202" t="s">
        <v>198</v>
      </c>
      <c r="AU179" s="202" t="s">
        <v>85</v>
      </c>
      <c r="AY179" s="202" t="s">
        <v>196</v>
      </c>
      <c r="BE179" s="301">
        <f t="shared" si="34"/>
        <v>0</v>
      </c>
      <c r="BF179" s="301">
        <f t="shared" si="35"/>
        <v>0</v>
      </c>
      <c r="BG179" s="301">
        <f t="shared" si="36"/>
        <v>0</v>
      </c>
      <c r="BH179" s="301">
        <f t="shared" si="37"/>
        <v>0</v>
      </c>
      <c r="BI179" s="301">
        <f t="shared" si="38"/>
        <v>0</v>
      </c>
      <c r="BJ179" s="202" t="s">
        <v>39</v>
      </c>
      <c r="BK179" s="301">
        <f t="shared" si="39"/>
        <v>0</v>
      </c>
      <c r="BL179" s="202" t="s">
        <v>261</v>
      </c>
      <c r="BM179" s="202" t="s">
        <v>2228</v>
      </c>
    </row>
    <row r="180" spans="2:65" s="212" customFormat="1" ht="16.5" customHeight="1">
      <c r="B180" s="213"/>
      <c r="C180" s="302" t="s">
        <v>501</v>
      </c>
      <c r="D180" s="302" t="s">
        <v>291</v>
      </c>
      <c r="E180" s="303" t="s">
        <v>2229</v>
      </c>
      <c r="F180" s="304" t="s">
        <v>2230</v>
      </c>
      <c r="G180" s="305" t="s">
        <v>1523</v>
      </c>
      <c r="H180" s="306">
        <v>12</v>
      </c>
      <c r="I180" s="117">
        <v>0</v>
      </c>
      <c r="J180" s="307">
        <f t="shared" si="30"/>
        <v>0</v>
      </c>
      <c r="K180" s="304" t="s">
        <v>351</v>
      </c>
      <c r="L180" s="308"/>
      <c r="M180" s="309" t="s">
        <v>5</v>
      </c>
      <c r="N180" s="310" t="s">
        <v>48</v>
      </c>
      <c r="O180" s="214"/>
      <c r="P180" s="299">
        <f t="shared" si="31"/>
        <v>0</v>
      </c>
      <c r="Q180" s="299">
        <v>0</v>
      </c>
      <c r="R180" s="299">
        <f t="shared" si="32"/>
        <v>0</v>
      </c>
      <c r="S180" s="299">
        <v>0</v>
      </c>
      <c r="T180" s="300">
        <f t="shared" si="33"/>
        <v>0</v>
      </c>
      <c r="AR180" s="202" t="s">
        <v>726</v>
      </c>
      <c r="AT180" s="202" t="s">
        <v>291</v>
      </c>
      <c r="AU180" s="202" t="s">
        <v>85</v>
      </c>
      <c r="AY180" s="202" t="s">
        <v>196</v>
      </c>
      <c r="BE180" s="301">
        <f t="shared" si="34"/>
        <v>0</v>
      </c>
      <c r="BF180" s="301">
        <f t="shared" si="35"/>
        <v>0</v>
      </c>
      <c r="BG180" s="301">
        <f t="shared" si="36"/>
        <v>0</v>
      </c>
      <c r="BH180" s="301">
        <f t="shared" si="37"/>
        <v>0</v>
      </c>
      <c r="BI180" s="301">
        <f t="shared" si="38"/>
        <v>0</v>
      </c>
      <c r="BJ180" s="202" t="s">
        <v>39</v>
      </c>
      <c r="BK180" s="301">
        <f t="shared" si="39"/>
        <v>0</v>
      </c>
      <c r="BL180" s="202" t="s">
        <v>726</v>
      </c>
      <c r="BM180" s="202" t="s">
        <v>2231</v>
      </c>
    </row>
    <row r="181" spans="2:65" s="212" customFormat="1" ht="25.5" customHeight="1">
      <c r="B181" s="213"/>
      <c r="C181" s="291" t="s">
        <v>505</v>
      </c>
      <c r="D181" s="291" t="s">
        <v>198</v>
      </c>
      <c r="E181" s="292" t="s">
        <v>2232</v>
      </c>
      <c r="F181" s="293" t="s">
        <v>2233</v>
      </c>
      <c r="G181" s="294" t="s">
        <v>288</v>
      </c>
      <c r="H181" s="295">
        <v>4</v>
      </c>
      <c r="I181" s="116">
        <v>0</v>
      </c>
      <c r="J181" s="296">
        <f t="shared" si="30"/>
        <v>0</v>
      </c>
      <c r="K181" s="293" t="s">
        <v>202</v>
      </c>
      <c r="L181" s="213"/>
      <c r="M181" s="297" t="s">
        <v>5</v>
      </c>
      <c r="N181" s="298" t="s">
        <v>48</v>
      </c>
      <c r="O181" s="214"/>
      <c r="P181" s="299">
        <f t="shared" si="31"/>
        <v>0</v>
      </c>
      <c r="Q181" s="299">
        <v>0</v>
      </c>
      <c r="R181" s="299">
        <f t="shared" si="32"/>
        <v>0</v>
      </c>
      <c r="S181" s="299">
        <v>0</v>
      </c>
      <c r="T181" s="300">
        <f t="shared" si="33"/>
        <v>0</v>
      </c>
      <c r="AR181" s="202" t="s">
        <v>261</v>
      </c>
      <c r="AT181" s="202" t="s">
        <v>198</v>
      </c>
      <c r="AU181" s="202" t="s">
        <v>85</v>
      </c>
      <c r="AY181" s="202" t="s">
        <v>196</v>
      </c>
      <c r="BE181" s="301">
        <f t="shared" si="34"/>
        <v>0</v>
      </c>
      <c r="BF181" s="301">
        <f t="shared" si="35"/>
        <v>0</v>
      </c>
      <c r="BG181" s="301">
        <f t="shared" si="36"/>
        <v>0</v>
      </c>
      <c r="BH181" s="301">
        <f t="shared" si="37"/>
        <v>0</v>
      </c>
      <c r="BI181" s="301">
        <f t="shared" si="38"/>
        <v>0</v>
      </c>
      <c r="BJ181" s="202" t="s">
        <v>39</v>
      </c>
      <c r="BK181" s="301">
        <f t="shared" si="39"/>
        <v>0</v>
      </c>
      <c r="BL181" s="202" t="s">
        <v>261</v>
      </c>
      <c r="BM181" s="202" t="s">
        <v>2234</v>
      </c>
    </row>
    <row r="182" spans="2:65" s="212" customFormat="1" ht="16.5" customHeight="1">
      <c r="B182" s="213"/>
      <c r="C182" s="302" t="s">
        <v>509</v>
      </c>
      <c r="D182" s="302" t="s">
        <v>291</v>
      </c>
      <c r="E182" s="303" t="s">
        <v>2235</v>
      </c>
      <c r="F182" s="304" t="s">
        <v>2236</v>
      </c>
      <c r="G182" s="305" t="s">
        <v>1523</v>
      </c>
      <c r="H182" s="306">
        <v>4</v>
      </c>
      <c r="I182" s="117">
        <v>0</v>
      </c>
      <c r="J182" s="307">
        <f t="shared" si="30"/>
        <v>0</v>
      </c>
      <c r="K182" s="304" t="s">
        <v>351</v>
      </c>
      <c r="L182" s="308"/>
      <c r="M182" s="309" t="s">
        <v>5</v>
      </c>
      <c r="N182" s="310" t="s">
        <v>48</v>
      </c>
      <c r="O182" s="214"/>
      <c r="P182" s="299">
        <f t="shared" si="31"/>
        <v>0</v>
      </c>
      <c r="Q182" s="299">
        <v>0</v>
      </c>
      <c r="R182" s="299">
        <f t="shared" si="32"/>
        <v>0</v>
      </c>
      <c r="S182" s="299">
        <v>0</v>
      </c>
      <c r="T182" s="300">
        <f t="shared" si="33"/>
        <v>0</v>
      </c>
      <c r="AR182" s="202" t="s">
        <v>726</v>
      </c>
      <c r="AT182" s="202" t="s">
        <v>291</v>
      </c>
      <c r="AU182" s="202" t="s">
        <v>85</v>
      </c>
      <c r="AY182" s="202" t="s">
        <v>196</v>
      </c>
      <c r="BE182" s="301">
        <f t="shared" si="34"/>
        <v>0</v>
      </c>
      <c r="BF182" s="301">
        <f t="shared" si="35"/>
        <v>0</v>
      </c>
      <c r="BG182" s="301">
        <f t="shared" si="36"/>
        <v>0</v>
      </c>
      <c r="BH182" s="301">
        <f t="shared" si="37"/>
        <v>0</v>
      </c>
      <c r="BI182" s="301">
        <f t="shared" si="38"/>
        <v>0</v>
      </c>
      <c r="BJ182" s="202" t="s">
        <v>39</v>
      </c>
      <c r="BK182" s="301">
        <f t="shared" si="39"/>
        <v>0</v>
      </c>
      <c r="BL182" s="202" t="s">
        <v>726</v>
      </c>
      <c r="BM182" s="202" t="s">
        <v>2237</v>
      </c>
    </row>
    <row r="183" spans="2:65" s="212" customFormat="1" ht="25.5" customHeight="1">
      <c r="B183" s="213"/>
      <c r="C183" s="291" t="s">
        <v>513</v>
      </c>
      <c r="D183" s="291" t="s">
        <v>198</v>
      </c>
      <c r="E183" s="292" t="s">
        <v>2238</v>
      </c>
      <c r="F183" s="293" t="s">
        <v>2239</v>
      </c>
      <c r="G183" s="294" t="s">
        <v>288</v>
      </c>
      <c r="H183" s="295">
        <v>3</v>
      </c>
      <c r="I183" s="116">
        <v>0</v>
      </c>
      <c r="J183" s="296">
        <f t="shared" si="30"/>
        <v>0</v>
      </c>
      <c r="K183" s="293" t="s">
        <v>202</v>
      </c>
      <c r="L183" s="213"/>
      <c r="M183" s="297" t="s">
        <v>5</v>
      </c>
      <c r="N183" s="298" t="s">
        <v>48</v>
      </c>
      <c r="O183" s="214"/>
      <c r="P183" s="299">
        <f t="shared" si="31"/>
        <v>0</v>
      </c>
      <c r="Q183" s="299">
        <v>0</v>
      </c>
      <c r="R183" s="299">
        <f t="shared" si="32"/>
        <v>0</v>
      </c>
      <c r="S183" s="299">
        <v>0</v>
      </c>
      <c r="T183" s="300">
        <f t="shared" si="33"/>
        <v>0</v>
      </c>
      <c r="AR183" s="202" t="s">
        <v>261</v>
      </c>
      <c r="AT183" s="202" t="s">
        <v>198</v>
      </c>
      <c r="AU183" s="202" t="s">
        <v>85</v>
      </c>
      <c r="AY183" s="202" t="s">
        <v>196</v>
      </c>
      <c r="BE183" s="301">
        <f t="shared" si="34"/>
        <v>0</v>
      </c>
      <c r="BF183" s="301">
        <f t="shared" si="35"/>
        <v>0</v>
      </c>
      <c r="BG183" s="301">
        <f t="shared" si="36"/>
        <v>0</v>
      </c>
      <c r="BH183" s="301">
        <f t="shared" si="37"/>
        <v>0</v>
      </c>
      <c r="BI183" s="301">
        <f t="shared" si="38"/>
        <v>0</v>
      </c>
      <c r="BJ183" s="202" t="s">
        <v>39</v>
      </c>
      <c r="BK183" s="301">
        <f t="shared" si="39"/>
        <v>0</v>
      </c>
      <c r="BL183" s="202" t="s">
        <v>261</v>
      </c>
      <c r="BM183" s="202" t="s">
        <v>2240</v>
      </c>
    </row>
    <row r="184" spans="2:65" s="212" customFormat="1" ht="16.5" customHeight="1">
      <c r="B184" s="213"/>
      <c r="C184" s="302" t="s">
        <v>517</v>
      </c>
      <c r="D184" s="302" t="s">
        <v>291</v>
      </c>
      <c r="E184" s="303" t="s">
        <v>2241</v>
      </c>
      <c r="F184" s="304" t="s">
        <v>2242</v>
      </c>
      <c r="G184" s="305" t="s">
        <v>1523</v>
      </c>
      <c r="H184" s="306">
        <v>3</v>
      </c>
      <c r="I184" s="117">
        <v>0</v>
      </c>
      <c r="J184" s="307">
        <f t="shared" si="30"/>
        <v>0</v>
      </c>
      <c r="K184" s="304" t="s">
        <v>351</v>
      </c>
      <c r="L184" s="308"/>
      <c r="M184" s="309" t="s">
        <v>5</v>
      </c>
      <c r="N184" s="310" t="s">
        <v>48</v>
      </c>
      <c r="O184" s="214"/>
      <c r="P184" s="299">
        <f t="shared" si="31"/>
        <v>0</v>
      </c>
      <c r="Q184" s="299">
        <v>0</v>
      </c>
      <c r="R184" s="299">
        <f t="shared" si="32"/>
        <v>0</v>
      </c>
      <c r="S184" s="299">
        <v>0</v>
      </c>
      <c r="T184" s="300">
        <f t="shared" si="33"/>
        <v>0</v>
      </c>
      <c r="AR184" s="202" t="s">
        <v>726</v>
      </c>
      <c r="AT184" s="202" t="s">
        <v>291</v>
      </c>
      <c r="AU184" s="202" t="s">
        <v>85</v>
      </c>
      <c r="AY184" s="202" t="s">
        <v>196</v>
      </c>
      <c r="BE184" s="301">
        <f t="shared" si="34"/>
        <v>0</v>
      </c>
      <c r="BF184" s="301">
        <f t="shared" si="35"/>
        <v>0</v>
      </c>
      <c r="BG184" s="301">
        <f t="shared" si="36"/>
        <v>0</v>
      </c>
      <c r="BH184" s="301">
        <f t="shared" si="37"/>
        <v>0</v>
      </c>
      <c r="BI184" s="301">
        <f t="shared" si="38"/>
        <v>0</v>
      </c>
      <c r="BJ184" s="202" t="s">
        <v>39</v>
      </c>
      <c r="BK184" s="301">
        <f t="shared" si="39"/>
        <v>0</v>
      </c>
      <c r="BL184" s="202" t="s">
        <v>726</v>
      </c>
      <c r="BM184" s="202" t="s">
        <v>2243</v>
      </c>
    </row>
    <row r="185" spans="2:65" s="212" customFormat="1" ht="25.5" customHeight="1">
      <c r="B185" s="213"/>
      <c r="C185" s="291" t="s">
        <v>521</v>
      </c>
      <c r="D185" s="291" t="s">
        <v>198</v>
      </c>
      <c r="E185" s="292" t="s">
        <v>2244</v>
      </c>
      <c r="F185" s="293" t="s">
        <v>2245</v>
      </c>
      <c r="G185" s="294" t="s">
        <v>288</v>
      </c>
      <c r="H185" s="295">
        <v>30</v>
      </c>
      <c r="I185" s="116">
        <v>0</v>
      </c>
      <c r="J185" s="296">
        <f t="shared" si="30"/>
        <v>0</v>
      </c>
      <c r="K185" s="293" t="s">
        <v>202</v>
      </c>
      <c r="L185" s="213"/>
      <c r="M185" s="297" t="s">
        <v>5</v>
      </c>
      <c r="N185" s="298" t="s">
        <v>48</v>
      </c>
      <c r="O185" s="214"/>
      <c r="P185" s="299">
        <f t="shared" si="31"/>
        <v>0</v>
      </c>
      <c r="Q185" s="299">
        <v>0</v>
      </c>
      <c r="R185" s="299">
        <f t="shared" si="32"/>
        <v>0</v>
      </c>
      <c r="S185" s="299">
        <v>0</v>
      </c>
      <c r="T185" s="300">
        <f t="shared" si="33"/>
        <v>0</v>
      </c>
      <c r="AR185" s="202" t="s">
        <v>261</v>
      </c>
      <c r="AT185" s="202" t="s">
        <v>198</v>
      </c>
      <c r="AU185" s="202" t="s">
        <v>85</v>
      </c>
      <c r="AY185" s="202" t="s">
        <v>196</v>
      </c>
      <c r="BE185" s="301">
        <f t="shared" si="34"/>
        <v>0</v>
      </c>
      <c r="BF185" s="301">
        <f t="shared" si="35"/>
        <v>0</v>
      </c>
      <c r="BG185" s="301">
        <f t="shared" si="36"/>
        <v>0</v>
      </c>
      <c r="BH185" s="301">
        <f t="shared" si="37"/>
        <v>0</v>
      </c>
      <c r="BI185" s="301">
        <f t="shared" si="38"/>
        <v>0</v>
      </c>
      <c r="BJ185" s="202" t="s">
        <v>39</v>
      </c>
      <c r="BK185" s="301">
        <f t="shared" si="39"/>
        <v>0</v>
      </c>
      <c r="BL185" s="202" t="s">
        <v>261</v>
      </c>
      <c r="BM185" s="202" t="s">
        <v>2246</v>
      </c>
    </row>
    <row r="186" spans="2:65" s="212" customFormat="1" ht="16.5" customHeight="1">
      <c r="B186" s="213"/>
      <c r="C186" s="302" t="s">
        <v>525</v>
      </c>
      <c r="D186" s="302" t="s">
        <v>291</v>
      </c>
      <c r="E186" s="303" t="s">
        <v>2247</v>
      </c>
      <c r="F186" s="304" t="s">
        <v>2248</v>
      </c>
      <c r="G186" s="305" t="s">
        <v>1523</v>
      </c>
      <c r="H186" s="306">
        <v>14</v>
      </c>
      <c r="I186" s="117">
        <v>0</v>
      </c>
      <c r="J186" s="307">
        <f t="shared" si="30"/>
        <v>0</v>
      </c>
      <c r="K186" s="304" t="s">
        <v>351</v>
      </c>
      <c r="L186" s="308"/>
      <c r="M186" s="309" t="s">
        <v>5</v>
      </c>
      <c r="N186" s="310" t="s">
        <v>48</v>
      </c>
      <c r="O186" s="214"/>
      <c r="P186" s="299">
        <f t="shared" si="31"/>
        <v>0</v>
      </c>
      <c r="Q186" s="299">
        <v>0</v>
      </c>
      <c r="R186" s="299">
        <f t="shared" si="32"/>
        <v>0</v>
      </c>
      <c r="S186" s="299">
        <v>0</v>
      </c>
      <c r="T186" s="300">
        <f t="shared" si="33"/>
        <v>0</v>
      </c>
      <c r="AR186" s="202" t="s">
        <v>726</v>
      </c>
      <c r="AT186" s="202" t="s">
        <v>291</v>
      </c>
      <c r="AU186" s="202" t="s">
        <v>85</v>
      </c>
      <c r="AY186" s="202" t="s">
        <v>196</v>
      </c>
      <c r="BE186" s="301">
        <f t="shared" si="34"/>
        <v>0</v>
      </c>
      <c r="BF186" s="301">
        <f t="shared" si="35"/>
        <v>0</v>
      </c>
      <c r="BG186" s="301">
        <f t="shared" si="36"/>
        <v>0</v>
      </c>
      <c r="BH186" s="301">
        <f t="shared" si="37"/>
        <v>0</v>
      </c>
      <c r="BI186" s="301">
        <f t="shared" si="38"/>
        <v>0</v>
      </c>
      <c r="BJ186" s="202" t="s">
        <v>39</v>
      </c>
      <c r="BK186" s="301">
        <f t="shared" si="39"/>
        <v>0</v>
      </c>
      <c r="BL186" s="202" t="s">
        <v>726</v>
      </c>
      <c r="BM186" s="202" t="s">
        <v>2249</v>
      </c>
    </row>
    <row r="187" spans="2:65" s="212" customFormat="1" ht="16.5" customHeight="1">
      <c r="B187" s="213"/>
      <c r="C187" s="302" t="s">
        <v>529</v>
      </c>
      <c r="D187" s="302" t="s">
        <v>291</v>
      </c>
      <c r="E187" s="303" t="s">
        <v>2250</v>
      </c>
      <c r="F187" s="304" t="s">
        <v>2251</v>
      </c>
      <c r="G187" s="305" t="s">
        <v>1523</v>
      </c>
      <c r="H187" s="306">
        <v>16</v>
      </c>
      <c r="I187" s="117">
        <v>0</v>
      </c>
      <c r="J187" s="307">
        <f t="shared" si="30"/>
        <v>0</v>
      </c>
      <c r="K187" s="304" t="s">
        <v>351</v>
      </c>
      <c r="L187" s="308"/>
      <c r="M187" s="309" t="s">
        <v>5</v>
      </c>
      <c r="N187" s="310" t="s">
        <v>48</v>
      </c>
      <c r="O187" s="214"/>
      <c r="P187" s="299">
        <f t="shared" si="31"/>
        <v>0</v>
      </c>
      <c r="Q187" s="299">
        <v>0</v>
      </c>
      <c r="R187" s="299">
        <f t="shared" si="32"/>
        <v>0</v>
      </c>
      <c r="S187" s="299">
        <v>0</v>
      </c>
      <c r="T187" s="300">
        <f t="shared" si="33"/>
        <v>0</v>
      </c>
      <c r="AR187" s="202" t="s">
        <v>726</v>
      </c>
      <c r="AT187" s="202" t="s">
        <v>291</v>
      </c>
      <c r="AU187" s="202" t="s">
        <v>85</v>
      </c>
      <c r="AY187" s="202" t="s">
        <v>196</v>
      </c>
      <c r="BE187" s="301">
        <f t="shared" si="34"/>
        <v>0</v>
      </c>
      <c r="BF187" s="301">
        <f t="shared" si="35"/>
        <v>0</v>
      </c>
      <c r="BG187" s="301">
        <f t="shared" si="36"/>
        <v>0</v>
      </c>
      <c r="BH187" s="301">
        <f t="shared" si="37"/>
        <v>0</v>
      </c>
      <c r="BI187" s="301">
        <f t="shared" si="38"/>
        <v>0</v>
      </c>
      <c r="BJ187" s="202" t="s">
        <v>39</v>
      </c>
      <c r="BK187" s="301">
        <f t="shared" si="39"/>
        <v>0</v>
      </c>
      <c r="BL187" s="202" t="s">
        <v>726</v>
      </c>
      <c r="BM187" s="202" t="s">
        <v>2252</v>
      </c>
    </row>
    <row r="188" spans="2:65" s="212" customFormat="1" ht="25.5" customHeight="1">
      <c r="B188" s="213"/>
      <c r="C188" s="291" t="s">
        <v>533</v>
      </c>
      <c r="D188" s="291" t="s">
        <v>198</v>
      </c>
      <c r="E188" s="292" t="s">
        <v>2253</v>
      </c>
      <c r="F188" s="293" t="s">
        <v>2254</v>
      </c>
      <c r="G188" s="294" t="s">
        <v>288</v>
      </c>
      <c r="H188" s="295">
        <v>11</v>
      </c>
      <c r="I188" s="116">
        <v>0</v>
      </c>
      <c r="J188" s="296">
        <f t="shared" si="30"/>
        <v>0</v>
      </c>
      <c r="K188" s="293" t="s">
        <v>202</v>
      </c>
      <c r="L188" s="213"/>
      <c r="M188" s="297" t="s">
        <v>5</v>
      </c>
      <c r="N188" s="298" t="s">
        <v>48</v>
      </c>
      <c r="O188" s="214"/>
      <c r="P188" s="299">
        <f t="shared" si="31"/>
        <v>0</v>
      </c>
      <c r="Q188" s="299">
        <v>0</v>
      </c>
      <c r="R188" s="299">
        <f t="shared" si="32"/>
        <v>0</v>
      </c>
      <c r="S188" s="299">
        <v>0</v>
      </c>
      <c r="T188" s="300">
        <f t="shared" si="33"/>
        <v>0</v>
      </c>
      <c r="AR188" s="202" t="s">
        <v>261</v>
      </c>
      <c r="AT188" s="202" t="s">
        <v>198</v>
      </c>
      <c r="AU188" s="202" t="s">
        <v>85</v>
      </c>
      <c r="AY188" s="202" t="s">
        <v>196</v>
      </c>
      <c r="BE188" s="301">
        <f t="shared" si="34"/>
        <v>0</v>
      </c>
      <c r="BF188" s="301">
        <f t="shared" si="35"/>
        <v>0</v>
      </c>
      <c r="BG188" s="301">
        <f t="shared" si="36"/>
        <v>0</v>
      </c>
      <c r="BH188" s="301">
        <f t="shared" si="37"/>
        <v>0</v>
      </c>
      <c r="BI188" s="301">
        <f t="shared" si="38"/>
        <v>0</v>
      </c>
      <c r="BJ188" s="202" t="s">
        <v>39</v>
      </c>
      <c r="BK188" s="301">
        <f t="shared" si="39"/>
        <v>0</v>
      </c>
      <c r="BL188" s="202" t="s">
        <v>261</v>
      </c>
      <c r="BM188" s="202" t="s">
        <v>2255</v>
      </c>
    </row>
    <row r="189" spans="2:65" s="212" customFormat="1" ht="16.5" customHeight="1">
      <c r="B189" s="213"/>
      <c r="C189" s="302" t="s">
        <v>537</v>
      </c>
      <c r="D189" s="302" t="s">
        <v>291</v>
      </c>
      <c r="E189" s="303" t="s">
        <v>2256</v>
      </c>
      <c r="F189" s="304" t="s">
        <v>2257</v>
      </c>
      <c r="G189" s="305" t="s">
        <v>1523</v>
      </c>
      <c r="H189" s="306">
        <v>11</v>
      </c>
      <c r="I189" s="117">
        <v>0</v>
      </c>
      <c r="J189" s="307">
        <f t="shared" si="30"/>
        <v>0</v>
      </c>
      <c r="K189" s="304" t="s">
        <v>351</v>
      </c>
      <c r="L189" s="308"/>
      <c r="M189" s="309" t="s">
        <v>5</v>
      </c>
      <c r="N189" s="310" t="s">
        <v>48</v>
      </c>
      <c r="O189" s="214"/>
      <c r="P189" s="299">
        <f t="shared" si="31"/>
        <v>0</v>
      </c>
      <c r="Q189" s="299">
        <v>0</v>
      </c>
      <c r="R189" s="299">
        <f t="shared" si="32"/>
        <v>0</v>
      </c>
      <c r="S189" s="299">
        <v>0</v>
      </c>
      <c r="T189" s="300">
        <f t="shared" si="33"/>
        <v>0</v>
      </c>
      <c r="AR189" s="202" t="s">
        <v>327</v>
      </c>
      <c r="AT189" s="202" t="s">
        <v>291</v>
      </c>
      <c r="AU189" s="202" t="s">
        <v>85</v>
      </c>
      <c r="AY189" s="202" t="s">
        <v>196</v>
      </c>
      <c r="BE189" s="301">
        <f t="shared" si="34"/>
        <v>0</v>
      </c>
      <c r="BF189" s="301">
        <f t="shared" si="35"/>
        <v>0</v>
      </c>
      <c r="BG189" s="301">
        <f t="shared" si="36"/>
        <v>0</v>
      </c>
      <c r="BH189" s="301">
        <f t="shared" si="37"/>
        <v>0</v>
      </c>
      <c r="BI189" s="301">
        <f t="shared" si="38"/>
        <v>0</v>
      </c>
      <c r="BJ189" s="202" t="s">
        <v>39</v>
      </c>
      <c r="BK189" s="301">
        <f t="shared" si="39"/>
        <v>0</v>
      </c>
      <c r="BL189" s="202" t="s">
        <v>261</v>
      </c>
      <c r="BM189" s="202" t="s">
        <v>2258</v>
      </c>
    </row>
    <row r="190" spans="2:65" s="212" customFormat="1" ht="25.5" customHeight="1">
      <c r="B190" s="213"/>
      <c r="C190" s="291" t="s">
        <v>541</v>
      </c>
      <c r="D190" s="291" t="s">
        <v>198</v>
      </c>
      <c r="E190" s="292" t="s">
        <v>2259</v>
      </c>
      <c r="F190" s="293" t="s">
        <v>2260</v>
      </c>
      <c r="G190" s="294" t="s">
        <v>288</v>
      </c>
      <c r="H190" s="295">
        <v>5</v>
      </c>
      <c r="I190" s="116">
        <v>0</v>
      </c>
      <c r="J190" s="296">
        <f t="shared" si="30"/>
        <v>0</v>
      </c>
      <c r="K190" s="293" t="s">
        <v>202</v>
      </c>
      <c r="L190" s="213"/>
      <c r="M190" s="297" t="s">
        <v>5</v>
      </c>
      <c r="N190" s="298" t="s">
        <v>48</v>
      </c>
      <c r="O190" s="214"/>
      <c r="P190" s="299">
        <f t="shared" si="31"/>
        <v>0</v>
      </c>
      <c r="Q190" s="299">
        <v>0</v>
      </c>
      <c r="R190" s="299">
        <f t="shared" si="32"/>
        <v>0</v>
      </c>
      <c r="S190" s="299">
        <v>0</v>
      </c>
      <c r="T190" s="300">
        <f t="shared" si="33"/>
        <v>0</v>
      </c>
      <c r="AR190" s="202" t="s">
        <v>261</v>
      </c>
      <c r="AT190" s="202" t="s">
        <v>198</v>
      </c>
      <c r="AU190" s="202" t="s">
        <v>85</v>
      </c>
      <c r="AY190" s="202" t="s">
        <v>196</v>
      </c>
      <c r="BE190" s="301">
        <f t="shared" si="34"/>
        <v>0</v>
      </c>
      <c r="BF190" s="301">
        <f t="shared" si="35"/>
        <v>0</v>
      </c>
      <c r="BG190" s="301">
        <f t="shared" si="36"/>
        <v>0</v>
      </c>
      <c r="BH190" s="301">
        <f t="shared" si="37"/>
        <v>0</v>
      </c>
      <c r="BI190" s="301">
        <f t="shared" si="38"/>
        <v>0</v>
      </c>
      <c r="BJ190" s="202" t="s">
        <v>39</v>
      </c>
      <c r="BK190" s="301">
        <f t="shared" si="39"/>
        <v>0</v>
      </c>
      <c r="BL190" s="202" t="s">
        <v>261</v>
      </c>
      <c r="BM190" s="202" t="s">
        <v>2261</v>
      </c>
    </row>
    <row r="191" spans="2:65" s="212" customFormat="1" ht="16.5" customHeight="1">
      <c r="B191" s="213"/>
      <c r="C191" s="302" t="s">
        <v>545</v>
      </c>
      <c r="D191" s="302" t="s">
        <v>291</v>
      </c>
      <c r="E191" s="303" t="s">
        <v>2262</v>
      </c>
      <c r="F191" s="304" t="s">
        <v>2263</v>
      </c>
      <c r="G191" s="305" t="s">
        <v>1523</v>
      </c>
      <c r="H191" s="306">
        <v>5</v>
      </c>
      <c r="I191" s="117">
        <v>0</v>
      </c>
      <c r="J191" s="307">
        <f t="shared" si="30"/>
        <v>0</v>
      </c>
      <c r="K191" s="304" t="s">
        <v>351</v>
      </c>
      <c r="L191" s="308"/>
      <c r="M191" s="309" t="s">
        <v>5</v>
      </c>
      <c r="N191" s="310" t="s">
        <v>48</v>
      </c>
      <c r="O191" s="214"/>
      <c r="P191" s="299">
        <f t="shared" si="31"/>
        <v>0</v>
      </c>
      <c r="Q191" s="299">
        <v>0</v>
      </c>
      <c r="R191" s="299">
        <f t="shared" si="32"/>
        <v>0</v>
      </c>
      <c r="S191" s="299">
        <v>0</v>
      </c>
      <c r="T191" s="300">
        <f t="shared" si="33"/>
        <v>0</v>
      </c>
      <c r="AR191" s="202" t="s">
        <v>726</v>
      </c>
      <c r="AT191" s="202" t="s">
        <v>291</v>
      </c>
      <c r="AU191" s="202" t="s">
        <v>85</v>
      </c>
      <c r="AY191" s="202" t="s">
        <v>196</v>
      </c>
      <c r="BE191" s="301">
        <f t="shared" si="34"/>
        <v>0</v>
      </c>
      <c r="BF191" s="301">
        <f t="shared" si="35"/>
        <v>0</v>
      </c>
      <c r="BG191" s="301">
        <f t="shared" si="36"/>
        <v>0</v>
      </c>
      <c r="BH191" s="301">
        <f t="shared" si="37"/>
        <v>0</v>
      </c>
      <c r="BI191" s="301">
        <f t="shared" si="38"/>
        <v>0</v>
      </c>
      <c r="BJ191" s="202" t="s">
        <v>39</v>
      </c>
      <c r="BK191" s="301">
        <f t="shared" si="39"/>
        <v>0</v>
      </c>
      <c r="BL191" s="202" t="s">
        <v>726</v>
      </c>
      <c r="BM191" s="202" t="s">
        <v>2264</v>
      </c>
    </row>
    <row r="192" spans="2:65" s="212" customFormat="1" ht="25.5" customHeight="1">
      <c r="B192" s="213"/>
      <c r="C192" s="291" t="s">
        <v>549</v>
      </c>
      <c r="D192" s="291" t="s">
        <v>198</v>
      </c>
      <c r="E192" s="292" t="s">
        <v>2265</v>
      </c>
      <c r="F192" s="293" t="s">
        <v>2266</v>
      </c>
      <c r="G192" s="294" t="s">
        <v>288</v>
      </c>
      <c r="H192" s="295">
        <v>15</v>
      </c>
      <c r="I192" s="116">
        <v>0</v>
      </c>
      <c r="J192" s="296">
        <f t="shared" si="30"/>
        <v>0</v>
      </c>
      <c r="K192" s="293" t="s">
        <v>202</v>
      </c>
      <c r="L192" s="213"/>
      <c r="M192" s="297" t="s">
        <v>5</v>
      </c>
      <c r="N192" s="298" t="s">
        <v>48</v>
      </c>
      <c r="O192" s="214"/>
      <c r="P192" s="299">
        <f t="shared" si="31"/>
        <v>0</v>
      </c>
      <c r="Q192" s="299">
        <v>0</v>
      </c>
      <c r="R192" s="299">
        <f t="shared" si="32"/>
        <v>0</v>
      </c>
      <c r="S192" s="299">
        <v>0</v>
      </c>
      <c r="T192" s="300">
        <f t="shared" si="33"/>
        <v>0</v>
      </c>
      <c r="AR192" s="202" t="s">
        <v>261</v>
      </c>
      <c r="AT192" s="202" t="s">
        <v>198</v>
      </c>
      <c r="AU192" s="202" t="s">
        <v>85</v>
      </c>
      <c r="AY192" s="202" t="s">
        <v>196</v>
      </c>
      <c r="BE192" s="301">
        <f t="shared" si="34"/>
        <v>0</v>
      </c>
      <c r="BF192" s="301">
        <f t="shared" si="35"/>
        <v>0</v>
      </c>
      <c r="BG192" s="301">
        <f t="shared" si="36"/>
        <v>0</v>
      </c>
      <c r="BH192" s="301">
        <f t="shared" si="37"/>
        <v>0</v>
      </c>
      <c r="BI192" s="301">
        <f t="shared" si="38"/>
        <v>0</v>
      </c>
      <c r="BJ192" s="202" t="s">
        <v>39</v>
      </c>
      <c r="BK192" s="301">
        <f t="shared" si="39"/>
        <v>0</v>
      </c>
      <c r="BL192" s="202" t="s">
        <v>261</v>
      </c>
      <c r="BM192" s="202" t="s">
        <v>2267</v>
      </c>
    </row>
    <row r="193" spans="2:65" s="212" customFormat="1" ht="16.5" customHeight="1">
      <c r="B193" s="213"/>
      <c r="C193" s="302" t="s">
        <v>553</v>
      </c>
      <c r="D193" s="302" t="s">
        <v>291</v>
      </c>
      <c r="E193" s="303" t="s">
        <v>2268</v>
      </c>
      <c r="F193" s="304" t="s">
        <v>2269</v>
      </c>
      <c r="G193" s="305" t="s">
        <v>1523</v>
      </c>
      <c r="H193" s="306">
        <v>9</v>
      </c>
      <c r="I193" s="117">
        <v>0</v>
      </c>
      <c r="J193" s="307">
        <f t="shared" si="30"/>
        <v>0</v>
      </c>
      <c r="K193" s="304" t="s">
        <v>351</v>
      </c>
      <c r="L193" s="308"/>
      <c r="M193" s="309" t="s">
        <v>5</v>
      </c>
      <c r="N193" s="310" t="s">
        <v>48</v>
      </c>
      <c r="O193" s="214"/>
      <c r="P193" s="299">
        <f t="shared" si="31"/>
        <v>0</v>
      </c>
      <c r="Q193" s="299">
        <v>0</v>
      </c>
      <c r="R193" s="299">
        <f t="shared" si="32"/>
        <v>0</v>
      </c>
      <c r="S193" s="299">
        <v>0</v>
      </c>
      <c r="T193" s="300">
        <f t="shared" si="33"/>
        <v>0</v>
      </c>
      <c r="AR193" s="202" t="s">
        <v>726</v>
      </c>
      <c r="AT193" s="202" t="s">
        <v>291</v>
      </c>
      <c r="AU193" s="202" t="s">
        <v>85</v>
      </c>
      <c r="AY193" s="202" t="s">
        <v>196</v>
      </c>
      <c r="BE193" s="301">
        <f t="shared" si="34"/>
        <v>0</v>
      </c>
      <c r="BF193" s="301">
        <f t="shared" si="35"/>
        <v>0</v>
      </c>
      <c r="BG193" s="301">
        <f t="shared" si="36"/>
        <v>0</v>
      </c>
      <c r="BH193" s="301">
        <f t="shared" si="37"/>
        <v>0</v>
      </c>
      <c r="BI193" s="301">
        <f t="shared" si="38"/>
        <v>0</v>
      </c>
      <c r="BJ193" s="202" t="s">
        <v>39</v>
      </c>
      <c r="BK193" s="301">
        <f t="shared" si="39"/>
        <v>0</v>
      </c>
      <c r="BL193" s="202" t="s">
        <v>726</v>
      </c>
      <c r="BM193" s="202" t="s">
        <v>2270</v>
      </c>
    </row>
    <row r="194" spans="2:65" s="212" customFormat="1" ht="16.5" customHeight="1">
      <c r="B194" s="213"/>
      <c r="C194" s="302" t="s">
        <v>557</v>
      </c>
      <c r="D194" s="302" t="s">
        <v>291</v>
      </c>
      <c r="E194" s="303" t="s">
        <v>2271</v>
      </c>
      <c r="F194" s="304" t="s">
        <v>2272</v>
      </c>
      <c r="G194" s="305" t="s">
        <v>1523</v>
      </c>
      <c r="H194" s="306">
        <v>6</v>
      </c>
      <c r="I194" s="117">
        <v>0</v>
      </c>
      <c r="J194" s="307">
        <f t="shared" si="30"/>
        <v>0</v>
      </c>
      <c r="K194" s="304" t="s">
        <v>351</v>
      </c>
      <c r="L194" s="308"/>
      <c r="M194" s="309" t="s">
        <v>5</v>
      </c>
      <c r="N194" s="310" t="s">
        <v>48</v>
      </c>
      <c r="O194" s="214"/>
      <c r="P194" s="299">
        <f t="shared" si="31"/>
        <v>0</v>
      </c>
      <c r="Q194" s="299">
        <v>0</v>
      </c>
      <c r="R194" s="299">
        <f t="shared" si="32"/>
        <v>0</v>
      </c>
      <c r="S194" s="299">
        <v>0</v>
      </c>
      <c r="T194" s="300">
        <f t="shared" si="33"/>
        <v>0</v>
      </c>
      <c r="AR194" s="202" t="s">
        <v>726</v>
      </c>
      <c r="AT194" s="202" t="s">
        <v>291</v>
      </c>
      <c r="AU194" s="202" t="s">
        <v>85</v>
      </c>
      <c r="AY194" s="202" t="s">
        <v>196</v>
      </c>
      <c r="BE194" s="301">
        <f t="shared" si="34"/>
        <v>0</v>
      </c>
      <c r="BF194" s="301">
        <f t="shared" si="35"/>
        <v>0</v>
      </c>
      <c r="BG194" s="301">
        <f t="shared" si="36"/>
        <v>0</v>
      </c>
      <c r="BH194" s="301">
        <f t="shared" si="37"/>
        <v>0</v>
      </c>
      <c r="BI194" s="301">
        <f t="shared" si="38"/>
        <v>0</v>
      </c>
      <c r="BJ194" s="202" t="s">
        <v>39</v>
      </c>
      <c r="BK194" s="301">
        <f t="shared" si="39"/>
        <v>0</v>
      </c>
      <c r="BL194" s="202" t="s">
        <v>726</v>
      </c>
      <c r="BM194" s="202" t="s">
        <v>2273</v>
      </c>
    </row>
    <row r="195" spans="2:65" s="212" customFormat="1" ht="16.5" customHeight="1">
      <c r="B195" s="213"/>
      <c r="C195" s="302" t="s">
        <v>561</v>
      </c>
      <c r="D195" s="302" t="s">
        <v>291</v>
      </c>
      <c r="E195" s="303" t="s">
        <v>2274</v>
      </c>
      <c r="F195" s="304" t="s">
        <v>2275</v>
      </c>
      <c r="G195" s="305" t="s">
        <v>1523</v>
      </c>
      <c r="H195" s="306">
        <v>92</v>
      </c>
      <c r="I195" s="117">
        <v>0</v>
      </c>
      <c r="J195" s="307">
        <f t="shared" si="30"/>
        <v>0</v>
      </c>
      <c r="K195" s="304" t="s">
        <v>351</v>
      </c>
      <c r="L195" s="308"/>
      <c r="M195" s="309" t="s">
        <v>5</v>
      </c>
      <c r="N195" s="310" t="s">
        <v>48</v>
      </c>
      <c r="O195" s="214"/>
      <c r="P195" s="299">
        <f t="shared" si="31"/>
        <v>0</v>
      </c>
      <c r="Q195" s="299">
        <v>0</v>
      </c>
      <c r="R195" s="299">
        <f t="shared" si="32"/>
        <v>0</v>
      </c>
      <c r="S195" s="299">
        <v>0</v>
      </c>
      <c r="T195" s="300">
        <f t="shared" si="33"/>
        <v>0</v>
      </c>
      <c r="AR195" s="202" t="s">
        <v>726</v>
      </c>
      <c r="AT195" s="202" t="s">
        <v>291</v>
      </c>
      <c r="AU195" s="202" t="s">
        <v>85</v>
      </c>
      <c r="AY195" s="202" t="s">
        <v>196</v>
      </c>
      <c r="BE195" s="301">
        <f t="shared" si="34"/>
        <v>0</v>
      </c>
      <c r="BF195" s="301">
        <f t="shared" si="35"/>
        <v>0</v>
      </c>
      <c r="BG195" s="301">
        <f t="shared" si="36"/>
        <v>0</v>
      </c>
      <c r="BH195" s="301">
        <f t="shared" si="37"/>
        <v>0</v>
      </c>
      <c r="BI195" s="301">
        <f t="shared" si="38"/>
        <v>0</v>
      </c>
      <c r="BJ195" s="202" t="s">
        <v>39</v>
      </c>
      <c r="BK195" s="301">
        <f t="shared" si="39"/>
        <v>0</v>
      </c>
      <c r="BL195" s="202" t="s">
        <v>726</v>
      </c>
      <c r="BM195" s="202" t="s">
        <v>2276</v>
      </c>
    </row>
    <row r="196" spans="2:65" s="212" customFormat="1" ht="16.5" customHeight="1">
      <c r="B196" s="213"/>
      <c r="C196" s="302" t="s">
        <v>565</v>
      </c>
      <c r="D196" s="302" t="s">
        <v>291</v>
      </c>
      <c r="E196" s="303" t="s">
        <v>2277</v>
      </c>
      <c r="F196" s="304" t="s">
        <v>2278</v>
      </c>
      <c r="G196" s="305" t="s">
        <v>1523</v>
      </c>
      <c r="H196" s="306">
        <v>3</v>
      </c>
      <c r="I196" s="117">
        <v>0</v>
      </c>
      <c r="J196" s="307">
        <f t="shared" si="30"/>
        <v>0</v>
      </c>
      <c r="K196" s="304" t="s">
        <v>351</v>
      </c>
      <c r="L196" s="308"/>
      <c r="M196" s="309" t="s">
        <v>5</v>
      </c>
      <c r="N196" s="310" t="s">
        <v>48</v>
      </c>
      <c r="O196" s="214"/>
      <c r="P196" s="299">
        <f t="shared" si="31"/>
        <v>0</v>
      </c>
      <c r="Q196" s="299">
        <v>0</v>
      </c>
      <c r="R196" s="299">
        <f t="shared" si="32"/>
        <v>0</v>
      </c>
      <c r="S196" s="299">
        <v>0</v>
      </c>
      <c r="T196" s="300">
        <f t="shared" si="33"/>
        <v>0</v>
      </c>
      <c r="AR196" s="202" t="s">
        <v>726</v>
      </c>
      <c r="AT196" s="202" t="s">
        <v>291</v>
      </c>
      <c r="AU196" s="202" t="s">
        <v>85</v>
      </c>
      <c r="AY196" s="202" t="s">
        <v>196</v>
      </c>
      <c r="BE196" s="301">
        <f t="shared" si="34"/>
        <v>0</v>
      </c>
      <c r="BF196" s="301">
        <f t="shared" si="35"/>
        <v>0</v>
      </c>
      <c r="BG196" s="301">
        <f t="shared" si="36"/>
        <v>0</v>
      </c>
      <c r="BH196" s="301">
        <f t="shared" si="37"/>
        <v>0</v>
      </c>
      <c r="BI196" s="301">
        <f t="shared" si="38"/>
        <v>0</v>
      </c>
      <c r="BJ196" s="202" t="s">
        <v>39</v>
      </c>
      <c r="BK196" s="301">
        <f t="shared" si="39"/>
        <v>0</v>
      </c>
      <c r="BL196" s="202" t="s">
        <v>726</v>
      </c>
      <c r="BM196" s="202" t="s">
        <v>2279</v>
      </c>
    </row>
    <row r="197" spans="2:65" s="279" customFormat="1" ht="37.35" customHeight="1">
      <c r="B197" s="278"/>
      <c r="D197" s="280" t="s">
        <v>76</v>
      </c>
      <c r="E197" s="281" t="s">
        <v>291</v>
      </c>
      <c r="F197" s="281" t="s">
        <v>1174</v>
      </c>
      <c r="I197" s="115"/>
      <c r="J197" s="282">
        <f>BK197</f>
        <v>0</v>
      </c>
      <c r="L197" s="278"/>
      <c r="M197" s="283"/>
      <c r="N197" s="284"/>
      <c r="O197" s="284"/>
      <c r="P197" s="285">
        <f>P198</f>
        <v>0</v>
      </c>
      <c r="Q197" s="284"/>
      <c r="R197" s="285">
        <f>R198</f>
        <v>6.5700000000000003E-3</v>
      </c>
      <c r="S197" s="284"/>
      <c r="T197" s="286">
        <f>T198</f>
        <v>0</v>
      </c>
      <c r="AR197" s="280" t="s">
        <v>208</v>
      </c>
      <c r="AT197" s="287" t="s">
        <v>76</v>
      </c>
      <c r="AU197" s="287" t="s">
        <v>77</v>
      </c>
      <c r="AY197" s="280" t="s">
        <v>196</v>
      </c>
      <c r="BK197" s="288">
        <f>BK198</f>
        <v>0</v>
      </c>
    </row>
    <row r="198" spans="2:65" s="279" customFormat="1" ht="19.899999999999999" customHeight="1">
      <c r="B198" s="278"/>
      <c r="D198" s="280" t="s">
        <v>76</v>
      </c>
      <c r="E198" s="289" t="s">
        <v>2280</v>
      </c>
      <c r="F198" s="289" t="s">
        <v>2281</v>
      </c>
      <c r="I198" s="115"/>
      <c r="J198" s="290">
        <f>BK198</f>
        <v>0</v>
      </c>
      <c r="L198" s="278"/>
      <c r="M198" s="283"/>
      <c r="N198" s="284"/>
      <c r="O198" s="284"/>
      <c r="P198" s="285">
        <f>SUM(P199:P212)</f>
        <v>0</v>
      </c>
      <c r="Q198" s="284"/>
      <c r="R198" s="285">
        <f>SUM(R199:R212)</f>
        <v>6.5700000000000003E-3</v>
      </c>
      <c r="S198" s="284"/>
      <c r="T198" s="286">
        <f>SUM(T199:T212)</f>
        <v>0</v>
      </c>
      <c r="AR198" s="280" t="s">
        <v>208</v>
      </c>
      <c r="AT198" s="287" t="s">
        <v>76</v>
      </c>
      <c r="AU198" s="287" t="s">
        <v>39</v>
      </c>
      <c r="AY198" s="280" t="s">
        <v>196</v>
      </c>
      <c r="BK198" s="288">
        <f>SUM(BK199:BK212)</f>
        <v>0</v>
      </c>
    </row>
    <row r="199" spans="2:65" s="212" customFormat="1" ht="25.5" customHeight="1">
      <c r="B199" s="213"/>
      <c r="C199" s="291" t="s">
        <v>569</v>
      </c>
      <c r="D199" s="291" t="s">
        <v>198</v>
      </c>
      <c r="E199" s="292" t="s">
        <v>2282</v>
      </c>
      <c r="F199" s="293" t="s">
        <v>2283</v>
      </c>
      <c r="G199" s="294" t="s">
        <v>288</v>
      </c>
      <c r="H199" s="295">
        <v>63</v>
      </c>
      <c r="I199" s="116">
        <v>0</v>
      </c>
      <c r="J199" s="296">
        <f>ROUND(I199*H199,2)</f>
        <v>0</v>
      </c>
      <c r="K199" s="293" t="s">
        <v>202</v>
      </c>
      <c r="L199" s="213"/>
      <c r="M199" s="297" t="s">
        <v>5</v>
      </c>
      <c r="N199" s="298" t="s">
        <v>48</v>
      </c>
      <c r="O199" s="214"/>
      <c r="P199" s="299">
        <f>O199*H199</f>
        <v>0</v>
      </c>
      <c r="Q199" s="299">
        <v>0</v>
      </c>
      <c r="R199" s="299">
        <f>Q199*H199</f>
        <v>0</v>
      </c>
      <c r="S199" s="299">
        <v>0</v>
      </c>
      <c r="T199" s="300">
        <f>S199*H199</f>
        <v>0</v>
      </c>
      <c r="AR199" s="202" t="s">
        <v>261</v>
      </c>
      <c r="AT199" s="202" t="s">
        <v>198</v>
      </c>
      <c r="AU199" s="202" t="s">
        <v>85</v>
      </c>
      <c r="AY199" s="202" t="s">
        <v>196</v>
      </c>
      <c r="BE199" s="301">
        <f>IF(N199="základní",J199,0)</f>
        <v>0</v>
      </c>
      <c r="BF199" s="301">
        <f>IF(N199="snížená",J199,0)</f>
        <v>0</v>
      </c>
      <c r="BG199" s="301">
        <f>IF(N199="zákl. přenesená",J199,0)</f>
        <v>0</v>
      </c>
      <c r="BH199" s="301">
        <f>IF(N199="sníž. přenesená",J199,0)</f>
        <v>0</v>
      </c>
      <c r="BI199" s="301">
        <f>IF(N199="nulová",J199,0)</f>
        <v>0</v>
      </c>
      <c r="BJ199" s="202" t="s">
        <v>39</v>
      </c>
      <c r="BK199" s="301">
        <f>ROUND(I199*H199,2)</f>
        <v>0</v>
      </c>
      <c r="BL199" s="202" t="s">
        <v>261</v>
      </c>
      <c r="BM199" s="202" t="s">
        <v>2284</v>
      </c>
    </row>
    <row r="200" spans="2:65" s="212" customFormat="1" ht="16.5" customHeight="1">
      <c r="B200" s="213"/>
      <c r="C200" s="302" t="s">
        <v>573</v>
      </c>
      <c r="D200" s="302" t="s">
        <v>291</v>
      </c>
      <c r="E200" s="303" t="s">
        <v>2285</v>
      </c>
      <c r="F200" s="304" t="s">
        <v>2286</v>
      </c>
      <c r="G200" s="305" t="s">
        <v>288</v>
      </c>
      <c r="H200" s="306">
        <v>63</v>
      </c>
      <c r="I200" s="117">
        <v>0</v>
      </c>
      <c r="J200" s="307">
        <f>ROUND(I200*H200,2)</f>
        <v>0</v>
      </c>
      <c r="K200" s="304" t="s">
        <v>351</v>
      </c>
      <c r="L200" s="308"/>
      <c r="M200" s="309" t="s">
        <v>5</v>
      </c>
      <c r="N200" s="310" t="s">
        <v>48</v>
      </c>
      <c r="O200" s="214"/>
      <c r="P200" s="299">
        <f>O200*H200</f>
        <v>0</v>
      </c>
      <c r="Q200" s="299">
        <v>3.0000000000000001E-5</v>
      </c>
      <c r="R200" s="299">
        <f>Q200*H200</f>
        <v>1.89E-3</v>
      </c>
      <c r="S200" s="299">
        <v>0</v>
      </c>
      <c r="T200" s="300">
        <f>S200*H200</f>
        <v>0</v>
      </c>
      <c r="AR200" s="202" t="s">
        <v>327</v>
      </c>
      <c r="AT200" s="202" t="s">
        <v>291</v>
      </c>
      <c r="AU200" s="202" t="s">
        <v>85</v>
      </c>
      <c r="AY200" s="202" t="s">
        <v>196</v>
      </c>
      <c r="BE200" s="301">
        <f>IF(N200="základní",J200,0)</f>
        <v>0</v>
      </c>
      <c r="BF200" s="301">
        <f>IF(N200="snížená",J200,0)</f>
        <v>0</v>
      </c>
      <c r="BG200" s="301">
        <f>IF(N200="zákl. přenesená",J200,0)</f>
        <v>0</v>
      </c>
      <c r="BH200" s="301">
        <f>IF(N200="sníž. přenesená",J200,0)</f>
        <v>0</v>
      </c>
      <c r="BI200" s="301">
        <f>IF(N200="nulová",J200,0)</f>
        <v>0</v>
      </c>
      <c r="BJ200" s="202" t="s">
        <v>39</v>
      </c>
      <c r="BK200" s="301">
        <f>ROUND(I200*H200,2)</f>
        <v>0</v>
      </c>
      <c r="BL200" s="202" t="s">
        <v>261</v>
      </c>
      <c r="BM200" s="202" t="s">
        <v>2287</v>
      </c>
    </row>
    <row r="201" spans="2:65" s="212" customFormat="1">
      <c r="B201" s="213"/>
      <c r="D201" s="313"/>
      <c r="F201" s="324"/>
      <c r="I201" s="119"/>
      <c r="L201" s="213"/>
      <c r="M201" s="325"/>
      <c r="N201" s="214"/>
      <c r="O201" s="214"/>
      <c r="P201" s="214"/>
      <c r="Q201" s="214"/>
      <c r="R201" s="214"/>
      <c r="S201" s="214"/>
      <c r="T201" s="326"/>
      <c r="AT201" s="202"/>
      <c r="AU201" s="202"/>
    </row>
    <row r="202" spans="2:65" s="212" customFormat="1" ht="25.5" customHeight="1">
      <c r="B202" s="213"/>
      <c r="C202" s="291" t="s">
        <v>577</v>
      </c>
      <c r="D202" s="291" t="s">
        <v>198</v>
      </c>
      <c r="E202" s="292" t="s">
        <v>2288</v>
      </c>
      <c r="F202" s="293" t="s">
        <v>2289</v>
      </c>
      <c r="G202" s="294" t="s">
        <v>288</v>
      </c>
      <c r="H202" s="295">
        <v>50</v>
      </c>
      <c r="I202" s="116">
        <v>0</v>
      </c>
      <c r="J202" s="296">
        <f>ROUND(I202*H202,2)</f>
        <v>0</v>
      </c>
      <c r="K202" s="293" t="s">
        <v>202</v>
      </c>
      <c r="L202" s="213"/>
      <c r="M202" s="297" t="s">
        <v>5</v>
      </c>
      <c r="N202" s="298" t="s">
        <v>48</v>
      </c>
      <c r="O202" s="214"/>
      <c r="P202" s="299">
        <f>O202*H202</f>
        <v>0</v>
      </c>
      <c r="Q202" s="299">
        <v>0</v>
      </c>
      <c r="R202" s="299">
        <f>Q202*H202</f>
        <v>0</v>
      </c>
      <c r="S202" s="299">
        <v>0</v>
      </c>
      <c r="T202" s="300">
        <f>S202*H202</f>
        <v>0</v>
      </c>
      <c r="AR202" s="202" t="s">
        <v>261</v>
      </c>
      <c r="AT202" s="202" t="s">
        <v>198</v>
      </c>
      <c r="AU202" s="202" t="s">
        <v>85</v>
      </c>
      <c r="AY202" s="202" t="s">
        <v>196</v>
      </c>
      <c r="BE202" s="301">
        <f>IF(N202="základní",J202,0)</f>
        <v>0</v>
      </c>
      <c r="BF202" s="301">
        <f>IF(N202="snížená",J202,0)</f>
        <v>0</v>
      </c>
      <c r="BG202" s="301">
        <f>IF(N202="zákl. přenesená",J202,0)</f>
        <v>0</v>
      </c>
      <c r="BH202" s="301">
        <f>IF(N202="sníž. přenesená",J202,0)</f>
        <v>0</v>
      </c>
      <c r="BI202" s="301">
        <f>IF(N202="nulová",J202,0)</f>
        <v>0</v>
      </c>
      <c r="BJ202" s="202" t="s">
        <v>39</v>
      </c>
      <c r="BK202" s="301">
        <f>ROUND(I202*H202,2)</f>
        <v>0</v>
      </c>
      <c r="BL202" s="202" t="s">
        <v>261</v>
      </c>
      <c r="BM202" s="202" t="s">
        <v>2290</v>
      </c>
    </row>
    <row r="203" spans="2:65" s="212" customFormat="1" ht="16.5" customHeight="1">
      <c r="B203" s="213"/>
      <c r="C203" s="302" t="s">
        <v>581</v>
      </c>
      <c r="D203" s="302" t="s">
        <v>291</v>
      </c>
      <c r="E203" s="303" t="s">
        <v>2291</v>
      </c>
      <c r="F203" s="304" t="s">
        <v>2292</v>
      </c>
      <c r="G203" s="305" t="s">
        <v>1523</v>
      </c>
      <c r="H203" s="306">
        <v>50</v>
      </c>
      <c r="I203" s="117">
        <v>0</v>
      </c>
      <c r="J203" s="307">
        <f>ROUND(I203*H203,2)</f>
        <v>0</v>
      </c>
      <c r="K203" s="304" t="s">
        <v>351</v>
      </c>
      <c r="L203" s="308"/>
      <c r="M203" s="309" t="s">
        <v>5</v>
      </c>
      <c r="N203" s="310" t="s">
        <v>48</v>
      </c>
      <c r="O203" s="214"/>
      <c r="P203" s="299">
        <f>O203*H203</f>
        <v>0</v>
      </c>
      <c r="Q203" s="299">
        <v>0</v>
      </c>
      <c r="R203" s="299">
        <f>Q203*H203</f>
        <v>0</v>
      </c>
      <c r="S203" s="299">
        <v>0</v>
      </c>
      <c r="T203" s="300">
        <f>S203*H203</f>
        <v>0</v>
      </c>
      <c r="AR203" s="202" t="s">
        <v>726</v>
      </c>
      <c r="AT203" s="202" t="s">
        <v>291</v>
      </c>
      <c r="AU203" s="202" t="s">
        <v>85</v>
      </c>
      <c r="AY203" s="202" t="s">
        <v>196</v>
      </c>
      <c r="BE203" s="301">
        <f>IF(N203="základní",J203,0)</f>
        <v>0</v>
      </c>
      <c r="BF203" s="301">
        <f>IF(N203="snížená",J203,0)</f>
        <v>0</v>
      </c>
      <c r="BG203" s="301">
        <f>IF(N203="zákl. přenesená",J203,0)</f>
        <v>0</v>
      </c>
      <c r="BH203" s="301">
        <f>IF(N203="sníž. přenesená",J203,0)</f>
        <v>0</v>
      </c>
      <c r="BI203" s="301">
        <f>IF(N203="nulová",J203,0)</f>
        <v>0</v>
      </c>
      <c r="BJ203" s="202" t="s">
        <v>39</v>
      </c>
      <c r="BK203" s="301">
        <f>ROUND(I203*H203,2)</f>
        <v>0</v>
      </c>
      <c r="BL203" s="202" t="s">
        <v>726</v>
      </c>
      <c r="BM203" s="202" t="s">
        <v>2293</v>
      </c>
    </row>
    <row r="204" spans="2:65" s="212" customFormat="1" ht="38.25" customHeight="1">
      <c r="B204" s="213"/>
      <c r="C204" s="291" t="s">
        <v>585</v>
      </c>
      <c r="D204" s="291" t="s">
        <v>198</v>
      </c>
      <c r="E204" s="292" t="s">
        <v>2294</v>
      </c>
      <c r="F204" s="293" t="s">
        <v>2295</v>
      </c>
      <c r="G204" s="294" t="s">
        <v>288</v>
      </c>
      <c r="H204" s="295">
        <v>52</v>
      </c>
      <c r="I204" s="116">
        <v>0</v>
      </c>
      <c r="J204" s="296">
        <f>ROUND(I204*H204,2)</f>
        <v>0</v>
      </c>
      <c r="K204" s="293" t="s">
        <v>202</v>
      </c>
      <c r="L204" s="213"/>
      <c r="M204" s="297" t="s">
        <v>5</v>
      </c>
      <c r="N204" s="298" t="s">
        <v>48</v>
      </c>
      <c r="O204" s="214"/>
      <c r="P204" s="299">
        <f>O204*H204</f>
        <v>0</v>
      </c>
      <c r="Q204" s="299">
        <v>0</v>
      </c>
      <c r="R204" s="299">
        <f>Q204*H204</f>
        <v>0</v>
      </c>
      <c r="S204" s="299">
        <v>0</v>
      </c>
      <c r="T204" s="300">
        <f>S204*H204</f>
        <v>0</v>
      </c>
      <c r="AR204" s="202" t="s">
        <v>261</v>
      </c>
      <c r="AT204" s="202" t="s">
        <v>198</v>
      </c>
      <c r="AU204" s="202" t="s">
        <v>85</v>
      </c>
      <c r="AY204" s="202" t="s">
        <v>196</v>
      </c>
      <c r="BE204" s="301">
        <f>IF(N204="základní",J204,0)</f>
        <v>0</v>
      </c>
      <c r="BF204" s="301">
        <f>IF(N204="snížená",J204,0)</f>
        <v>0</v>
      </c>
      <c r="BG204" s="301">
        <f>IF(N204="zákl. přenesená",J204,0)</f>
        <v>0</v>
      </c>
      <c r="BH204" s="301">
        <f>IF(N204="sníž. přenesená",J204,0)</f>
        <v>0</v>
      </c>
      <c r="BI204" s="301">
        <f>IF(N204="nulová",J204,0)</f>
        <v>0</v>
      </c>
      <c r="BJ204" s="202" t="s">
        <v>39</v>
      </c>
      <c r="BK204" s="301">
        <f>ROUND(I204*H204,2)</f>
        <v>0</v>
      </c>
      <c r="BL204" s="202" t="s">
        <v>261</v>
      </c>
      <c r="BM204" s="202" t="s">
        <v>2296</v>
      </c>
    </row>
    <row r="205" spans="2:65" s="212" customFormat="1" ht="16.5" customHeight="1">
      <c r="B205" s="213"/>
      <c r="C205" s="302" t="s">
        <v>589</v>
      </c>
      <c r="D205" s="302" t="s">
        <v>291</v>
      </c>
      <c r="E205" s="303" t="s">
        <v>2297</v>
      </c>
      <c r="F205" s="304" t="s">
        <v>2298</v>
      </c>
      <c r="G205" s="305" t="s">
        <v>288</v>
      </c>
      <c r="H205" s="306">
        <v>52</v>
      </c>
      <c r="I205" s="117">
        <v>0</v>
      </c>
      <c r="J205" s="307">
        <f>ROUND(I205*H205,2)</f>
        <v>0</v>
      </c>
      <c r="K205" s="304" t="s">
        <v>351</v>
      </c>
      <c r="L205" s="308"/>
      <c r="M205" s="309" t="s">
        <v>5</v>
      </c>
      <c r="N205" s="310" t="s">
        <v>48</v>
      </c>
      <c r="O205" s="214"/>
      <c r="P205" s="299">
        <f>O205*H205</f>
        <v>0</v>
      </c>
      <c r="Q205" s="299">
        <v>9.0000000000000006E-5</v>
      </c>
      <c r="R205" s="299">
        <f>Q205*H205</f>
        <v>4.6800000000000001E-3</v>
      </c>
      <c r="S205" s="299">
        <v>0</v>
      </c>
      <c r="T205" s="300">
        <f>S205*H205</f>
        <v>0</v>
      </c>
      <c r="AR205" s="202" t="s">
        <v>327</v>
      </c>
      <c r="AT205" s="202" t="s">
        <v>291</v>
      </c>
      <c r="AU205" s="202" t="s">
        <v>85</v>
      </c>
      <c r="AY205" s="202" t="s">
        <v>196</v>
      </c>
      <c r="BE205" s="301">
        <f>IF(N205="základní",J205,0)</f>
        <v>0</v>
      </c>
      <c r="BF205" s="301">
        <f>IF(N205="snížená",J205,0)</f>
        <v>0</v>
      </c>
      <c r="BG205" s="301">
        <f>IF(N205="zákl. přenesená",J205,0)</f>
        <v>0</v>
      </c>
      <c r="BH205" s="301">
        <f>IF(N205="sníž. přenesená",J205,0)</f>
        <v>0</v>
      </c>
      <c r="BI205" s="301">
        <f>IF(N205="nulová",J205,0)</f>
        <v>0</v>
      </c>
      <c r="BJ205" s="202" t="s">
        <v>39</v>
      </c>
      <c r="BK205" s="301">
        <f>ROUND(I205*H205,2)</f>
        <v>0</v>
      </c>
      <c r="BL205" s="202" t="s">
        <v>261</v>
      </c>
      <c r="BM205" s="202" t="s">
        <v>2299</v>
      </c>
    </row>
    <row r="206" spans="2:65" s="212" customFormat="1">
      <c r="B206" s="213"/>
      <c r="D206" s="313"/>
      <c r="F206" s="324"/>
      <c r="I206" s="119"/>
      <c r="L206" s="213"/>
      <c r="M206" s="325"/>
      <c r="N206" s="214"/>
      <c r="O206" s="214"/>
      <c r="P206" s="214"/>
      <c r="Q206" s="214"/>
      <c r="R206" s="214"/>
      <c r="S206" s="214"/>
      <c r="T206" s="326"/>
      <c r="AT206" s="202"/>
      <c r="AU206" s="202"/>
    </row>
    <row r="207" spans="2:65" s="212" customFormat="1" ht="38.25" customHeight="1">
      <c r="B207" s="213"/>
      <c r="C207" s="291" t="s">
        <v>594</v>
      </c>
      <c r="D207" s="291" t="s">
        <v>198</v>
      </c>
      <c r="E207" s="292" t="s">
        <v>2300</v>
      </c>
      <c r="F207" s="293" t="s">
        <v>2301</v>
      </c>
      <c r="G207" s="294" t="s">
        <v>288</v>
      </c>
      <c r="H207" s="295">
        <v>21</v>
      </c>
      <c r="I207" s="116">
        <v>0</v>
      </c>
      <c r="J207" s="296">
        <f t="shared" ref="J207:J212" si="40">ROUND(I207*H207,2)</f>
        <v>0</v>
      </c>
      <c r="K207" s="293" t="s">
        <v>202</v>
      </c>
      <c r="L207" s="213"/>
      <c r="M207" s="297" t="s">
        <v>5</v>
      </c>
      <c r="N207" s="298" t="s">
        <v>48</v>
      </c>
      <c r="O207" s="214"/>
      <c r="P207" s="299">
        <f t="shared" ref="P207:P212" si="41">O207*H207</f>
        <v>0</v>
      </c>
      <c r="Q207" s="299">
        <v>0</v>
      </c>
      <c r="R207" s="299">
        <f t="shared" ref="R207:R212" si="42">Q207*H207</f>
        <v>0</v>
      </c>
      <c r="S207" s="299">
        <v>0</v>
      </c>
      <c r="T207" s="300">
        <f t="shared" ref="T207:T212" si="43">S207*H207</f>
        <v>0</v>
      </c>
      <c r="AR207" s="202" t="s">
        <v>261</v>
      </c>
      <c r="AT207" s="202" t="s">
        <v>198</v>
      </c>
      <c r="AU207" s="202" t="s">
        <v>85</v>
      </c>
      <c r="AY207" s="202" t="s">
        <v>196</v>
      </c>
      <c r="BE207" s="301">
        <f t="shared" ref="BE207:BE212" si="44">IF(N207="základní",J207,0)</f>
        <v>0</v>
      </c>
      <c r="BF207" s="301">
        <f t="shared" ref="BF207:BF212" si="45">IF(N207="snížená",J207,0)</f>
        <v>0</v>
      </c>
      <c r="BG207" s="301">
        <f t="shared" ref="BG207:BG212" si="46">IF(N207="zákl. přenesená",J207,0)</f>
        <v>0</v>
      </c>
      <c r="BH207" s="301">
        <f t="shared" ref="BH207:BH212" si="47">IF(N207="sníž. přenesená",J207,0)</f>
        <v>0</v>
      </c>
      <c r="BI207" s="301">
        <f t="shared" ref="BI207:BI212" si="48">IF(N207="nulová",J207,0)</f>
        <v>0</v>
      </c>
      <c r="BJ207" s="202" t="s">
        <v>39</v>
      </c>
      <c r="BK207" s="301">
        <f t="shared" ref="BK207:BK212" si="49">ROUND(I207*H207,2)</f>
        <v>0</v>
      </c>
      <c r="BL207" s="202" t="s">
        <v>261</v>
      </c>
      <c r="BM207" s="202" t="s">
        <v>2302</v>
      </c>
    </row>
    <row r="208" spans="2:65" s="212" customFormat="1" ht="16.5" customHeight="1">
      <c r="B208" s="213"/>
      <c r="C208" s="302" t="s">
        <v>598</v>
      </c>
      <c r="D208" s="302" t="s">
        <v>291</v>
      </c>
      <c r="E208" s="303" t="s">
        <v>2303</v>
      </c>
      <c r="F208" s="304" t="s">
        <v>2304</v>
      </c>
      <c r="G208" s="305" t="s">
        <v>1523</v>
      </c>
      <c r="H208" s="306">
        <v>21</v>
      </c>
      <c r="I208" s="117">
        <v>0</v>
      </c>
      <c r="J208" s="307">
        <f t="shared" si="40"/>
        <v>0</v>
      </c>
      <c r="K208" s="304" t="s">
        <v>351</v>
      </c>
      <c r="L208" s="308"/>
      <c r="M208" s="309" t="s">
        <v>5</v>
      </c>
      <c r="N208" s="310" t="s">
        <v>48</v>
      </c>
      <c r="O208" s="214"/>
      <c r="P208" s="299">
        <f t="shared" si="41"/>
        <v>0</v>
      </c>
      <c r="Q208" s="299">
        <v>0</v>
      </c>
      <c r="R208" s="299">
        <f t="shared" si="42"/>
        <v>0</v>
      </c>
      <c r="S208" s="299">
        <v>0</v>
      </c>
      <c r="T208" s="300">
        <f t="shared" si="43"/>
        <v>0</v>
      </c>
      <c r="AR208" s="202" t="s">
        <v>327</v>
      </c>
      <c r="AT208" s="202" t="s">
        <v>291</v>
      </c>
      <c r="AU208" s="202" t="s">
        <v>85</v>
      </c>
      <c r="AY208" s="202" t="s">
        <v>196</v>
      </c>
      <c r="BE208" s="301">
        <f t="shared" si="44"/>
        <v>0</v>
      </c>
      <c r="BF208" s="301">
        <f t="shared" si="45"/>
        <v>0</v>
      </c>
      <c r="BG208" s="301">
        <f t="shared" si="46"/>
        <v>0</v>
      </c>
      <c r="BH208" s="301">
        <f t="shared" si="47"/>
        <v>0</v>
      </c>
      <c r="BI208" s="301">
        <f t="shared" si="48"/>
        <v>0</v>
      </c>
      <c r="BJ208" s="202" t="s">
        <v>39</v>
      </c>
      <c r="BK208" s="301">
        <f t="shared" si="49"/>
        <v>0</v>
      </c>
      <c r="BL208" s="202" t="s">
        <v>261</v>
      </c>
      <c r="BM208" s="202" t="s">
        <v>2305</v>
      </c>
    </row>
    <row r="209" spans="2:65" s="212" customFormat="1" ht="38.25" customHeight="1">
      <c r="B209" s="213"/>
      <c r="C209" s="291" t="s">
        <v>602</v>
      </c>
      <c r="D209" s="291" t="s">
        <v>198</v>
      </c>
      <c r="E209" s="292" t="s">
        <v>2306</v>
      </c>
      <c r="F209" s="293" t="s">
        <v>2307</v>
      </c>
      <c r="G209" s="294" t="s">
        <v>288</v>
      </c>
      <c r="H209" s="295">
        <v>6</v>
      </c>
      <c r="I209" s="116">
        <v>0</v>
      </c>
      <c r="J209" s="296">
        <f t="shared" si="40"/>
        <v>0</v>
      </c>
      <c r="K209" s="293" t="s">
        <v>202</v>
      </c>
      <c r="L209" s="213"/>
      <c r="M209" s="297" t="s">
        <v>5</v>
      </c>
      <c r="N209" s="298" t="s">
        <v>48</v>
      </c>
      <c r="O209" s="214"/>
      <c r="P209" s="299">
        <f t="shared" si="41"/>
        <v>0</v>
      </c>
      <c r="Q209" s="299">
        <v>0</v>
      </c>
      <c r="R209" s="299">
        <f t="shared" si="42"/>
        <v>0</v>
      </c>
      <c r="S209" s="299">
        <v>0</v>
      </c>
      <c r="T209" s="300">
        <f t="shared" si="43"/>
        <v>0</v>
      </c>
      <c r="AR209" s="202" t="s">
        <v>261</v>
      </c>
      <c r="AT209" s="202" t="s">
        <v>198</v>
      </c>
      <c r="AU209" s="202" t="s">
        <v>85</v>
      </c>
      <c r="AY209" s="202" t="s">
        <v>196</v>
      </c>
      <c r="BE209" s="301">
        <f t="shared" si="44"/>
        <v>0</v>
      </c>
      <c r="BF209" s="301">
        <f t="shared" si="45"/>
        <v>0</v>
      </c>
      <c r="BG209" s="301">
        <f t="shared" si="46"/>
        <v>0</v>
      </c>
      <c r="BH209" s="301">
        <f t="shared" si="47"/>
        <v>0</v>
      </c>
      <c r="BI209" s="301">
        <f t="shared" si="48"/>
        <v>0</v>
      </c>
      <c r="BJ209" s="202" t="s">
        <v>39</v>
      </c>
      <c r="BK209" s="301">
        <f t="shared" si="49"/>
        <v>0</v>
      </c>
      <c r="BL209" s="202" t="s">
        <v>261</v>
      </c>
      <c r="BM209" s="202" t="s">
        <v>2308</v>
      </c>
    </row>
    <row r="210" spans="2:65" s="212" customFormat="1" ht="16.5" customHeight="1">
      <c r="B210" s="213"/>
      <c r="C210" s="302" t="s">
        <v>606</v>
      </c>
      <c r="D210" s="302" t="s">
        <v>291</v>
      </c>
      <c r="E210" s="303" t="s">
        <v>2309</v>
      </c>
      <c r="F210" s="304" t="s">
        <v>2310</v>
      </c>
      <c r="G210" s="305" t="s">
        <v>1523</v>
      </c>
      <c r="H210" s="306">
        <v>6</v>
      </c>
      <c r="I210" s="117">
        <v>0</v>
      </c>
      <c r="J210" s="307">
        <f t="shared" si="40"/>
        <v>0</v>
      </c>
      <c r="K210" s="304" t="s">
        <v>351</v>
      </c>
      <c r="L210" s="308"/>
      <c r="M210" s="309" t="s">
        <v>5</v>
      </c>
      <c r="N210" s="310" t="s">
        <v>48</v>
      </c>
      <c r="O210" s="214"/>
      <c r="P210" s="299">
        <f t="shared" si="41"/>
        <v>0</v>
      </c>
      <c r="Q210" s="299">
        <v>0</v>
      </c>
      <c r="R210" s="299">
        <f t="shared" si="42"/>
        <v>0</v>
      </c>
      <c r="S210" s="299">
        <v>0</v>
      </c>
      <c r="T210" s="300">
        <f t="shared" si="43"/>
        <v>0</v>
      </c>
      <c r="AR210" s="202" t="s">
        <v>327</v>
      </c>
      <c r="AT210" s="202" t="s">
        <v>291</v>
      </c>
      <c r="AU210" s="202" t="s">
        <v>85</v>
      </c>
      <c r="AY210" s="202" t="s">
        <v>196</v>
      </c>
      <c r="BE210" s="301">
        <f t="shared" si="44"/>
        <v>0</v>
      </c>
      <c r="BF210" s="301">
        <f t="shared" si="45"/>
        <v>0</v>
      </c>
      <c r="BG210" s="301">
        <f t="shared" si="46"/>
        <v>0</v>
      </c>
      <c r="BH210" s="301">
        <f t="shared" si="47"/>
        <v>0</v>
      </c>
      <c r="BI210" s="301">
        <f t="shared" si="48"/>
        <v>0</v>
      </c>
      <c r="BJ210" s="202" t="s">
        <v>39</v>
      </c>
      <c r="BK210" s="301">
        <f t="shared" si="49"/>
        <v>0</v>
      </c>
      <c r="BL210" s="202" t="s">
        <v>261</v>
      </c>
      <c r="BM210" s="202" t="s">
        <v>2311</v>
      </c>
    </row>
    <row r="211" spans="2:65" s="212" customFormat="1" ht="16.5" customHeight="1">
      <c r="B211" s="213"/>
      <c r="C211" s="291" t="s">
        <v>610</v>
      </c>
      <c r="D211" s="291" t="s">
        <v>198</v>
      </c>
      <c r="E211" s="292" t="s">
        <v>2312</v>
      </c>
      <c r="F211" s="293" t="s">
        <v>2313</v>
      </c>
      <c r="G211" s="294" t="s">
        <v>288</v>
      </c>
      <c r="H211" s="295">
        <v>6</v>
      </c>
      <c r="I211" s="116">
        <v>0</v>
      </c>
      <c r="J211" s="296">
        <f t="shared" si="40"/>
        <v>0</v>
      </c>
      <c r="K211" s="293" t="s">
        <v>351</v>
      </c>
      <c r="L211" s="213"/>
      <c r="M211" s="297" t="s">
        <v>5</v>
      </c>
      <c r="N211" s="298" t="s">
        <v>48</v>
      </c>
      <c r="O211" s="214"/>
      <c r="P211" s="299">
        <f t="shared" si="41"/>
        <v>0</v>
      </c>
      <c r="Q211" s="299">
        <v>0</v>
      </c>
      <c r="R211" s="299">
        <f t="shared" si="42"/>
        <v>0</v>
      </c>
      <c r="S211" s="299">
        <v>0</v>
      </c>
      <c r="T211" s="300">
        <f t="shared" si="43"/>
        <v>0</v>
      </c>
      <c r="AR211" s="202" t="s">
        <v>261</v>
      </c>
      <c r="AT211" s="202" t="s">
        <v>198</v>
      </c>
      <c r="AU211" s="202" t="s">
        <v>85</v>
      </c>
      <c r="AY211" s="202" t="s">
        <v>196</v>
      </c>
      <c r="BE211" s="301">
        <f t="shared" si="44"/>
        <v>0</v>
      </c>
      <c r="BF211" s="301">
        <f t="shared" si="45"/>
        <v>0</v>
      </c>
      <c r="BG211" s="301">
        <f t="shared" si="46"/>
        <v>0</v>
      </c>
      <c r="BH211" s="301">
        <f t="shared" si="47"/>
        <v>0</v>
      </c>
      <c r="BI211" s="301">
        <f t="shared" si="48"/>
        <v>0</v>
      </c>
      <c r="BJ211" s="202" t="s">
        <v>39</v>
      </c>
      <c r="BK211" s="301">
        <f t="shared" si="49"/>
        <v>0</v>
      </c>
      <c r="BL211" s="202" t="s">
        <v>261</v>
      </c>
      <c r="BM211" s="202" t="s">
        <v>2314</v>
      </c>
    </row>
    <row r="212" spans="2:65" s="212" customFormat="1" ht="16.5" customHeight="1">
      <c r="B212" s="213"/>
      <c r="C212" s="302" t="s">
        <v>614</v>
      </c>
      <c r="D212" s="302" t="s">
        <v>291</v>
      </c>
      <c r="E212" s="303" t="s">
        <v>2315</v>
      </c>
      <c r="F212" s="304" t="s">
        <v>2316</v>
      </c>
      <c r="G212" s="305" t="s">
        <v>1523</v>
      </c>
      <c r="H212" s="306">
        <v>6</v>
      </c>
      <c r="I212" s="117">
        <v>0</v>
      </c>
      <c r="J212" s="307">
        <f t="shared" si="40"/>
        <v>0</v>
      </c>
      <c r="K212" s="304" t="s">
        <v>351</v>
      </c>
      <c r="L212" s="308"/>
      <c r="M212" s="309" t="s">
        <v>5</v>
      </c>
      <c r="N212" s="310" t="s">
        <v>48</v>
      </c>
      <c r="O212" s="214"/>
      <c r="P212" s="299">
        <f t="shared" si="41"/>
        <v>0</v>
      </c>
      <c r="Q212" s="299">
        <v>0</v>
      </c>
      <c r="R212" s="299">
        <f t="shared" si="42"/>
        <v>0</v>
      </c>
      <c r="S212" s="299">
        <v>0</v>
      </c>
      <c r="T212" s="300">
        <f t="shared" si="43"/>
        <v>0</v>
      </c>
      <c r="AR212" s="202" t="s">
        <v>327</v>
      </c>
      <c r="AT212" s="202" t="s">
        <v>291</v>
      </c>
      <c r="AU212" s="202" t="s">
        <v>85</v>
      </c>
      <c r="AY212" s="202" t="s">
        <v>196</v>
      </c>
      <c r="BE212" s="301">
        <f t="shared" si="44"/>
        <v>0</v>
      </c>
      <c r="BF212" s="301">
        <f t="shared" si="45"/>
        <v>0</v>
      </c>
      <c r="BG212" s="301">
        <f t="shared" si="46"/>
        <v>0</v>
      </c>
      <c r="BH212" s="301">
        <f t="shared" si="47"/>
        <v>0</v>
      </c>
      <c r="BI212" s="301">
        <f t="shared" si="48"/>
        <v>0</v>
      </c>
      <c r="BJ212" s="202" t="s">
        <v>39</v>
      </c>
      <c r="BK212" s="301">
        <f t="shared" si="49"/>
        <v>0</v>
      </c>
      <c r="BL212" s="202" t="s">
        <v>261</v>
      </c>
      <c r="BM212" s="202" t="s">
        <v>2317</v>
      </c>
    </row>
    <row r="213" spans="2:65" s="279" customFormat="1" ht="37.35" customHeight="1">
      <c r="B213" s="278"/>
      <c r="D213" s="280" t="s">
        <v>76</v>
      </c>
      <c r="E213" s="281" t="s">
        <v>2318</v>
      </c>
      <c r="F213" s="281" t="s">
        <v>2319</v>
      </c>
      <c r="I213" s="115"/>
      <c r="J213" s="282">
        <f>BK213</f>
        <v>0</v>
      </c>
      <c r="L213" s="278"/>
      <c r="M213" s="283"/>
      <c r="N213" s="284"/>
      <c r="O213" s="284"/>
      <c r="P213" s="285">
        <f>SUM(P214:P217)</f>
        <v>0</v>
      </c>
      <c r="Q213" s="284"/>
      <c r="R213" s="285">
        <f>SUM(R214:R217)</f>
        <v>0</v>
      </c>
      <c r="S213" s="284"/>
      <c r="T213" s="286">
        <f>SUM(T214:T217)</f>
        <v>0</v>
      </c>
      <c r="AR213" s="280" t="s">
        <v>203</v>
      </c>
      <c r="AT213" s="287" t="s">
        <v>76</v>
      </c>
      <c r="AU213" s="287" t="s">
        <v>77</v>
      </c>
      <c r="AY213" s="280" t="s">
        <v>196</v>
      </c>
      <c r="BK213" s="288">
        <f>SUM(BK214:BK217)</f>
        <v>0</v>
      </c>
    </row>
    <row r="214" spans="2:65" s="212" customFormat="1" ht="16.5" customHeight="1">
      <c r="B214" s="213"/>
      <c r="C214" s="291" t="s">
        <v>618</v>
      </c>
      <c r="D214" s="291" t="s">
        <v>198</v>
      </c>
      <c r="E214" s="292" t="s">
        <v>2320</v>
      </c>
      <c r="F214" s="293" t="s">
        <v>2321</v>
      </c>
      <c r="G214" s="294" t="s">
        <v>1264</v>
      </c>
      <c r="H214" s="295">
        <v>36</v>
      </c>
      <c r="I214" s="116">
        <v>0</v>
      </c>
      <c r="J214" s="296">
        <f>ROUND(I214*H214,2)</f>
        <v>0</v>
      </c>
      <c r="K214" s="293" t="s">
        <v>351</v>
      </c>
      <c r="L214" s="213"/>
      <c r="M214" s="297" t="s">
        <v>5</v>
      </c>
      <c r="N214" s="298" t="s">
        <v>48</v>
      </c>
      <c r="O214" s="214"/>
      <c r="P214" s="299">
        <f>O214*H214</f>
        <v>0</v>
      </c>
      <c r="Q214" s="299">
        <v>0</v>
      </c>
      <c r="R214" s="299">
        <f>Q214*H214</f>
        <v>0</v>
      </c>
      <c r="S214" s="299">
        <v>0</v>
      </c>
      <c r="T214" s="300">
        <f>S214*H214</f>
        <v>0</v>
      </c>
      <c r="AR214" s="202" t="s">
        <v>261</v>
      </c>
      <c r="AT214" s="202" t="s">
        <v>198</v>
      </c>
      <c r="AU214" s="202" t="s">
        <v>39</v>
      </c>
      <c r="AY214" s="202" t="s">
        <v>196</v>
      </c>
      <c r="BE214" s="301">
        <f>IF(N214="základní",J214,0)</f>
        <v>0</v>
      </c>
      <c r="BF214" s="301">
        <f>IF(N214="snížená",J214,0)</f>
        <v>0</v>
      </c>
      <c r="BG214" s="301">
        <f>IF(N214="zákl. přenesená",J214,0)</f>
        <v>0</v>
      </c>
      <c r="BH214" s="301">
        <f>IF(N214="sníž. přenesená",J214,0)</f>
        <v>0</v>
      </c>
      <c r="BI214" s="301">
        <f>IF(N214="nulová",J214,0)</f>
        <v>0</v>
      </c>
      <c r="BJ214" s="202" t="s">
        <v>39</v>
      </c>
      <c r="BK214" s="301">
        <f>ROUND(I214*H214,2)</f>
        <v>0</v>
      </c>
      <c r="BL214" s="202" t="s">
        <v>261</v>
      </c>
      <c r="BM214" s="202" t="s">
        <v>2322</v>
      </c>
    </row>
    <row r="215" spans="2:65" s="212" customFormat="1" ht="16.5" customHeight="1">
      <c r="B215" s="213"/>
      <c r="C215" s="291" t="s">
        <v>622</v>
      </c>
      <c r="D215" s="291" t="s">
        <v>198</v>
      </c>
      <c r="E215" s="292" t="s">
        <v>2323</v>
      </c>
      <c r="F215" s="293" t="s">
        <v>2324</v>
      </c>
      <c r="G215" s="294" t="s">
        <v>1264</v>
      </c>
      <c r="H215" s="295">
        <v>10</v>
      </c>
      <c r="I215" s="116">
        <v>0</v>
      </c>
      <c r="J215" s="296">
        <f>ROUND(I215*H215,2)</f>
        <v>0</v>
      </c>
      <c r="K215" s="293" t="s">
        <v>351</v>
      </c>
      <c r="L215" s="213"/>
      <c r="M215" s="297" t="s">
        <v>5</v>
      </c>
      <c r="N215" s="298" t="s">
        <v>48</v>
      </c>
      <c r="O215" s="214"/>
      <c r="P215" s="299">
        <f>O215*H215</f>
        <v>0</v>
      </c>
      <c r="Q215" s="299">
        <v>0</v>
      </c>
      <c r="R215" s="299">
        <f>Q215*H215</f>
        <v>0</v>
      </c>
      <c r="S215" s="299">
        <v>0</v>
      </c>
      <c r="T215" s="300">
        <f>S215*H215</f>
        <v>0</v>
      </c>
      <c r="AR215" s="202" t="s">
        <v>261</v>
      </c>
      <c r="AT215" s="202" t="s">
        <v>198</v>
      </c>
      <c r="AU215" s="202" t="s">
        <v>39</v>
      </c>
      <c r="AY215" s="202" t="s">
        <v>196</v>
      </c>
      <c r="BE215" s="301">
        <f>IF(N215="základní",J215,0)</f>
        <v>0</v>
      </c>
      <c r="BF215" s="301">
        <f>IF(N215="snížená",J215,0)</f>
        <v>0</v>
      </c>
      <c r="BG215" s="301">
        <f>IF(N215="zákl. přenesená",J215,0)</f>
        <v>0</v>
      </c>
      <c r="BH215" s="301">
        <f>IF(N215="sníž. přenesená",J215,0)</f>
        <v>0</v>
      </c>
      <c r="BI215" s="301">
        <f>IF(N215="nulová",J215,0)</f>
        <v>0</v>
      </c>
      <c r="BJ215" s="202" t="s">
        <v>39</v>
      </c>
      <c r="BK215" s="301">
        <f>ROUND(I215*H215,2)</f>
        <v>0</v>
      </c>
      <c r="BL215" s="202" t="s">
        <v>261</v>
      </c>
      <c r="BM215" s="202" t="s">
        <v>2325</v>
      </c>
    </row>
    <row r="216" spans="2:65" s="212" customFormat="1" ht="16.5" customHeight="1">
      <c r="B216" s="213"/>
      <c r="C216" s="291" t="s">
        <v>626</v>
      </c>
      <c r="D216" s="291" t="s">
        <v>198</v>
      </c>
      <c r="E216" s="292" t="s">
        <v>2326</v>
      </c>
      <c r="F216" s="293" t="s">
        <v>2327</v>
      </c>
      <c r="G216" s="294" t="s">
        <v>1591</v>
      </c>
      <c r="H216" s="295">
        <v>1</v>
      </c>
      <c r="I216" s="116">
        <v>0</v>
      </c>
      <c r="J216" s="296">
        <f>ROUND(I216*H216,2)</f>
        <v>0</v>
      </c>
      <c r="K216" s="293" t="s">
        <v>351</v>
      </c>
      <c r="L216" s="213"/>
      <c r="M216" s="297" t="s">
        <v>5</v>
      </c>
      <c r="N216" s="298" t="s">
        <v>48</v>
      </c>
      <c r="O216" s="214"/>
      <c r="P216" s="299">
        <f>O216*H216</f>
        <v>0</v>
      </c>
      <c r="Q216" s="299">
        <v>0</v>
      </c>
      <c r="R216" s="299">
        <f>Q216*H216</f>
        <v>0</v>
      </c>
      <c r="S216" s="299">
        <v>0</v>
      </c>
      <c r="T216" s="300">
        <f>S216*H216</f>
        <v>0</v>
      </c>
      <c r="AR216" s="202" t="s">
        <v>261</v>
      </c>
      <c r="AT216" s="202" t="s">
        <v>198</v>
      </c>
      <c r="AU216" s="202" t="s">
        <v>39</v>
      </c>
      <c r="AY216" s="202" t="s">
        <v>196</v>
      </c>
      <c r="BE216" s="301">
        <f>IF(N216="základní",J216,0)</f>
        <v>0</v>
      </c>
      <c r="BF216" s="301">
        <f>IF(N216="snížená",J216,0)</f>
        <v>0</v>
      </c>
      <c r="BG216" s="301">
        <f>IF(N216="zákl. přenesená",J216,0)</f>
        <v>0</v>
      </c>
      <c r="BH216" s="301">
        <f>IF(N216="sníž. přenesená",J216,0)</f>
        <v>0</v>
      </c>
      <c r="BI216" s="301">
        <f>IF(N216="nulová",J216,0)</f>
        <v>0</v>
      </c>
      <c r="BJ216" s="202" t="s">
        <v>39</v>
      </c>
      <c r="BK216" s="301">
        <f>ROUND(I216*H216,2)</f>
        <v>0</v>
      </c>
      <c r="BL216" s="202" t="s">
        <v>261</v>
      </c>
      <c r="BM216" s="202" t="s">
        <v>2328</v>
      </c>
    </row>
    <row r="217" spans="2:65" s="212" customFormat="1" ht="16.5" customHeight="1">
      <c r="B217" s="213"/>
      <c r="C217" s="291" t="s">
        <v>631</v>
      </c>
      <c r="D217" s="291" t="s">
        <v>198</v>
      </c>
      <c r="E217" s="292" t="s">
        <v>2329</v>
      </c>
      <c r="F217" s="293" t="s">
        <v>2330</v>
      </c>
      <c r="G217" s="294" t="s">
        <v>1264</v>
      </c>
      <c r="H217" s="295">
        <v>31</v>
      </c>
      <c r="I217" s="116">
        <v>0</v>
      </c>
      <c r="J217" s="296">
        <f>ROUND(I217*H217,2)</f>
        <v>0</v>
      </c>
      <c r="K217" s="293" t="s">
        <v>351</v>
      </c>
      <c r="L217" s="213"/>
      <c r="M217" s="297" t="s">
        <v>5</v>
      </c>
      <c r="N217" s="320" t="s">
        <v>48</v>
      </c>
      <c r="O217" s="321"/>
      <c r="P217" s="322">
        <f>O217*H217</f>
        <v>0</v>
      </c>
      <c r="Q217" s="322">
        <v>0</v>
      </c>
      <c r="R217" s="322">
        <f>Q217*H217</f>
        <v>0</v>
      </c>
      <c r="S217" s="322">
        <v>0</v>
      </c>
      <c r="T217" s="323">
        <f>S217*H217</f>
        <v>0</v>
      </c>
      <c r="AR217" s="202" t="s">
        <v>261</v>
      </c>
      <c r="AT217" s="202" t="s">
        <v>198</v>
      </c>
      <c r="AU217" s="202" t="s">
        <v>39</v>
      </c>
      <c r="AY217" s="202" t="s">
        <v>196</v>
      </c>
      <c r="BE217" s="301">
        <f>IF(N217="základní",J217,0)</f>
        <v>0</v>
      </c>
      <c r="BF217" s="301">
        <f>IF(N217="snížená",J217,0)</f>
        <v>0</v>
      </c>
      <c r="BG217" s="301">
        <f>IF(N217="zákl. přenesená",J217,0)</f>
        <v>0</v>
      </c>
      <c r="BH217" s="301">
        <f>IF(N217="sníž. přenesená",J217,0)</f>
        <v>0</v>
      </c>
      <c r="BI217" s="301">
        <f>IF(N217="nulová",J217,0)</f>
        <v>0</v>
      </c>
      <c r="BJ217" s="202" t="s">
        <v>39</v>
      </c>
      <c r="BK217" s="301">
        <f>ROUND(I217*H217,2)</f>
        <v>0</v>
      </c>
      <c r="BL217" s="202" t="s">
        <v>261</v>
      </c>
      <c r="BM217" s="202" t="s">
        <v>2331</v>
      </c>
    </row>
    <row r="218" spans="2:65" s="212" customFormat="1" ht="6.95" customHeight="1">
      <c r="B218" s="236"/>
      <c r="C218" s="237"/>
      <c r="D218" s="237"/>
      <c r="E218" s="237"/>
      <c r="F218" s="237"/>
      <c r="G218" s="237"/>
      <c r="H218" s="237"/>
      <c r="I218" s="108"/>
      <c r="J218" s="237"/>
      <c r="K218" s="237"/>
      <c r="L218" s="213"/>
    </row>
  </sheetData>
  <sheetProtection password="805E" sheet="1" objects="1" scenarios="1"/>
  <autoFilter ref="C92:K217"/>
  <mergeCells count="13">
    <mergeCell ref="E85:H85"/>
    <mergeCell ref="G1:H1"/>
    <mergeCell ref="L2:V2"/>
    <mergeCell ref="E49:H49"/>
    <mergeCell ref="E51:H51"/>
    <mergeCell ref="J55:J56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67" activePane="bottomLeft" state="frozen"/>
      <selection pane="bottomLeft" activeCell="V90" sqref="V90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108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144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2332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71.25" customHeight="1">
      <c r="B26" s="218"/>
      <c r="C26" s="219"/>
      <c r="D26" s="219"/>
      <c r="E26" s="380" t="s">
        <v>42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ROUND(J85,0)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ROUND(SUM(BE85:BE121), 0)</f>
        <v>0</v>
      </c>
      <c r="G32" s="214"/>
      <c r="H32" s="214"/>
      <c r="I32" s="106">
        <v>0.21</v>
      </c>
      <c r="J32" s="228">
        <f>ROUND(ROUND((SUM(BE85:BE121)),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ROUND(SUM(BF85:BF121), 0)</f>
        <v>0</v>
      </c>
      <c r="G33" s="214"/>
      <c r="H33" s="214"/>
      <c r="I33" s="106">
        <v>0.15</v>
      </c>
      <c r="J33" s="228">
        <f>ROUND(ROUND((SUM(BF85:BF121)),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ROUND(SUM(BG85:BG121),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ROUND(SUM(BH85:BH121),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ROUND(SUM(BI85:BI121),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144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07 - Ochrana před bleskem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J85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162</v>
      </c>
      <c r="E61" s="249"/>
      <c r="F61" s="249"/>
      <c r="G61" s="249"/>
      <c r="H61" s="249"/>
      <c r="I61" s="111"/>
      <c r="J61" s="250">
        <f>J86</f>
        <v>0</v>
      </c>
      <c r="K61" s="251"/>
    </row>
    <row r="62" spans="2:47" s="259" customFormat="1" ht="19.899999999999999" customHeight="1">
      <c r="B62" s="253"/>
      <c r="C62" s="254"/>
      <c r="D62" s="255" t="s">
        <v>1985</v>
      </c>
      <c r="E62" s="256"/>
      <c r="F62" s="256"/>
      <c r="G62" s="256"/>
      <c r="H62" s="256"/>
      <c r="I62" s="112"/>
      <c r="J62" s="257">
        <f>J87</f>
        <v>0</v>
      </c>
      <c r="K62" s="258"/>
    </row>
    <row r="63" spans="2:47" s="259" customFormat="1" ht="19.899999999999999" customHeight="1">
      <c r="B63" s="253"/>
      <c r="C63" s="254"/>
      <c r="D63" s="255" t="s">
        <v>1987</v>
      </c>
      <c r="E63" s="256"/>
      <c r="F63" s="256"/>
      <c r="G63" s="256"/>
      <c r="H63" s="256"/>
      <c r="I63" s="112"/>
      <c r="J63" s="257">
        <f>J90</f>
        <v>0</v>
      </c>
      <c r="K63" s="258"/>
    </row>
    <row r="64" spans="2:47" s="212" customFormat="1" ht="21.75" customHeight="1">
      <c r="B64" s="213"/>
      <c r="C64" s="214"/>
      <c r="D64" s="214"/>
      <c r="E64" s="214"/>
      <c r="F64" s="214"/>
      <c r="G64" s="214"/>
      <c r="H64" s="214"/>
      <c r="I64" s="101"/>
      <c r="J64" s="214"/>
      <c r="K64" s="215"/>
    </row>
    <row r="65" spans="2:12" s="212" customFormat="1" ht="6.95" customHeight="1">
      <c r="B65" s="236"/>
      <c r="C65" s="237"/>
      <c r="D65" s="237"/>
      <c r="E65" s="237"/>
      <c r="F65" s="237"/>
      <c r="G65" s="237"/>
      <c r="H65" s="237"/>
      <c r="I65" s="108"/>
      <c r="J65" s="237"/>
      <c r="K65" s="238"/>
    </row>
    <row r="69" spans="2:12" s="212" customFormat="1" ht="6.95" customHeight="1">
      <c r="B69" s="239"/>
      <c r="C69" s="240"/>
      <c r="D69" s="240"/>
      <c r="E69" s="240"/>
      <c r="F69" s="240"/>
      <c r="G69" s="240"/>
      <c r="H69" s="240"/>
      <c r="I69" s="109"/>
      <c r="J69" s="240"/>
      <c r="K69" s="240"/>
      <c r="L69" s="213"/>
    </row>
    <row r="70" spans="2:12" s="212" customFormat="1" ht="36.950000000000003" customHeight="1">
      <c r="B70" s="213"/>
      <c r="C70" s="260" t="s">
        <v>180</v>
      </c>
      <c r="I70" s="119"/>
      <c r="L70" s="213"/>
    </row>
    <row r="71" spans="2:12" s="212" customFormat="1" ht="6.95" customHeight="1">
      <c r="B71" s="213"/>
      <c r="I71" s="119"/>
      <c r="L71" s="213"/>
    </row>
    <row r="72" spans="2:12" s="212" customFormat="1" ht="14.45" customHeight="1">
      <c r="B72" s="213"/>
      <c r="C72" s="261" t="s">
        <v>19</v>
      </c>
      <c r="I72" s="119"/>
      <c r="L72" s="213"/>
    </row>
    <row r="73" spans="2:12" s="212" customFormat="1" ht="16.5" customHeight="1">
      <c r="B73" s="213"/>
      <c r="E73" s="382" t="str">
        <f>E7</f>
        <v>Střední škola automobilní Holice - modernizace dílen odborného výcviku a praxe - stavební práce</v>
      </c>
      <c r="F73" s="383"/>
      <c r="G73" s="383"/>
      <c r="H73" s="383"/>
      <c r="I73" s="119"/>
      <c r="L73" s="213"/>
    </row>
    <row r="74" spans="2:12" ht="15">
      <c r="B74" s="206"/>
      <c r="C74" s="261" t="s">
        <v>143</v>
      </c>
      <c r="L74" s="206"/>
    </row>
    <row r="75" spans="2:12" s="212" customFormat="1" ht="16.5" customHeight="1">
      <c r="B75" s="213"/>
      <c r="E75" s="382" t="s">
        <v>144</v>
      </c>
      <c r="F75" s="373"/>
      <c r="G75" s="373"/>
      <c r="H75" s="373"/>
      <c r="I75" s="119"/>
      <c r="L75" s="213"/>
    </row>
    <row r="76" spans="2:12" s="212" customFormat="1" ht="14.45" customHeight="1">
      <c r="B76" s="213"/>
      <c r="C76" s="261" t="s">
        <v>145</v>
      </c>
      <c r="I76" s="119"/>
      <c r="L76" s="213"/>
    </row>
    <row r="77" spans="2:12" s="212" customFormat="1" ht="17.25" customHeight="1">
      <c r="B77" s="213"/>
      <c r="E77" s="372" t="str">
        <f>E11</f>
        <v>07 - Ochrana před bleskem</v>
      </c>
      <c r="F77" s="373"/>
      <c r="G77" s="373"/>
      <c r="H77" s="373"/>
      <c r="I77" s="119"/>
      <c r="L77" s="213"/>
    </row>
    <row r="78" spans="2:12" s="212" customFormat="1" ht="6.95" customHeight="1">
      <c r="B78" s="213"/>
      <c r="I78" s="119"/>
      <c r="L78" s="213"/>
    </row>
    <row r="79" spans="2:12" s="212" customFormat="1" ht="18" customHeight="1">
      <c r="B79" s="213"/>
      <c r="C79" s="261" t="s">
        <v>23</v>
      </c>
      <c r="F79" s="262" t="str">
        <f>F14</f>
        <v>Holice</v>
      </c>
      <c r="I79" s="113" t="s">
        <v>25</v>
      </c>
      <c r="J79" s="263">
        <f>IF(J14="","",J14)</f>
        <v>0</v>
      </c>
      <c r="L79" s="213"/>
    </row>
    <row r="80" spans="2:12" s="212" customFormat="1" ht="6.95" customHeight="1">
      <c r="B80" s="213"/>
      <c r="I80" s="119"/>
      <c r="L80" s="213"/>
    </row>
    <row r="81" spans="2:65" s="212" customFormat="1" ht="15">
      <c r="B81" s="213"/>
      <c r="C81" s="261" t="s">
        <v>26</v>
      </c>
      <c r="F81" s="262" t="str">
        <f>E17</f>
        <v>Pardubický kraj, Komenského nám. 125, Pardubice</v>
      </c>
      <c r="I81" s="113" t="s">
        <v>34</v>
      </c>
      <c r="J81" s="262" t="str">
        <f>E23</f>
        <v>ApA Architektonicko-projekt.ateliér Vamberk s.r.o.</v>
      </c>
      <c r="L81" s="213"/>
    </row>
    <row r="82" spans="2:65" s="212" customFormat="1" ht="14.45" customHeight="1">
      <c r="B82" s="213"/>
      <c r="C82" s="261" t="s">
        <v>32</v>
      </c>
      <c r="F82" s="262" t="str">
        <f>IF(E20="","",E20)</f>
        <v/>
      </c>
      <c r="I82" s="119"/>
      <c r="L82" s="213"/>
    </row>
    <row r="83" spans="2:65" s="212" customFormat="1" ht="10.35" customHeight="1">
      <c r="B83" s="213"/>
      <c r="I83" s="119"/>
      <c r="L83" s="213"/>
    </row>
    <row r="84" spans="2:65" s="271" customFormat="1" ht="29.25" customHeight="1">
      <c r="B84" s="264"/>
      <c r="C84" s="265" t="s">
        <v>181</v>
      </c>
      <c r="D84" s="266" t="s">
        <v>62</v>
      </c>
      <c r="E84" s="266" t="s">
        <v>58</v>
      </c>
      <c r="F84" s="266" t="s">
        <v>182</v>
      </c>
      <c r="G84" s="266" t="s">
        <v>183</v>
      </c>
      <c r="H84" s="266" t="s">
        <v>184</v>
      </c>
      <c r="I84" s="114" t="s">
        <v>185</v>
      </c>
      <c r="J84" s="266" t="s">
        <v>149</v>
      </c>
      <c r="K84" s="267" t="s">
        <v>186</v>
      </c>
      <c r="L84" s="264"/>
      <c r="M84" s="268" t="s">
        <v>187</v>
      </c>
      <c r="N84" s="269" t="s">
        <v>47</v>
      </c>
      <c r="O84" s="269" t="s">
        <v>188</v>
      </c>
      <c r="P84" s="269" t="s">
        <v>189</v>
      </c>
      <c r="Q84" s="269" t="s">
        <v>190</v>
      </c>
      <c r="R84" s="269" t="s">
        <v>191</v>
      </c>
      <c r="S84" s="269" t="s">
        <v>192</v>
      </c>
      <c r="T84" s="270" t="s">
        <v>193</v>
      </c>
    </row>
    <row r="85" spans="2:65" s="212" customFormat="1" ht="29.25" customHeight="1">
      <c r="B85" s="213"/>
      <c r="C85" s="272" t="s">
        <v>150</v>
      </c>
      <c r="I85" s="119"/>
      <c r="J85" s="273">
        <f>BK85</f>
        <v>0</v>
      </c>
      <c r="L85" s="213"/>
      <c r="M85" s="274"/>
      <c r="N85" s="222"/>
      <c r="O85" s="222"/>
      <c r="P85" s="275">
        <f>P86</f>
        <v>0</v>
      </c>
      <c r="Q85" s="222"/>
      <c r="R85" s="275">
        <f>R86</f>
        <v>0.15978999999999999</v>
      </c>
      <c r="S85" s="222"/>
      <c r="T85" s="276">
        <f>T86</f>
        <v>0</v>
      </c>
      <c r="AT85" s="202" t="s">
        <v>76</v>
      </c>
      <c r="AU85" s="202" t="s">
        <v>151</v>
      </c>
      <c r="BK85" s="277">
        <f>BK86</f>
        <v>0</v>
      </c>
    </row>
    <row r="86" spans="2:65" s="279" customFormat="1" ht="37.35" customHeight="1">
      <c r="B86" s="278"/>
      <c r="D86" s="280" t="s">
        <v>76</v>
      </c>
      <c r="E86" s="281" t="s">
        <v>752</v>
      </c>
      <c r="F86" s="281" t="s">
        <v>753</v>
      </c>
      <c r="I86" s="115"/>
      <c r="J86" s="282">
        <f>BK86</f>
        <v>0</v>
      </c>
      <c r="L86" s="278"/>
      <c r="M86" s="283"/>
      <c r="N86" s="284"/>
      <c r="O86" s="284"/>
      <c r="P86" s="285">
        <f>P87+P90</f>
        <v>0</v>
      </c>
      <c r="Q86" s="284"/>
      <c r="R86" s="285">
        <f>R87+R90</f>
        <v>0.15978999999999999</v>
      </c>
      <c r="S86" s="284"/>
      <c r="T86" s="286">
        <f>T87+T90</f>
        <v>0</v>
      </c>
      <c r="AR86" s="280" t="s">
        <v>85</v>
      </c>
      <c r="AT86" s="287" t="s">
        <v>76</v>
      </c>
      <c r="AU86" s="287" t="s">
        <v>77</v>
      </c>
      <c r="AY86" s="280" t="s">
        <v>196</v>
      </c>
      <c r="BK86" s="288">
        <f>BK87+BK90</f>
        <v>0</v>
      </c>
    </row>
    <row r="87" spans="2:65" s="279" customFormat="1" ht="19.899999999999999" customHeight="1">
      <c r="B87" s="278"/>
      <c r="D87" s="280" t="s">
        <v>76</v>
      </c>
      <c r="E87" s="289" t="s">
        <v>1994</v>
      </c>
      <c r="F87" s="289" t="s">
        <v>1995</v>
      </c>
      <c r="I87" s="115"/>
      <c r="J87" s="290">
        <f>BK87</f>
        <v>0</v>
      </c>
      <c r="L87" s="278"/>
      <c r="M87" s="283"/>
      <c r="N87" s="284"/>
      <c r="O87" s="284"/>
      <c r="P87" s="285">
        <f>SUM(P88:P89)</f>
        <v>0</v>
      </c>
      <c r="Q87" s="284"/>
      <c r="R87" s="285">
        <f>SUM(R88:R89)</f>
        <v>0</v>
      </c>
      <c r="S87" s="284"/>
      <c r="T87" s="286">
        <f>SUM(T88:T89)</f>
        <v>0</v>
      </c>
      <c r="AR87" s="280" t="s">
        <v>85</v>
      </c>
      <c r="AT87" s="287" t="s">
        <v>76</v>
      </c>
      <c r="AU87" s="287" t="s">
        <v>39</v>
      </c>
      <c r="AY87" s="280" t="s">
        <v>196</v>
      </c>
      <c r="BK87" s="288">
        <f>SUM(BK88:BK89)</f>
        <v>0</v>
      </c>
    </row>
    <row r="88" spans="2:65" s="212" customFormat="1" ht="25.5" customHeight="1">
      <c r="B88" s="213"/>
      <c r="C88" s="291" t="s">
        <v>39</v>
      </c>
      <c r="D88" s="291" t="s">
        <v>198</v>
      </c>
      <c r="E88" s="292" t="s">
        <v>2333</v>
      </c>
      <c r="F88" s="293" t="s">
        <v>2334</v>
      </c>
      <c r="G88" s="294" t="s">
        <v>288</v>
      </c>
      <c r="H88" s="295">
        <v>1</v>
      </c>
      <c r="I88" s="116">
        <v>0</v>
      </c>
      <c r="J88" s="296">
        <f>ROUND(I88*H88,2)</f>
        <v>0</v>
      </c>
      <c r="K88" s="293" t="s">
        <v>202</v>
      </c>
      <c r="L88" s="213"/>
      <c r="M88" s="297" t="s">
        <v>5</v>
      </c>
      <c r="N88" s="298" t="s">
        <v>48</v>
      </c>
      <c r="O88" s="214"/>
      <c r="P88" s="299">
        <f>O88*H88</f>
        <v>0</v>
      </c>
      <c r="Q88" s="299">
        <v>0</v>
      </c>
      <c r="R88" s="299">
        <f>Q88*H88</f>
        <v>0</v>
      </c>
      <c r="S88" s="299">
        <v>0</v>
      </c>
      <c r="T88" s="300">
        <f>S88*H88</f>
        <v>0</v>
      </c>
      <c r="AR88" s="202" t="s">
        <v>261</v>
      </c>
      <c r="AT88" s="202" t="s">
        <v>198</v>
      </c>
      <c r="AU88" s="202" t="s">
        <v>85</v>
      </c>
      <c r="AY88" s="202" t="s">
        <v>196</v>
      </c>
      <c r="BE88" s="301">
        <f>IF(N88="základní",J88,0)</f>
        <v>0</v>
      </c>
      <c r="BF88" s="301">
        <f>IF(N88="snížená",J88,0)</f>
        <v>0</v>
      </c>
      <c r="BG88" s="301">
        <f>IF(N88="zákl. přenesená",J88,0)</f>
        <v>0</v>
      </c>
      <c r="BH88" s="301">
        <f>IF(N88="sníž. přenesená",J88,0)</f>
        <v>0</v>
      </c>
      <c r="BI88" s="301">
        <f>IF(N88="nulová",J88,0)</f>
        <v>0</v>
      </c>
      <c r="BJ88" s="202" t="s">
        <v>39</v>
      </c>
      <c r="BK88" s="301">
        <f>ROUND(I88*H88,2)</f>
        <v>0</v>
      </c>
      <c r="BL88" s="202" t="s">
        <v>261</v>
      </c>
      <c r="BM88" s="202" t="s">
        <v>2335</v>
      </c>
    </row>
    <row r="89" spans="2:65" s="212" customFormat="1" ht="16.5" customHeight="1">
      <c r="B89" s="213"/>
      <c r="C89" s="291" t="s">
        <v>85</v>
      </c>
      <c r="D89" s="291" t="s">
        <v>198</v>
      </c>
      <c r="E89" s="292" t="s">
        <v>2336</v>
      </c>
      <c r="F89" s="293" t="s">
        <v>2337</v>
      </c>
      <c r="G89" s="294" t="s">
        <v>288</v>
      </c>
      <c r="H89" s="295">
        <v>10</v>
      </c>
      <c r="I89" s="116">
        <v>0</v>
      </c>
      <c r="J89" s="296">
        <f>ROUND(I89*H89,2)</f>
        <v>0</v>
      </c>
      <c r="K89" s="293" t="s">
        <v>202</v>
      </c>
      <c r="L89" s="213"/>
      <c r="M89" s="297" t="s">
        <v>5</v>
      </c>
      <c r="N89" s="298" t="s">
        <v>48</v>
      </c>
      <c r="O89" s="214"/>
      <c r="P89" s="299">
        <f>O89*H89</f>
        <v>0</v>
      </c>
      <c r="Q89" s="299">
        <v>0</v>
      </c>
      <c r="R89" s="299">
        <f>Q89*H89</f>
        <v>0</v>
      </c>
      <c r="S89" s="299">
        <v>0</v>
      </c>
      <c r="T89" s="300">
        <f>S89*H89</f>
        <v>0</v>
      </c>
      <c r="AR89" s="202" t="s">
        <v>261</v>
      </c>
      <c r="AT89" s="202" t="s">
        <v>198</v>
      </c>
      <c r="AU89" s="202" t="s">
        <v>85</v>
      </c>
      <c r="AY89" s="202" t="s">
        <v>196</v>
      </c>
      <c r="BE89" s="301">
        <f>IF(N89="základní",J89,0)</f>
        <v>0</v>
      </c>
      <c r="BF89" s="301">
        <f>IF(N89="snížená",J89,0)</f>
        <v>0</v>
      </c>
      <c r="BG89" s="301">
        <f>IF(N89="zákl. přenesená",J89,0)</f>
        <v>0</v>
      </c>
      <c r="BH89" s="301">
        <f>IF(N89="sníž. přenesená",J89,0)</f>
        <v>0</v>
      </c>
      <c r="BI89" s="301">
        <f>IF(N89="nulová",J89,0)</f>
        <v>0</v>
      </c>
      <c r="BJ89" s="202" t="s">
        <v>39</v>
      </c>
      <c r="BK89" s="301">
        <f>ROUND(I89*H89,2)</f>
        <v>0</v>
      </c>
      <c r="BL89" s="202" t="s">
        <v>261</v>
      </c>
      <c r="BM89" s="202" t="s">
        <v>2338</v>
      </c>
    </row>
    <row r="90" spans="2:65" s="279" customFormat="1" ht="29.85" customHeight="1">
      <c r="B90" s="278"/>
      <c r="D90" s="280" t="s">
        <v>76</v>
      </c>
      <c r="E90" s="289" t="s">
        <v>2013</v>
      </c>
      <c r="F90" s="289" t="s">
        <v>2014</v>
      </c>
      <c r="I90" s="115"/>
      <c r="J90" s="290">
        <f>BK90</f>
        <v>0</v>
      </c>
      <c r="L90" s="278"/>
      <c r="M90" s="283"/>
      <c r="N90" s="284"/>
      <c r="O90" s="284"/>
      <c r="P90" s="285">
        <f>SUM(P91:P121)</f>
        <v>0</v>
      </c>
      <c r="Q90" s="284"/>
      <c r="R90" s="285">
        <f>SUM(R91:R121)</f>
        <v>0.15978999999999999</v>
      </c>
      <c r="S90" s="284"/>
      <c r="T90" s="286">
        <f>SUM(T91:T121)</f>
        <v>0</v>
      </c>
      <c r="AR90" s="280" t="s">
        <v>85</v>
      </c>
      <c r="AT90" s="287" t="s">
        <v>76</v>
      </c>
      <c r="AU90" s="287" t="s">
        <v>39</v>
      </c>
      <c r="AY90" s="280" t="s">
        <v>196</v>
      </c>
      <c r="BK90" s="288">
        <f>SUM(BK91:BK121)</f>
        <v>0</v>
      </c>
    </row>
    <row r="91" spans="2:65" s="212" customFormat="1" ht="25.5" customHeight="1">
      <c r="B91" s="213"/>
      <c r="C91" s="291" t="s">
        <v>208</v>
      </c>
      <c r="D91" s="291" t="s">
        <v>198</v>
      </c>
      <c r="E91" s="292" t="s">
        <v>2339</v>
      </c>
      <c r="F91" s="293" t="s">
        <v>2340</v>
      </c>
      <c r="G91" s="294" t="s">
        <v>400</v>
      </c>
      <c r="H91" s="295">
        <v>140</v>
      </c>
      <c r="I91" s="116">
        <v>0</v>
      </c>
      <c r="J91" s="296">
        <f>ROUND(I91*H91,2)</f>
        <v>0</v>
      </c>
      <c r="K91" s="293" t="s">
        <v>202</v>
      </c>
      <c r="L91" s="213"/>
      <c r="M91" s="297" t="s">
        <v>5</v>
      </c>
      <c r="N91" s="298" t="s">
        <v>48</v>
      </c>
      <c r="O91" s="214"/>
      <c r="P91" s="299">
        <f>O91*H91</f>
        <v>0</v>
      </c>
      <c r="Q91" s="299">
        <v>0</v>
      </c>
      <c r="R91" s="299">
        <f>Q91*H91</f>
        <v>0</v>
      </c>
      <c r="S91" s="299">
        <v>0</v>
      </c>
      <c r="T91" s="300">
        <f>S91*H91</f>
        <v>0</v>
      </c>
      <c r="AR91" s="202" t="s">
        <v>261</v>
      </c>
      <c r="AT91" s="202" t="s">
        <v>198</v>
      </c>
      <c r="AU91" s="202" t="s">
        <v>85</v>
      </c>
      <c r="AY91" s="202" t="s">
        <v>196</v>
      </c>
      <c r="BE91" s="301">
        <f>IF(N91="základní",J91,0)</f>
        <v>0</v>
      </c>
      <c r="BF91" s="301">
        <f>IF(N91="snížená",J91,0)</f>
        <v>0</v>
      </c>
      <c r="BG91" s="301">
        <f>IF(N91="zákl. přenesená",J91,0)</f>
        <v>0</v>
      </c>
      <c r="BH91" s="301">
        <f>IF(N91="sníž. přenesená",J91,0)</f>
        <v>0</v>
      </c>
      <c r="BI91" s="301">
        <f>IF(N91="nulová",J91,0)</f>
        <v>0</v>
      </c>
      <c r="BJ91" s="202" t="s">
        <v>39</v>
      </c>
      <c r="BK91" s="301">
        <f>ROUND(I91*H91,2)</f>
        <v>0</v>
      </c>
      <c r="BL91" s="202" t="s">
        <v>261</v>
      </c>
      <c r="BM91" s="202" t="s">
        <v>2341</v>
      </c>
    </row>
    <row r="92" spans="2:65" s="212" customFormat="1" ht="16.5" customHeight="1">
      <c r="B92" s="213"/>
      <c r="C92" s="302" t="s">
        <v>203</v>
      </c>
      <c r="D92" s="302" t="s">
        <v>291</v>
      </c>
      <c r="E92" s="303" t="s">
        <v>2342</v>
      </c>
      <c r="F92" s="304" t="s">
        <v>2343</v>
      </c>
      <c r="G92" s="305" t="s">
        <v>1016</v>
      </c>
      <c r="H92" s="306">
        <v>19.600000000000001</v>
      </c>
      <c r="I92" s="117">
        <v>0</v>
      </c>
      <c r="J92" s="307">
        <f>ROUND(I92*H92,2)</f>
        <v>0</v>
      </c>
      <c r="K92" s="304" t="s">
        <v>351</v>
      </c>
      <c r="L92" s="308"/>
      <c r="M92" s="309" t="s">
        <v>5</v>
      </c>
      <c r="N92" s="310" t="s">
        <v>48</v>
      </c>
      <c r="O92" s="214"/>
      <c r="P92" s="299">
        <f>O92*H92</f>
        <v>0</v>
      </c>
      <c r="Q92" s="299">
        <v>1E-3</v>
      </c>
      <c r="R92" s="299">
        <f>Q92*H92</f>
        <v>1.9600000000000003E-2</v>
      </c>
      <c r="S92" s="299">
        <v>0</v>
      </c>
      <c r="T92" s="300">
        <f>S92*H92</f>
        <v>0</v>
      </c>
      <c r="AR92" s="202" t="s">
        <v>327</v>
      </c>
      <c r="AT92" s="202" t="s">
        <v>291</v>
      </c>
      <c r="AU92" s="202" t="s">
        <v>85</v>
      </c>
      <c r="AY92" s="202" t="s">
        <v>196</v>
      </c>
      <c r="BE92" s="301">
        <f>IF(N92="základní",J92,0)</f>
        <v>0</v>
      </c>
      <c r="BF92" s="301">
        <f>IF(N92="snížená",J92,0)</f>
        <v>0</v>
      </c>
      <c r="BG92" s="301">
        <f>IF(N92="zákl. přenesená",J92,0)</f>
        <v>0</v>
      </c>
      <c r="BH92" s="301">
        <f>IF(N92="sníž. přenesená",J92,0)</f>
        <v>0</v>
      </c>
      <c r="BI92" s="301">
        <f>IF(N92="nulová",J92,0)</f>
        <v>0</v>
      </c>
      <c r="BJ92" s="202" t="s">
        <v>39</v>
      </c>
      <c r="BK92" s="301">
        <f>ROUND(I92*H92,2)</f>
        <v>0</v>
      </c>
      <c r="BL92" s="202" t="s">
        <v>261</v>
      </c>
      <c r="BM92" s="202" t="s">
        <v>2344</v>
      </c>
    </row>
    <row r="93" spans="2:65" s="212" customFormat="1">
      <c r="B93" s="213"/>
      <c r="D93" s="313"/>
      <c r="F93" s="324"/>
      <c r="I93" s="119"/>
      <c r="L93" s="213"/>
      <c r="M93" s="325"/>
      <c r="N93" s="214"/>
      <c r="O93" s="214"/>
      <c r="P93" s="214"/>
      <c r="Q93" s="214"/>
      <c r="R93" s="214"/>
      <c r="S93" s="214"/>
      <c r="T93" s="326"/>
      <c r="AT93" s="202"/>
      <c r="AU93" s="202"/>
    </row>
    <row r="94" spans="2:65" s="212" customFormat="1" ht="16.5" customHeight="1">
      <c r="B94" s="213"/>
      <c r="C94" s="302" t="s">
        <v>215</v>
      </c>
      <c r="D94" s="302" t="s">
        <v>291</v>
      </c>
      <c r="E94" s="303" t="s">
        <v>2345</v>
      </c>
      <c r="F94" s="304" t="s">
        <v>2346</v>
      </c>
      <c r="G94" s="305" t="s">
        <v>288</v>
      </c>
      <c r="H94" s="306">
        <v>39</v>
      </c>
      <c r="I94" s="117">
        <v>0</v>
      </c>
      <c r="J94" s="307">
        <f t="shared" ref="J94:J116" si="0">ROUND(I94*H94,2)</f>
        <v>0</v>
      </c>
      <c r="K94" s="304" t="s">
        <v>351</v>
      </c>
      <c r="L94" s="308"/>
      <c r="M94" s="309" t="s">
        <v>5</v>
      </c>
      <c r="N94" s="310" t="s">
        <v>48</v>
      </c>
      <c r="O94" s="214"/>
      <c r="P94" s="299">
        <f t="shared" ref="P94:P116" si="1">O94*H94</f>
        <v>0</v>
      </c>
      <c r="Q94" s="299">
        <v>2.1000000000000001E-4</v>
      </c>
      <c r="R94" s="299">
        <f t="shared" ref="R94:R116" si="2">Q94*H94</f>
        <v>8.1900000000000011E-3</v>
      </c>
      <c r="S94" s="299">
        <v>0</v>
      </c>
      <c r="T94" s="300">
        <f t="shared" ref="T94:T116" si="3">S94*H94</f>
        <v>0</v>
      </c>
      <c r="AR94" s="202" t="s">
        <v>726</v>
      </c>
      <c r="AT94" s="202" t="s">
        <v>291</v>
      </c>
      <c r="AU94" s="202" t="s">
        <v>85</v>
      </c>
      <c r="AY94" s="202" t="s">
        <v>196</v>
      </c>
      <c r="BE94" s="301">
        <f t="shared" ref="BE94:BE116" si="4">IF(N94="základní",J94,0)</f>
        <v>0</v>
      </c>
      <c r="BF94" s="301">
        <f t="shared" ref="BF94:BF116" si="5">IF(N94="snížená",J94,0)</f>
        <v>0</v>
      </c>
      <c r="BG94" s="301">
        <f t="shared" ref="BG94:BG116" si="6">IF(N94="zákl. přenesená",J94,0)</f>
        <v>0</v>
      </c>
      <c r="BH94" s="301">
        <f t="shared" ref="BH94:BH116" si="7">IF(N94="sníž. přenesená",J94,0)</f>
        <v>0</v>
      </c>
      <c r="BI94" s="301">
        <f t="shared" ref="BI94:BI116" si="8">IF(N94="nulová",J94,0)</f>
        <v>0</v>
      </c>
      <c r="BJ94" s="202" t="s">
        <v>39</v>
      </c>
      <c r="BK94" s="301">
        <f t="shared" ref="BK94:BK116" si="9">ROUND(I94*H94,2)</f>
        <v>0</v>
      </c>
      <c r="BL94" s="202" t="s">
        <v>726</v>
      </c>
      <c r="BM94" s="202" t="s">
        <v>2347</v>
      </c>
    </row>
    <row r="95" spans="2:65" s="212" customFormat="1" ht="16.5" customHeight="1">
      <c r="B95" s="213"/>
      <c r="C95" s="302" t="s">
        <v>219</v>
      </c>
      <c r="D95" s="302" t="s">
        <v>291</v>
      </c>
      <c r="E95" s="303" t="s">
        <v>2348</v>
      </c>
      <c r="F95" s="304" t="s">
        <v>2349</v>
      </c>
      <c r="G95" s="305" t="s">
        <v>288</v>
      </c>
      <c r="H95" s="306">
        <v>25</v>
      </c>
      <c r="I95" s="117">
        <v>0</v>
      </c>
      <c r="J95" s="307">
        <f t="shared" si="0"/>
        <v>0</v>
      </c>
      <c r="K95" s="304" t="s">
        <v>351</v>
      </c>
      <c r="L95" s="308"/>
      <c r="M95" s="309" t="s">
        <v>5</v>
      </c>
      <c r="N95" s="310" t="s">
        <v>48</v>
      </c>
      <c r="O95" s="214"/>
      <c r="P95" s="299">
        <f t="shared" si="1"/>
        <v>0</v>
      </c>
      <c r="Q95" s="299">
        <v>1.3999999999999999E-4</v>
      </c>
      <c r="R95" s="299">
        <f t="shared" si="2"/>
        <v>3.4999999999999996E-3</v>
      </c>
      <c r="S95" s="299">
        <v>0</v>
      </c>
      <c r="T95" s="300">
        <f t="shared" si="3"/>
        <v>0</v>
      </c>
      <c r="AR95" s="202" t="s">
        <v>726</v>
      </c>
      <c r="AT95" s="202" t="s">
        <v>291</v>
      </c>
      <c r="AU95" s="202" t="s">
        <v>85</v>
      </c>
      <c r="AY95" s="202" t="s">
        <v>196</v>
      </c>
      <c r="BE95" s="301">
        <f t="shared" si="4"/>
        <v>0</v>
      </c>
      <c r="BF95" s="301">
        <f t="shared" si="5"/>
        <v>0</v>
      </c>
      <c r="BG95" s="301">
        <f t="shared" si="6"/>
        <v>0</v>
      </c>
      <c r="BH95" s="301">
        <f t="shared" si="7"/>
        <v>0</v>
      </c>
      <c r="BI95" s="301">
        <f t="shared" si="8"/>
        <v>0</v>
      </c>
      <c r="BJ95" s="202" t="s">
        <v>39</v>
      </c>
      <c r="BK95" s="301">
        <f t="shared" si="9"/>
        <v>0</v>
      </c>
      <c r="BL95" s="202" t="s">
        <v>726</v>
      </c>
      <c r="BM95" s="202" t="s">
        <v>2350</v>
      </c>
    </row>
    <row r="96" spans="2:65" s="212" customFormat="1" ht="16.5" customHeight="1">
      <c r="B96" s="213"/>
      <c r="C96" s="302" t="s">
        <v>224</v>
      </c>
      <c r="D96" s="302" t="s">
        <v>291</v>
      </c>
      <c r="E96" s="303" t="s">
        <v>2351</v>
      </c>
      <c r="F96" s="304" t="s">
        <v>2352</v>
      </c>
      <c r="G96" s="305" t="s">
        <v>288</v>
      </c>
      <c r="H96" s="306">
        <v>45</v>
      </c>
      <c r="I96" s="117">
        <v>0</v>
      </c>
      <c r="J96" s="307">
        <f t="shared" si="0"/>
        <v>0</v>
      </c>
      <c r="K96" s="304" t="s">
        <v>351</v>
      </c>
      <c r="L96" s="308"/>
      <c r="M96" s="309" t="s">
        <v>5</v>
      </c>
      <c r="N96" s="310" t="s">
        <v>48</v>
      </c>
      <c r="O96" s="214"/>
      <c r="P96" s="299">
        <f t="shared" si="1"/>
        <v>0</v>
      </c>
      <c r="Q96" s="299">
        <v>2.9999999999999997E-4</v>
      </c>
      <c r="R96" s="299">
        <f t="shared" si="2"/>
        <v>1.3499999999999998E-2</v>
      </c>
      <c r="S96" s="299">
        <v>0</v>
      </c>
      <c r="T96" s="300">
        <f t="shared" si="3"/>
        <v>0</v>
      </c>
      <c r="AR96" s="202" t="s">
        <v>726</v>
      </c>
      <c r="AT96" s="202" t="s">
        <v>291</v>
      </c>
      <c r="AU96" s="202" t="s">
        <v>85</v>
      </c>
      <c r="AY96" s="202" t="s">
        <v>196</v>
      </c>
      <c r="BE96" s="301">
        <f t="shared" si="4"/>
        <v>0</v>
      </c>
      <c r="BF96" s="301">
        <f t="shared" si="5"/>
        <v>0</v>
      </c>
      <c r="BG96" s="301">
        <f t="shared" si="6"/>
        <v>0</v>
      </c>
      <c r="BH96" s="301">
        <f t="shared" si="7"/>
        <v>0</v>
      </c>
      <c r="BI96" s="301">
        <f t="shared" si="8"/>
        <v>0</v>
      </c>
      <c r="BJ96" s="202" t="s">
        <v>39</v>
      </c>
      <c r="BK96" s="301">
        <f t="shared" si="9"/>
        <v>0</v>
      </c>
      <c r="BL96" s="202" t="s">
        <v>726</v>
      </c>
      <c r="BM96" s="202" t="s">
        <v>2353</v>
      </c>
    </row>
    <row r="97" spans="2:65" s="212" customFormat="1" ht="16.5" customHeight="1">
      <c r="B97" s="213"/>
      <c r="C97" s="291" t="s">
        <v>228</v>
      </c>
      <c r="D97" s="291" t="s">
        <v>198</v>
      </c>
      <c r="E97" s="292" t="s">
        <v>2354</v>
      </c>
      <c r="F97" s="293" t="s">
        <v>2355</v>
      </c>
      <c r="G97" s="294" t="s">
        <v>288</v>
      </c>
      <c r="H97" s="295">
        <v>31</v>
      </c>
      <c r="I97" s="116">
        <v>0</v>
      </c>
      <c r="J97" s="296">
        <f t="shared" si="0"/>
        <v>0</v>
      </c>
      <c r="K97" s="293" t="s">
        <v>202</v>
      </c>
      <c r="L97" s="213"/>
      <c r="M97" s="297" t="s">
        <v>5</v>
      </c>
      <c r="N97" s="298" t="s">
        <v>48</v>
      </c>
      <c r="O97" s="214"/>
      <c r="P97" s="299">
        <f t="shared" si="1"/>
        <v>0</v>
      </c>
      <c r="Q97" s="299">
        <v>0</v>
      </c>
      <c r="R97" s="299">
        <f t="shared" si="2"/>
        <v>0</v>
      </c>
      <c r="S97" s="299">
        <v>0</v>
      </c>
      <c r="T97" s="300">
        <f t="shared" si="3"/>
        <v>0</v>
      </c>
      <c r="AR97" s="202" t="s">
        <v>460</v>
      </c>
      <c r="AT97" s="202" t="s">
        <v>198</v>
      </c>
      <c r="AU97" s="202" t="s">
        <v>85</v>
      </c>
      <c r="AY97" s="202" t="s">
        <v>196</v>
      </c>
      <c r="BE97" s="301">
        <f t="shared" si="4"/>
        <v>0</v>
      </c>
      <c r="BF97" s="301">
        <f t="shared" si="5"/>
        <v>0</v>
      </c>
      <c r="BG97" s="301">
        <f t="shared" si="6"/>
        <v>0</v>
      </c>
      <c r="BH97" s="301">
        <f t="shared" si="7"/>
        <v>0</v>
      </c>
      <c r="BI97" s="301">
        <f t="shared" si="8"/>
        <v>0</v>
      </c>
      <c r="BJ97" s="202" t="s">
        <v>39</v>
      </c>
      <c r="BK97" s="301">
        <f t="shared" si="9"/>
        <v>0</v>
      </c>
      <c r="BL97" s="202" t="s">
        <v>460</v>
      </c>
      <c r="BM97" s="202" t="s">
        <v>2356</v>
      </c>
    </row>
    <row r="98" spans="2:65" s="212" customFormat="1" ht="16.5" customHeight="1">
      <c r="B98" s="213"/>
      <c r="C98" s="291" t="s">
        <v>232</v>
      </c>
      <c r="D98" s="291" t="s">
        <v>198</v>
      </c>
      <c r="E98" s="292" t="s">
        <v>2357</v>
      </c>
      <c r="F98" s="293" t="s">
        <v>2358</v>
      </c>
      <c r="G98" s="294" t="s">
        <v>288</v>
      </c>
      <c r="H98" s="295">
        <v>60</v>
      </c>
      <c r="I98" s="116">
        <v>0</v>
      </c>
      <c r="J98" s="296">
        <f t="shared" si="0"/>
        <v>0</v>
      </c>
      <c r="K98" s="293" t="s">
        <v>202</v>
      </c>
      <c r="L98" s="213"/>
      <c r="M98" s="297" t="s">
        <v>5</v>
      </c>
      <c r="N98" s="298" t="s">
        <v>48</v>
      </c>
      <c r="O98" s="214"/>
      <c r="P98" s="299">
        <f t="shared" si="1"/>
        <v>0</v>
      </c>
      <c r="Q98" s="299">
        <v>0</v>
      </c>
      <c r="R98" s="299">
        <f t="shared" si="2"/>
        <v>0</v>
      </c>
      <c r="S98" s="299">
        <v>0</v>
      </c>
      <c r="T98" s="300">
        <f t="shared" si="3"/>
        <v>0</v>
      </c>
      <c r="AR98" s="202" t="s">
        <v>261</v>
      </c>
      <c r="AT98" s="202" t="s">
        <v>198</v>
      </c>
      <c r="AU98" s="202" t="s">
        <v>85</v>
      </c>
      <c r="AY98" s="202" t="s">
        <v>196</v>
      </c>
      <c r="BE98" s="301">
        <f t="shared" si="4"/>
        <v>0</v>
      </c>
      <c r="BF98" s="301">
        <f t="shared" si="5"/>
        <v>0</v>
      </c>
      <c r="BG98" s="301">
        <f t="shared" si="6"/>
        <v>0</v>
      </c>
      <c r="BH98" s="301">
        <f t="shared" si="7"/>
        <v>0</v>
      </c>
      <c r="BI98" s="301">
        <f t="shared" si="8"/>
        <v>0</v>
      </c>
      <c r="BJ98" s="202" t="s">
        <v>39</v>
      </c>
      <c r="BK98" s="301">
        <f t="shared" si="9"/>
        <v>0</v>
      </c>
      <c r="BL98" s="202" t="s">
        <v>261</v>
      </c>
      <c r="BM98" s="202" t="s">
        <v>2359</v>
      </c>
    </row>
    <row r="99" spans="2:65" s="212" customFormat="1" ht="16.5" customHeight="1">
      <c r="B99" s="213"/>
      <c r="C99" s="302" t="s">
        <v>236</v>
      </c>
      <c r="D99" s="302" t="s">
        <v>291</v>
      </c>
      <c r="E99" s="303" t="s">
        <v>2360</v>
      </c>
      <c r="F99" s="304" t="s">
        <v>2361</v>
      </c>
      <c r="G99" s="305" t="s">
        <v>288</v>
      </c>
      <c r="H99" s="306">
        <v>60</v>
      </c>
      <c r="I99" s="117">
        <v>0</v>
      </c>
      <c r="J99" s="307">
        <f t="shared" si="0"/>
        <v>0</v>
      </c>
      <c r="K99" s="304" t="s">
        <v>202</v>
      </c>
      <c r="L99" s="308"/>
      <c r="M99" s="309" t="s">
        <v>5</v>
      </c>
      <c r="N99" s="310" t="s">
        <v>48</v>
      </c>
      <c r="O99" s="214"/>
      <c r="P99" s="299">
        <f t="shared" si="1"/>
        <v>0</v>
      </c>
      <c r="Q99" s="299">
        <v>2.3000000000000001E-4</v>
      </c>
      <c r="R99" s="299">
        <f t="shared" si="2"/>
        <v>1.38E-2</v>
      </c>
      <c r="S99" s="299">
        <v>0</v>
      </c>
      <c r="T99" s="300">
        <f t="shared" si="3"/>
        <v>0</v>
      </c>
      <c r="AR99" s="202" t="s">
        <v>327</v>
      </c>
      <c r="AT99" s="202" t="s">
        <v>291</v>
      </c>
      <c r="AU99" s="202" t="s">
        <v>85</v>
      </c>
      <c r="AY99" s="202" t="s">
        <v>196</v>
      </c>
      <c r="BE99" s="301">
        <f t="shared" si="4"/>
        <v>0</v>
      </c>
      <c r="BF99" s="301">
        <f t="shared" si="5"/>
        <v>0</v>
      </c>
      <c r="BG99" s="301">
        <f t="shared" si="6"/>
        <v>0</v>
      </c>
      <c r="BH99" s="301">
        <f t="shared" si="7"/>
        <v>0</v>
      </c>
      <c r="BI99" s="301">
        <f t="shared" si="8"/>
        <v>0</v>
      </c>
      <c r="BJ99" s="202" t="s">
        <v>39</v>
      </c>
      <c r="BK99" s="301">
        <f t="shared" si="9"/>
        <v>0</v>
      </c>
      <c r="BL99" s="202" t="s">
        <v>261</v>
      </c>
      <c r="BM99" s="202" t="s">
        <v>2362</v>
      </c>
    </row>
    <row r="100" spans="2:65" s="212" customFormat="1" ht="16.5" customHeight="1">
      <c r="B100" s="213"/>
      <c r="C100" s="291" t="s">
        <v>240</v>
      </c>
      <c r="D100" s="291" t="s">
        <v>198</v>
      </c>
      <c r="E100" s="292" t="s">
        <v>2363</v>
      </c>
      <c r="F100" s="293" t="s">
        <v>2364</v>
      </c>
      <c r="G100" s="294" t="s">
        <v>288</v>
      </c>
      <c r="H100" s="295">
        <v>22</v>
      </c>
      <c r="I100" s="116">
        <v>0</v>
      </c>
      <c r="J100" s="296">
        <f t="shared" si="0"/>
        <v>0</v>
      </c>
      <c r="K100" s="293" t="s">
        <v>202</v>
      </c>
      <c r="L100" s="213"/>
      <c r="M100" s="297" t="s">
        <v>5</v>
      </c>
      <c r="N100" s="298" t="s">
        <v>48</v>
      </c>
      <c r="O100" s="214"/>
      <c r="P100" s="299">
        <f t="shared" si="1"/>
        <v>0</v>
      </c>
      <c r="Q100" s="299">
        <v>0</v>
      </c>
      <c r="R100" s="299">
        <f t="shared" si="2"/>
        <v>0</v>
      </c>
      <c r="S100" s="299">
        <v>0</v>
      </c>
      <c r="T100" s="300">
        <f t="shared" si="3"/>
        <v>0</v>
      </c>
      <c r="AR100" s="202" t="s">
        <v>261</v>
      </c>
      <c r="AT100" s="202" t="s">
        <v>198</v>
      </c>
      <c r="AU100" s="202" t="s">
        <v>85</v>
      </c>
      <c r="AY100" s="202" t="s">
        <v>196</v>
      </c>
      <c r="BE100" s="301">
        <f t="shared" si="4"/>
        <v>0</v>
      </c>
      <c r="BF100" s="301">
        <f t="shared" si="5"/>
        <v>0</v>
      </c>
      <c r="BG100" s="301">
        <f t="shared" si="6"/>
        <v>0</v>
      </c>
      <c r="BH100" s="301">
        <f t="shared" si="7"/>
        <v>0</v>
      </c>
      <c r="BI100" s="301">
        <f t="shared" si="8"/>
        <v>0</v>
      </c>
      <c r="BJ100" s="202" t="s">
        <v>39</v>
      </c>
      <c r="BK100" s="301">
        <f t="shared" si="9"/>
        <v>0</v>
      </c>
      <c r="BL100" s="202" t="s">
        <v>261</v>
      </c>
      <c r="BM100" s="202" t="s">
        <v>2365</v>
      </c>
    </row>
    <row r="101" spans="2:65" s="212" customFormat="1" ht="16.5" customHeight="1">
      <c r="B101" s="213"/>
      <c r="C101" s="302" t="s">
        <v>245</v>
      </c>
      <c r="D101" s="302" t="s">
        <v>291</v>
      </c>
      <c r="E101" s="303" t="s">
        <v>2366</v>
      </c>
      <c r="F101" s="304" t="s">
        <v>2367</v>
      </c>
      <c r="G101" s="305" t="s">
        <v>288</v>
      </c>
      <c r="H101" s="306">
        <v>2</v>
      </c>
      <c r="I101" s="117">
        <v>0</v>
      </c>
      <c r="J101" s="307">
        <f t="shared" si="0"/>
        <v>0</v>
      </c>
      <c r="K101" s="304" t="s">
        <v>202</v>
      </c>
      <c r="L101" s="308"/>
      <c r="M101" s="309" t="s">
        <v>5</v>
      </c>
      <c r="N101" s="310" t="s">
        <v>48</v>
      </c>
      <c r="O101" s="214"/>
      <c r="P101" s="299">
        <f t="shared" si="1"/>
        <v>0</v>
      </c>
      <c r="Q101" s="299">
        <v>4.2999999999999999E-4</v>
      </c>
      <c r="R101" s="299">
        <f t="shared" si="2"/>
        <v>8.5999999999999998E-4</v>
      </c>
      <c r="S101" s="299">
        <v>0</v>
      </c>
      <c r="T101" s="300">
        <f t="shared" si="3"/>
        <v>0</v>
      </c>
      <c r="AR101" s="202" t="s">
        <v>327</v>
      </c>
      <c r="AT101" s="202" t="s">
        <v>291</v>
      </c>
      <c r="AU101" s="202" t="s">
        <v>85</v>
      </c>
      <c r="AY101" s="202" t="s">
        <v>196</v>
      </c>
      <c r="BE101" s="301">
        <f t="shared" si="4"/>
        <v>0</v>
      </c>
      <c r="BF101" s="301">
        <f t="shared" si="5"/>
        <v>0</v>
      </c>
      <c r="BG101" s="301">
        <f t="shared" si="6"/>
        <v>0</v>
      </c>
      <c r="BH101" s="301">
        <f t="shared" si="7"/>
        <v>0</v>
      </c>
      <c r="BI101" s="301">
        <f t="shared" si="8"/>
        <v>0</v>
      </c>
      <c r="BJ101" s="202" t="s">
        <v>39</v>
      </c>
      <c r="BK101" s="301">
        <f t="shared" si="9"/>
        <v>0</v>
      </c>
      <c r="BL101" s="202" t="s">
        <v>261</v>
      </c>
      <c r="BM101" s="202" t="s">
        <v>2368</v>
      </c>
    </row>
    <row r="102" spans="2:65" s="212" customFormat="1" ht="16.5" customHeight="1">
      <c r="B102" s="213"/>
      <c r="C102" s="302" t="s">
        <v>250</v>
      </c>
      <c r="D102" s="302" t="s">
        <v>291</v>
      </c>
      <c r="E102" s="303" t="s">
        <v>2369</v>
      </c>
      <c r="F102" s="304" t="s">
        <v>2370</v>
      </c>
      <c r="G102" s="305" t="s">
        <v>288</v>
      </c>
      <c r="H102" s="306">
        <v>4</v>
      </c>
      <c r="I102" s="117">
        <v>0</v>
      </c>
      <c r="J102" s="307">
        <f t="shared" si="0"/>
        <v>0</v>
      </c>
      <c r="K102" s="304" t="s">
        <v>202</v>
      </c>
      <c r="L102" s="308"/>
      <c r="M102" s="309" t="s">
        <v>5</v>
      </c>
      <c r="N102" s="310" t="s">
        <v>48</v>
      </c>
      <c r="O102" s="214"/>
      <c r="P102" s="299">
        <f t="shared" si="1"/>
        <v>0</v>
      </c>
      <c r="Q102" s="299">
        <v>1.6000000000000001E-4</v>
      </c>
      <c r="R102" s="299">
        <f t="shared" si="2"/>
        <v>6.4000000000000005E-4</v>
      </c>
      <c r="S102" s="299">
        <v>0</v>
      </c>
      <c r="T102" s="300">
        <f t="shared" si="3"/>
        <v>0</v>
      </c>
      <c r="AR102" s="202" t="s">
        <v>327</v>
      </c>
      <c r="AT102" s="202" t="s">
        <v>291</v>
      </c>
      <c r="AU102" s="202" t="s">
        <v>85</v>
      </c>
      <c r="AY102" s="202" t="s">
        <v>196</v>
      </c>
      <c r="BE102" s="301">
        <f t="shared" si="4"/>
        <v>0</v>
      </c>
      <c r="BF102" s="301">
        <f t="shared" si="5"/>
        <v>0</v>
      </c>
      <c r="BG102" s="301">
        <f t="shared" si="6"/>
        <v>0</v>
      </c>
      <c r="BH102" s="301">
        <f t="shared" si="7"/>
        <v>0</v>
      </c>
      <c r="BI102" s="301">
        <f t="shared" si="8"/>
        <v>0</v>
      </c>
      <c r="BJ102" s="202" t="s">
        <v>39</v>
      </c>
      <c r="BK102" s="301">
        <f t="shared" si="9"/>
        <v>0</v>
      </c>
      <c r="BL102" s="202" t="s">
        <v>261</v>
      </c>
      <c r="BM102" s="202" t="s">
        <v>2371</v>
      </c>
    </row>
    <row r="103" spans="2:65" s="212" customFormat="1" ht="16.5" customHeight="1">
      <c r="B103" s="213"/>
      <c r="C103" s="302" t="s">
        <v>254</v>
      </c>
      <c r="D103" s="302" t="s">
        <v>291</v>
      </c>
      <c r="E103" s="303" t="s">
        <v>2372</v>
      </c>
      <c r="F103" s="304" t="s">
        <v>2373</v>
      </c>
      <c r="G103" s="305" t="s">
        <v>288</v>
      </c>
      <c r="H103" s="306">
        <v>6</v>
      </c>
      <c r="I103" s="117">
        <v>0</v>
      </c>
      <c r="J103" s="307">
        <f t="shared" si="0"/>
        <v>0</v>
      </c>
      <c r="K103" s="304" t="s">
        <v>202</v>
      </c>
      <c r="L103" s="308"/>
      <c r="M103" s="309" t="s">
        <v>5</v>
      </c>
      <c r="N103" s="310" t="s">
        <v>48</v>
      </c>
      <c r="O103" s="214"/>
      <c r="P103" s="299">
        <f t="shared" si="1"/>
        <v>0</v>
      </c>
      <c r="Q103" s="299">
        <v>1.6000000000000001E-4</v>
      </c>
      <c r="R103" s="299">
        <f t="shared" si="2"/>
        <v>9.6000000000000013E-4</v>
      </c>
      <c r="S103" s="299">
        <v>0</v>
      </c>
      <c r="T103" s="300">
        <f t="shared" si="3"/>
        <v>0</v>
      </c>
      <c r="AR103" s="202" t="s">
        <v>327</v>
      </c>
      <c r="AT103" s="202" t="s">
        <v>291</v>
      </c>
      <c r="AU103" s="202" t="s">
        <v>85</v>
      </c>
      <c r="AY103" s="202" t="s">
        <v>196</v>
      </c>
      <c r="BE103" s="301">
        <f t="shared" si="4"/>
        <v>0</v>
      </c>
      <c r="BF103" s="301">
        <f t="shared" si="5"/>
        <v>0</v>
      </c>
      <c r="BG103" s="301">
        <f t="shared" si="6"/>
        <v>0</v>
      </c>
      <c r="BH103" s="301">
        <f t="shared" si="7"/>
        <v>0</v>
      </c>
      <c r="BI103" s="301">
        <f t="shared" si="8"/>
        <v>0</v>
      </c>
      <c r="BJ103" s="202" t="s">
        <v>39</v>
      </c>
      <c r="BK103" s="301">
        <f t="shared" si="9"/>
        <v>0</v>
      </c>
      <c r="BL103" s="202" t="s">
        <v>261</v>
      </c>
      <c r="BM103" s="202" t="s">
        <v>2374</v>
      </c>
    </row>
    <row r="104" spans="2:65" s="212" customFormat="1" ht="16.5" customHeight="1">
      <c r="B104" s="213"/>
      <c r="C104" s="302" t="s">
        <v>11</v>
      </c>
      <c r="D104" s="302" t="s">
        <v>291</v>
      </c>
      <c r="E104" s="303" t="s">
        <v>2375</v>
      </c>
      <c r="F104" s="304" t="s">
        <v>2376</v>
      </c>
      <c r="G104" s="305" t="s">
        <v>288</v>
      </c>
      <c r="H104" s="306">
        <v>5</v>
      </c>
      <c r="I104" s="117">
        <v>0</v>
      </c>
      <c r="J104" s="307">
        <f t="shared" si="0"/>
        <v>0</v>
      </c>
      <c r="K104" s="304" t="s">
        <v>202</v>
      </c>
      <c r="L104" s="308"/>
      <c r="M104" s="309" t="s">
        <v>5</v>
      </c>
      <c r="N104" s="310" t="s">
        <v>48</v>
      </c>
      <c r="O104" s="214"/>
      <c r="P104" s="299">
        <f t="shared" si="1"/>
        <v>0</v>
      </c>
      <c r="Q104" s="299">
        <v>2.0000000000000001E-4</v>
      </c>
      <c r="R104" s="299">
        <f t="shared" si="2"/>
        <v>1E-3</v>
      </c>
      <c r="S104" s="299">
        <v>0</v>
      </c>
      <c r="T104" s="300">
        <f t="shared" si="3"/>
        <v>0</v>
      </c>
      <c r="AR104" s="202" t="s">
        <v>327</v>
      </c>
      <c r="AT104" s="202" t="s">
        <v>291</v>
      </c>
      <c r="AU104" s="202" t="s">
        <v>85</v>
      </c>
      <c r="AY104" s="202" t="s">
        <v>196</v>
      </c>
      <c r="BE104" s="301">
        <f t="shared" si="4"/>
        <v>0</v>
      </c>
      <c r="BF104" s="301">
        <f t="shared" si="5"/>
        <v>0</v>
      </c>
      <c r="BG104" s="301">
        <f t="shared" si="6"/>
        <v>0</v>
      </c>
      <c r="BH104" s="301">
        <f t="shared" si="7"/>
        <v>0</v>
      </c>
      <c r="BI104" s="301">
        <f t="shared" si="8"/>
        <v>0</v>
      </c>
      <c r="BJ104" s="202" t="s">
        <v>39</v>
      </c>
      <c r="BK104" s="301">
        <f t="shared" si="9"/>
        <v>0</v>
      </c>
      <c r="BL104" s="202" t="s">
        <v>261</v>
      </c>
      <c r="BM104" s="202" t="s">
        <v>2377</v>
      </c>
    </row>
    <row r="105" spans="2:65" s="212" customFormat="1" ht="16.5" customHeight="1">
      <c r="B105" s="213"/>
      <c r="C105" s="302" t="s">
        <v>261</v>
      </c>
      <c r="D105" s="302" t="s">
        <v>291</v>
      </c>
      <c r="E105" s="303" t="s">
        <v>2378</v>
      </c>
      <c r="F105" s="304" t="s">
        <v>2379</v>
      </c>
      <c r="G105" s="305" t="s">
        <v>288</v>
      </c>
      <c r="H105" s="306">
        <v>5</v>
      </c>
      <c r="I105" s="117">
        <v>0</v>
      </c>
      <c r="J105" s="307">
        <f t="shared" si="0"/>
        <v>0</v>
      </c>
      <c r="K105" s="304" t="s">
        <v>202</v>
      </c>
      <c r="L105" s="308"/>
      <c r="M105" s="309" t="s">
        <v>5</v>
      </c>
      <c r="N105" s="310" t="s">
        <v>48</v>
      </c>
      <c r="O105" s="214"/>
      <c r="P105" s="299">
        <f t="shared" si="1"/>
        <v>0</v>
      </c>
      <c r="Q105" s="299">
        <v>1.2999999999999999E-4</v>
      </c>
      <c r="R105" s="299">
        <f t="shared" si="2"/>
        <v>6.4999999999999997E-4</v>
      </c>
      <c r="S105" s="299">
        <v>0</v>
      </c>
      <c r="T105" s="300">
        <f t="shared" si="3"/>
        <v>0</v>
      </c>
      <c r="AR105" s="202" t="s">
        <v>327</v>
      </c>
      <c r="AT105" s="202" t="s">
        <v>291</v>
      </c>
      <c r="AU105" s="202" t="s">
        <v>85</v>
      </c>
      <c r="AY105" s="202" t="s">
        <v>196</v>
      </c>
      <c r="BE105" s="301">
        <f t="shared" si="4"/>
        <v>0</v>
      </c>
      <c r="BF105" s="301">
        <f t="shared" si="5"/>
        <v>0</v>
      </c>
      <c r="BG105" s="301">
        <f t="shared" si="6"/>
        <v>0</v>
      </c>
      <c r="BH105" s="301">
        <f t="shared" si="7"/>
        <v>0</v>
      </c>
      <c r="BI105" s="301">
        <f t="shared" si="8"/>
        <v>0</v>
      </c>
      <c r="BJ105" s="202" t="s">
        <v>39</v>
      </c>
      <c r="BK105" s="301">
        <f t="shared" si="9"/>
        <v>0</v>
      </c>
      <c r="BL105" s="202" t="s">
        <v>261</v>
      </c>
      <c r="BM105" s="202" t="s">
        <v>2380</v>
      </c>
    </row>
    <row r="106" spans="2:65" s="212" customFormat="1" ht="25.5" customHeight="1">
      <c r="B106" s="213"/>
      <c r="C106" s="291" t="s">
        <v>266</v>
      </c>
      <c r="D106" s="291" t="s">
        <v>198</v>
      </c>
      <c r="E106" s="292" t="s">
        <v>2381</v>
      </c>
      <c r="F106" s="293" t="s">
        <v>2382</v>
      </c>
      <c r="G106" s="294" t="s">
        <v>288</v>
      </c>
      <c r="H106" s="295">
        <v>5</v>
      </c>
      <c r="I106" s="116">
        <v>0</v>
      </c>
      <c r="J106" s="296">
        <f t="shared" si="0"/>
        <v>0</v>
      </c>
      <c r="K106" s="293" t="s">
        <v>202</v>
      </c>
      <c r="L106" s="213"/>
      <c r="M106" s="297" t="s">
        <v>5</v>
      </c>
      <c r="N106" s="298" t="s">
        <v>48</v>
      </c>
      <c r="O106" s="214"/>
      <c r="P106" s="299">
        <f t="shared" si="1"/>
        <v>0</v>
      </c>
      <c r="Q106" s="299">
        <v>0</v>
      </c>
      <c r="R106" s="299">
        <f t="shared" si="2"/>
        <v>0</v>
      </c>
      <c r="S106" s="299">
        <v>0</v>
      </c>
      <c r="T106" s="300">
        <f t="shared" si="3"/>
        <v>0</v>
      </c>
      <c r="AR106" s="202" t="s">
        <v>261</v>
      </c>
      <c r="AT106" s="202" t="s">
        <v>198</v>
      </c>
      <c r="AU106" s="202" t="s">
        <v>85</v>
      </c>
      <c r="AY106" s="202" t="s">
        <v>196</v>
      </c>
      <c r="BE106" s="301">
        <f t="shared" si="4"/>
        <v>0</v>
      </c>
      <c r="BF106" s="301">
        <f t="shared" si="5"/>
        <v>0</v>
      </c>
      <c r="BG106" s="301">
        <f t="shared" si="6"/>
        <v>0</v>
      </c>
      <c r="BH106" s="301">
        <f t="shared" si="7"/>
        <v>0</v>
      </c>
      <c r="BI106" s="301">
        <f t="shared" si="8"/>
        <v>0</v>
      </c>
      <c r="BJ106" s="202" t="s">
        <v>39</v>
      </c>
      <c r="BK106" s="301">
        <f t="shared" si="9"/>
        <v>0</v>
      </c>
      <c r="BL106" s="202" t="s">
        <v>261</v>
      </c>
      <c r="BM106" s="202" t="s">
        <v>2383</v>
      </c>
    </row>
    <row r="107" spans="2:65" s="212" customFormat="1" ht="16.5" customHeight="1">
      <c r="B107" s="213"/>
      <c r="C107" s="302" t="s">
        <v>270</v>
      </c>
      <c r="D107" s="302" t="s">
        <v>291</v>
      </c>
      <c r="E107" s="303" t="s">
        <v>2384</v>
      </c>
      <c r="F107" s="304" t="s">
        <v>2385</v>
      </c>
      <c r="G107" s="305" t="s">
        <v>288</v>
      </c>
      <c r="H107" s="306">
        <v>5</v>
      </c>
      <c r="I107" s="117">
        <v>0</v>
      </c>
      <c r="J107" s="307">
        <f t="shared" si="0"/>
        <v>0</v>
      </c>
      <c r="K107" s="304" t="s">
        <v>202</v>
      </c>
      <c r="L107" s="308"/>
      <c r="M107" s="309" t="s">
        <v>5</v>
      </c>
      <c r="N107" s="310" t="s">
        <v>48</v>
      </c>
      <c r="O107" s="214"/>
      <c r="P107" s="299">
        <f t="shared" si="1"/>
        <v>0</v>
      </c>
      <c r="Q107" s="299">
        <v>4.1999999999999997E-3</v>
      </c>
      <c r="R107" s="299">
        <f t="shared" si="2"/>
        <v>2.0999999999999998E-2</v>
      </c>
      <c r="S107" s="299">
        <v>0</v>
      </c>
      <c r="T107" s="300">
        <f t="shared" si="3"/>
        <v>0</v>
      </c>
      <c r="AR107" s="202" t="s">
        <v>327</v>
      </c>
      <c r="AT107" s="202" t="s">
        <v>291</v>
      </c>
      <c r="AU107" s="202" t="s">
        <v>85</v>
      </c>
      <c r="AY107" s="202" t="s">
        <v>196</v>
      </c>
      <c r="BE107" s="301">
        <f t="shared" si="4"/>
        <v>0</v>
      </c>
      <c r="BF107" s="301">
        <f t="shared" si="5"/>
        <v>0</v>
      </c>
      <c r="BG107" s="301">
        <f t="shared" si="6"/>
        <v>0</v>
      </c>
      <c r="BH107" s="301">
        <f t="shared" si="7"/>
        <v>0</v>
      </c>
      <c r="BI107" s="301">
        <f t="shared" si="8"/>
        <v>0</v>
      </c>
      <c r="BJ107" s="202" t="s">
        <v>39</v>
      </c>
      <c r="BK107" s="301">
        <f t="shared" si="9"/>
        <v>0</v>
      </c>
      <c r="BL107" s="202" t="s">
        <v>261</v>
      </c>
      <c r="BM107" s="202" t="s">
        <v>2386</v>
      </c>
    </row>
    <row r="108" spans="2:65" s="212" customFormat="1" ht="16.5" customHeight="1">
      <c r="B108" s="213"/>
      <c r="C108" s="302" t="s">
        <v>274</v>
      </c>
      <c r="D108" s="302" t="s">
        <v>291</v>
      </c>
      <c r="E108" s="303" t="s">
        <v>2387</v>
      </c>
      <c r="F108" s="304" t="s">
        <v>2388</v>
      </c>
      <c r="G108" s="305" t="s">
        <v>288</v>
      </c>
      <c r="H108" s="306">
        <v>10</v>
      </c>
      <c r="I108" s="117">
        <v>0</v>
      </c>
      <c r="J108" s="307">
        <f t="shared" si="0"/>
        <v>0</v>
      </c>
      <c r="K108" s="304" t="s">
        <v>202</v>
      </c>
      <c r="L108" s="308"/>
      <c r="M108" s="309" t="s">
        <v>5</v>
      </c>
      <c r="N108" s="310" t="s">
        <v>48</v>
      </c>
      <c r="O108" s="214"/>
      <c r="P108" s="299">
        <f t="shared" si="1"/>
        <v>0</v>
      </c>
      <c r="Q108" s="299">
        <v>3.2000000000000003E-4</v>
      </c>
      <c r="R108" s="299">
        <f t="shared" si="2"/>
        <v>3.2000000000000002E-3</v>
      </c>
      <c r="S108" s="299">
        <v>0</v>
      </c>
      <c r="T108" s="300">
        <f t="shared" si="3"/>
        <v>0</v>
      </c>
      <c r="AR108" s="202" t="s">
        <v>327</v>
      </c>
      <c r="AT108" s="202" t="s">
        <v>291</v>
      </c>
      <c r="AU108" s="202" t="s">
        <v>85</v>
      </c>
      <c r="AY108" s="202" t="s">
        <v>196</v>
      </c>
      <c r="BE108" s="301">
        <f t="shared" si="4"/>
        <v>0</v>
      </c>
      <c r="BF108" s="301">
        <f t="shared" si="5"/>
        <v>0</v>
      </c>
      <c r="BG108" s="301">
        <f t="shared" si="6"/>
        <v>0</v>
      </c>
      <c r="BH108" s="301">
        <f t="shared" si="7"/>
        <v>0</v>
      </c>
      <c r="BI108" s="301">
        <f t="shared" si="8"/>
        <v>0</v>
      </c>
      <c r="BJ108" s="202" t="s">
        <v>39</v>
      </c>
      <c r="BK108" s="301">
        <f t="shared" si="9"/>
        <v>0</v>
      </c>
      <c r="BL108" s="202" t="s">
        <v>261</v>
      </c>
      <c r="BM108" s="202" t="s">
        <v>2389</v>
      </c>
    </row>
    <row r="109" spans="2:65" s="212" customFormat="1" ht="16.5" customHeight="1">
      <c r="B109" s="213"/>
      <c r="C109" s="291" t="s">
        <v>278</v>
      </c>
      <c r="D109" s="291" t="s">
        <v>198</v>
      </c>
      <c r="E109" s="292" t="s">
        <v>2390</v>
      </c>
      <c r="F109" s="293" t="s">
        <v>2391</v>
      </c>
      <c r="G109" s="294" t="s">
        <v>288</v>
      </c>
      <c r="H109" s="295">
        <v>2</v>
      </c>
      <c r="I109" s="116">
        <v>0</v>
      </c>
      <c r="J109" s="296">
        <f t="shared" si="0"/>
        <v>0</v>
      </c>
      <c r="K109" s="293" t="s">
        <v>202</v>
      </c>
      <c r="L109" s="213"/>
      <c r="M109" s="297" t="s">
        <v>5</v>
      </c>
      <c r="N109" s="298" t="s">
        <v>48</v>
      </c>
      <c r="O109" s="214"/>
      <c r="P109" s="299">
        <f t="shared" si="1"/>
        <v>0</v>
      </c>
      <c r="Q109" s="299">
        <v>0</v>
      </c>
      <c r="R109" s="299">
        <f t="shared" si="2"/>
        <v>0</v>
      </c>
      <c r="S109" s="299">
        <v>0</v>
      </c>
      <c r="T109" s="300">
        <f t="shared" si="3"/>
        <v>0</v>
      </c>
      <c r="AR109" s="202" t="s">
        <v>261</v>
      </c>
      <c r="AT109" s="202" t="s">
        <v>198</v>
      </c>
      <c r="AU109" s="202" t="s">
        <v>85</v>
      </c>
      <c r="AY109" s="202" t="s">
        <v>196</v>
      </c>
      <c r="BE109" s="301">
        <f t="shared" si="4"/>
        <v>0</v>
      </c>
      <c r="BF109" s="301">
        <f t="shared" si="5"/>
        <v>0</v>
      </c>
      <c r="BG109" s="301">
        <f t="shared" si="6"/>
        <v>0</v>
      </c>
      <c r="BH109" s="301">
        <f t="shared" si="7"/>
        <v>0</v>
      </c>
      <c r="BI109" s="301">
        <f t="shared" si="8"/>
        <v>0</v>
      </c>
      <c r="BJ109" s="202" t="s">
        <v>39</v>
      </c>
      <c r="BK109" s="301">
        <f t="shared" si="9"/>
        <v>0</v>
      </c>
      <c r="BL109" s="202" t="s">
        <v>261</v>
      </c>
      <c r="BM109" s="202" t="s">
        <v>2392</v>
      </c>
    </row>
    <row r="110" spans="2:65" s="212" customFormat="1" ht="16.5" customHeight="1">
      <c r="B110" s="213"/>
      <c r="C110" s="302" t="s">
        <v>10</v>
      </c>
      <c r="D110" s="302" t="s">
        <v>291</v>
      </c>
      <c r="E110" s="303" t="s">
        <v>2393</v>
      </c>
      <c r="F110" s="304" t="s">
        <v>2394</v>
      </c>
      <c r="G110" s="305" t="s">
        <v>288</v>
      </c>
      <c r="H110" s="306">
        <v>2</v>
      </c>
      <c r="I110" s="117">
        <v>0</v>
      </c>
      <c r="J110" s="307">
        <f t="shared" si="0"/>
        <v>0</v>
      </c>
      <c r="K110" s="304" t="s">
        <v>202</v>
      </c>
      <c r="L110" s="308"/>
      <c r="M110" s="309" t="s">
        <v>5</v>
      </c>
      <c r="N110" s="310" t="s">
        <v>48</v>
      </c>
      <c r="O110" s="214"/>
      <c r="P110" s="299">
        <f t="shared" si="1"/>
        <v>0</v>
      </c>
      <c r="Q110" s="299">
        <v>4.0000000000000001E-3</v>
      </c>
      <c r="R110" s="299">
        <f t="shared" si="2"/>
        <v>8.0000000000000002E-3</v>
      </c>
      <c r="S110" s="299">
        <v>0</v>
      </c>
      <c r="T110" s="300">
        <f t="shared" si="3"/>
        <v>0</v>
      </c>
      <c r="AR110" s="202" t="s">
        <v>327</v>
      </c>
      <c r="AT110" s="202" t="s">
        <v>291</v>
      </c>
      <c r="AU110" s="202" t="s">
        <v>85</v>
      </c>
      <c r="AY110" s="202" t="s">
        <v>196</v>
      </c>
      <c r="BE110" s="301">
        <f t="shared" si="4"/>
        <v>0</v>
      </c>
      <c r="BF110" s="301">
        <f t="shared" si="5"/>
        <v>0</v>
      </c>
      <c r="BG110" s="301">
        <f t="shared" si="6"/>
        <v>0</v>
      </c>
      <c r="BH110" s="301">
        <f t="shared" si="7"/>
        <v>0</v>
      </c>
      <c r="BI110" s="301">
        <f t="shared" si="8"/>
        <v>0</v>
      </c>
      <c r="BJ110" s="202" t="s">
        <v>39</v>
      </c>
      <c r="BK110" s="301">
        <f t="shared" si="9"/>
        <v>0</v>
      </c>
      <c r="BL110" s="202" t="s">
        <v>261</v>
      </c>
      <c r="BM110" s="202" t="s">
        <v>2395</v>
      </c>
    </row>
    <row r="111" spans="2:65" s="212" customFormat="1" ht="16.5" customHeight="1">
      <c r="B111" s="213"/>
      <c r="C111" s="302" t="s">
        <v>285</v>
      </c>
      <c r="D111" s="302" t="s">
        <v>291</v>
      </c>
      <c r="E111" s="303" t="s">
        <v>2396</v>
      </c>
      <c r="F111" s="304" t="s">
        <v>2397</v>
      </c>
      <c r="G111" s="305" t="s">
        <v>288</v>
      </c>
      <c r="H111" s="306">
        <v>4</v>
      </c>
      <c r="I111" s="117">
        <v>0</v>
      </c>
      <c r="J111" s="307">
        <f t="shared" si="0"/>
        <v>0</v>
      </c>
      <c r="K111" s="304" t="s">
        <v>202</v>
      </c>
      <c r="L111" s="308"/>
      <c r="M111" s="309" t="s">
        <v>5</v>
      </c>
      <c r="N111" s="310" t="s">
        <v>48</v>
      </c>
      <c r="O111" s="214"/>
      <c r="P111" s="299">
        <f t="shared" si="1"/>
        <v>0</v>
      </c>
      <c r="Q111" s="299">
        <v>2.5999999999999998E-4</v>
      </c>
      <c r="R111" s="299">
        <f t="shared" si="2"/>
        <v>1.0399999999999999E-3</v>
      </c>
      <c r="S111" s="299">
        <v>0</v>
      </c>
      <c r="T111" s="300">
        <f t="shared" si="3"/>
        <v>0</v>
      </c>
      <c r="AR111" s="202" t="s">
        <v>327</v>
      </c>
      <c r="AT111" s="202" t="s">
        <v>291</v>
      </c>
      <c r="AU111" s="202" t="s">
        <v>85</v>
      </c>
      <c r="AY111" s="202" t="s">
        <v>196</v>
      </c>
      <c r="BE111" s="301">
        <f t="shared" si="4"/>
        <v>0</v>
      </c>
      <c r="BF111" s="301">
        <f t="shared" si="5"/>
        <v>0</v>
      </c>
      <c r="BG111" s="301">
        <f t="shared" si="6"/>
        <v>0</v>
      </c>
      <c r="BH111" s="301">
        <f t="shared" si="7"/>
        <v>0</v>
      </c>
      <c r="BI111" s="301">
        <f t="shared" si="8"/>
        <v>0</v>
      </c>
      <c r="BJ111" s="202" t="s">
        <v>39</v>
      </c>
      <c r="BK111" s="301">
        <f t="shared" si="9"/>
        <v>0</v>
      </c>
      <c r="BL111" s="202" t="s">
        <v>261</v>
      </c>
      <c r="BM111" s="202" t="s">
        <v>2398</v>
      </c>
    </row>
    <row r="112" spans="2:65" s="212" customFormat="1" ht="16.5" customHeight="1">
      <c r="B112" s="213"/>
      <c r="C112" s="302" t="s">
        <v>290</v>
      </c>
      <c r="D112" s="302" t="s">
        <v>291</v>
      </c>
      <c r="E112" s="303" t="s">
        <v>2399</v>
      </c>
      <c r="F112" s="304" t="s">
        <v>2400</v>
      </c>
      <c r="G112" s="305" t="s">
        <v>288</v>
      </c>
      <c r="H112" s="306">
        <v>2</v>
      </c>
      <c r="I112" s="117">
        <v>0</v>
      </c>
      <c r="J112" s="307">
        <f t="shared" si="0"/>
        <v>0</v>
      </c>
      <c r="K112" s="304" t="s">
        <v>202</v>
      </c>
      <c r="L112" s="308"/>
      <c r="M112" s="309" t="s">
        <v>5</v>
      </c>
      <c r="N112" s="310" t="s">
        <v>48</v>
      </c>
      <c r="O112" s="214"/>
      <c r="P112" s="299">
        <f t="shared" si="1"/>
        <v>0</v>
      </c>
      <c r="Q112" s="299">
        <v>2.0000000000000001E-4</v>
      </c>
      <c r="R112" s="299">
        <f t="shared" si="2"/>
        <v>4.0000000000000002E-4</v>
      </c>
      <c r="S112" s="299">
        <v>0</v>
      </c>
      <c r="T112" s="300">
        <f t="shared" si="3"/>
        <v>0</v>
      </c>
      <c r="AR112" s="202" t="s">
        <v>726</v>
      </c>
      <c r="AT112" s="202" t="s">
        <v>291</v>
      </c>
      <c r="AU112" s="202" t="s">
        <v>85</v>
      </c>
      <c r="AY112" s="202" t="s">
        <v>196</v>
      </c>
      <c r="BE112" s="301">
        <f t="shared" si="4"/>
        <v>0</v>
      </c>
      <c r="BF112" s="301">
        <f t="shared" si="5"/>
        <v>0</v>
      </c>
      <c r="BG112" s="301">
        <f t="shared" si="6"/>
        <v>0</v>
      </c>
      <c r="BH112" s="301">
        <f t="shared" si="7"/>
        <v>0</v>
      </c>
      <c r="BI112" s="301">
        <f t="shared" si="8"/>
        <v>0</v>
      </c>
      <c r="BJ112" s="202" t="s">
        <v>39</v>
      </c>
      <c r="BK112" s="301">
        <f t="shared" si="9"/>
        <v>0</v>
      </c>
      <c r="BL112" s="202" t="s">
        <v>726</v>
      </c>
      <c r="BM112" s="202" t="s">
        <v>2401</v>
      </c>
    </row>
    <row r="113" spans="2:65" s="212" customFormat="1" ht="25.5" customHeight="1">
      <c r="B113" s="213"/>
      <c r="C113" s="291" t="s">
        <v>295</v>
      </c>
      <c r="D113" s="291" t="s">
        <v>198</v>
      </c>
      <c r="E113" s="292" t="s">
        <v>2402</v>
      </c>
      <c r="F113" s="293" t="s">
        <v>2403</v>
      </c>
      <c r="G113" s="294" t="s">
        <v>288</v>
      </c>
      <c r="H113" s="295">
        <v>10</v>
      </c>
      <c r="I113" s="116">
        <v>0</v>
      </c>
      <c r="J113" s="296">
        <f t="shared" si="0"/>
        <v>0</v>
      </c>
      <c r="K113" s="293" t="s">
        <v>202</v>
      </c>
      <c r="L113" s="213"/>
      <c r="M113" s="297" t="s">
        <v>5</v>
      </c>
      <c r="N113" s="298" t="s">
        <v>48</v>
      </c>
      <c r="O113" s="214"/>
      <c r="P113" s="299">
        <f t="shared" si="1"/>
        <v>0</v>
      </c>
      <c r="Q113" s="299">
        <v>0</v>
      </c>
      <c r="R113" s="299">
        <f t="shared" si="2"/>
        <v>0</v>
      </c>
      <c r="S113" s="299">
        <v>0</v>
      </c>
      <c r="T113" s="300">
        <f t="shared" si="3"/>
        <v>0</v>
      </c>
      <c r="AR113" s="202" t="s">
        <v>261</v>
      </c>
      <c r="AT113" s="202" t="s">
        <v>198</v>
      </c>
      <c r="AU113" s="202" t="s">
        <v>85</v>
      </c>
      <c r="AY113" s="202" t="s">
        <v>196</v>
      </c>
      <c r="BE113" s="301">
        <f t="shared" si="4"/>
        <v>0</v>
      </c>
      <c r="BF113" s="301">
        <f t="shared" si="5"/>
        <v>0</v>
      </c>
      <c r="BG113" s="301">
        <f t="shared" si="6"/>
        <v>0</v>
      </c>
      <c r="BH113" s="301">
        <f t="shared" si="7"/>
        <v>0</v>
      </c>
      <c r="BI113" s="301">
        <f t="shared" si="8"/>
        <v>0</v>
      </c>
      <c r="BJ113" s="202" t="s">
        <v>39</v>
      </c>
      <c r="BK113" s="301">
        <f t="shared" si="9"/>
        <v>0</v>
      </c>
      <c r="BL113" s="202" t="s">
        <v>261</v>
      </c>
      <c r="BM113" s="202" t="s">
        <v>2404</v>
      </c>
    </row>
    <row r="114" spans="2:65" s="212" customFormat="1" ht="16.5" customHeight="1">
      <c r="B114" s="213"/>
      <c r="C114" s="302" t="s">
        <v>299</v>
      </c>
      <c r="D114" s="302" t="s">
        <v>291</v>
      </c>
      <c r="E114" s="303" t="s">
        <v>2405</v>
      </c>
      <c r="F114" s="304" t="s">
        <v>2406</v>
      </c>
      <c r="G114" s="305" t="s">
        <v>288</v>
      </c>
      <c r="H114" s="306">
        <v>10</v>
      </c>
      <c r="I114" s="117">
        <v>0</v>
      </c>
      <c r="J114" s="307">
        <f t="shared" si="0"/>
        <v>0</v>
      </c>
      <c r="K114" s="304" t="s">
        <v>202</v>
      </c>
      <c r="L114" s="308"/>
      <c r="M114" s="309" t="s">
        <v>5</v>
      </c>
      <c r="N114" s="310" t="s">
        <v>48</v>
      </c>
      <c r="O114" s="214"/>
      <c r="P114" s="299">
        <f t="shared" si="1"/>
        <v>0</v>
      </c>
      <c r="Q114" s="299">
        <v>4.1000000000000003E-3</v>
      </c>
      <c r="R114" s="299">
        <f t="shared" si="2"/>
        <v>4.1000000000000002E-2</v>
      </c>
      <c r="S114" s="299">
        <v>0</v>
      </c>
      <c r="T114" s="300">
        <f t="shared" si="3"/>
        <v>0</v>
      </c>
      <c r="AR114" s="202" t="s">
        <v>327</v>
      </c>
      <c r="AT114" s="202" t="s">
        <v>291</v>
      </c>
      <c r="AU114" s="202" t="s">
        <v>85</v>
      </c>
      <c r="AY114" s="202" t="s">
        <v>196</v>
      </c>
      <c r="BE114" s="301">
        <f t="shared" si="4"/>
        <v>0</v>
      </c>
      <c r="BF114" s="301">
        <f t="shared" si="5"/>
        <v>0</v>
      </c>
      <c r="BG114" s="301">
        <f t="shared" si="6"/>
        <v>0</v>
      </c>
      <c r="BH114" s="301">
        <f t="shared" si="7"/>
        <v>0</v>
      </c>
      <c r="BI114" s="301">
        <f t="shared" si="8"/>
        <v>0</v>
      </c>
      <c r="BJ114" s="202" t="s">
        <v>39</v>
      </c>
      <c r="BK114" s="301">
        <f t="shared" si="9"/>
        <v>0</v>
      </c>
      <c r="BL114" s="202" t="s">
        <v>261</v>
      </c>
      <c r="BM114" s="202" t="s">
        <v>2407</v>
      </c>
    </row>
    <row r="115" spans="2:65" s="212" customFormat="1" ht="25.5" customHeight="1">
      <c r="B115" s="213"/>
      <c r="C115" s="291" t="s">
        <v>303</v>
      </c>
      <c r="D115" s="291" t="s">
        <v>198</v>
      </c>
      <c r="E115" s="292" t="s">
        <v>2408</v>
      </c>
      <c r="F115" s="293" t="s">
        <v>2409</v>
      </c>
      <c r="G115" s="294" t="s">
        <v>400</v>
      </c>
      <c r="H115" s="295">
        <v>20</v>
      </c>
      <c r="I115" s="116">
        <v>0</v>
      </c>
      <c r="J115" s="296">
        <f t="shared" si="0"/>
        <v>0</v>
      </c>
      <c r="K115" s="293" t="s">
        <v>202</v>
      </c>
      <c r="L115" s="213"/>
      <c r="M115" s="297" t="s">
        <v>5</v>
      </c>
      <c r="N115" s="298" t="s">
        <v>48</v>
      </c>
      <c r="O115" s="214"/>
      <c r="P115" s="299">
        <f t="shared" si="1"/>
        <v>0</v>
      </c>
      <c r="Q115" s="299">
        <v>0</v>
      </c>
      <c r="R115" s="299">
        <f t="shared" si="2"/>
        <v>0</v>
      </c>
      <c r="S115" s="299">
        <v>0</v>
      </c>
      <c r="T115" s="300">
        <f t="shared" si="3"/>
        <v>0</v>
      </c>
      <c r="AR115" s="202" t="s">
        <v>261</v>
      </c>
      <c r="AT115" s="202" t="s">
        <v>198</v>
      </c>
      <c r="AU115" s="202" t="s">
        <v>85</v>
      </c>
      <c r="AY115" s="202" t="s">
        <v>196</v>
      </c>
      <c r="BE115" s="301">
        <f t="shared" si="4"/>
        <v>0</v>
      </c>
      <c r="BF115" s="301">
        <f t="shared" si="5"/>
        <v>0</v>
      </c>
      <c r="BG115" s="301">
        <f t="shared" si="6"/>
        <v>0</v>
      </c>
      <c r="BH115" s="301">
        <f t="shared" si="7"/>
        <v>0</v>
      </c>
      <c r="BI115" s="301">
        <f t="shared" si="8"/>
        <v>0</v>
      </c>
      <c r="BJ115" s="202" t="s">
        <v>39</v>
      </c>
      <c r="BK115" s="301">
        <f t="shared" si="9"/>
        <v>0</v>
      </c>
      <c r="BL115" s="202" t="s">
        <v>261</v>
      </c>
      <c r="BM115" s="202" t="s">
        <v>2410</v>
      </c>
    </row>
    <row r="116" spans="2:65" s="212" customFormat="1" ht="16.5" customHeight="1">
      <c r="B116" s="213"/>
      <c r="C116" s="302" t="s">
        <v>307</v>
      </c>
      <c r="D116" s="302" t="s">
        <v>291</v>
      </c>
      <c r="E116" s="303" t="s">
        <v>2411</v>
      </c>
      <c r="F116" s="304" t="s">
        <v>2412</v>
      </c>
      <c r="G116" s="305" t="s">
        <v>1016</v>
      </c>
      <c r="H116" s="306">
        <v>12.4</v>
      </c>
      <c r="I116" s="117">
        <v>0</v>
      </c>
      <c r="J116" s="307">
        <f t="shared" si="0"/>
        <v>0</v>
      </c>
      <c r="K116" s="304" t="s">
        <v>202</v>
      </c>
      <c r="L116" s="308"/>
      <c r="M116" s="309" t="s">
        <v>5</v>
      </c>
      <c r="N116" s="310" t="s">
        <v>48</v>
      </c>
      <c r="O116" s="214"/>
      <c r="P116" s="299">
        <f t="shared" si="1"/>
        <v>0</v>
      </c>
      <c r="Q116" s="299">
        <v>1E-3</v>
      </c>
      <c r="R116" s="299">
        <f t="shared" si="2"/>
        <v>1.2400000000000001E-2</v>
      </c>
      <c r="S116" s="299">
        <v>0</v>
      </c>
      <c r="T116" s="300">
        <f t="shared" si="3"/>
        <v>0</v>
      </c>
      <c r="AR116" s="202" t="s">
        <v>327</v>
      </c>
      <c r="AT116" s="202" t="s">
        <v>291</v>
      </c>
      <c r="AU116" s="202" t="s">
        <v>85</v>
      </c>
      <c r="AY116" s="202" t="s">
        <v>196</v>
      </c>
      <c r="BE116" s="301">
        <f t="shared" si="4"/>
        <v>0</v>
      </c>
      <c r="BF116" s="301">
        <f t="shared" si="5"/>
        <v>0</v>
      </c>
      <c r="BG116" s="301">
        <f t="shared" si="6"/>
        <v>0</v>
      </c>
      <c r="BH116" s="301">
        <f t="shared" si="7"/>
        <v>0</v>
      </c>
      <c r="BI116" s="301">
        <f t="shared" si="8"/>
        <v>0</v>
      </c>
      <c r="BJ116" s="202" t="s">
        <v>39</v>
      </c>
      <c r="BK116" s="301">
        <f t="shared" si="9"/>
        <v>0</v>
      </c>
      <c r="BL116" s="202" t="s">
        <v>261</v>
      </c>
      <c r="BM116" s="202" t="s">
        <v>2413</v>
      </c>
    </row>
    <row r="117" spans="2:65" s="212" customFormat="1" ht="27">
      <c r="B117" s="213"/>
      <c r="D117" s="313" t="s">
        <v>1772</v>
      </c>
      <c r="F117" s="324" t="s">
        <v>2414</v>
      </c>
      <c r="I117" s="119"/>
      <c r="L117" s="213"/>
      <c r="M117" s="325"/>
      <c r="N117" s="214"/>
      <c r="O117" s="214"/>
      <c r="P117" s="214"/>
      <c r="Q117" s="214"/>
      <c r="R117" s="214"/>
      <c r="S117" s="214"/>
      <c r="T117" s="326"/>
      <c r="AT117" s="202" t="s">
        <v>1772</v>
      </c>
      <c r="AU117" s="202" t="s">
        <v>85</v>
      </c>
    </row>
    <row r="118" spans="2:65" s="212" customFormat="1" ht="16.5" customHeight="1">
      <c r="B118" s="213"/>
      <c r="C118" s="291" t="s">
        <v>311</v>
      </c>
      <c r="D118" s="291" t="s">
        <v>198</v>
      </c>
      <c r="E118" s="292" t="s">
        <v>1521</v>
      </c>
      <c r="F118" s="293" t="s">
        <v>2415</v>
      </c>
      <c r="G118" s="294" t="s">
        <v>288</v>
      </c>
      <c r="H118" s="295">
        <v>5</v>
      </c>
      <c r="I118" s="116">
        <v>0</v>
      </c>
      <c r="J118" s="296">
        <f>ROUND(I118*H118,2)</f>
        <v>0</v>
      </c>
      <c r="K118" s="293" t="s">
        <v>351</v>
      </c>
      <c r="L118" s="213"/>
      <c r="M118" s="297" t="s">
        <v>5</v>
      </c>
      <c r="N118" s="298" t="s">
        <v>48</v>
      </c>
      <c r="O118" s="214"/>
      <c r="P118" s="299">
        <f>O118*H118</f>
        <v>0</v>
      </c>
      <c r="Q118" s="299">
        <v>0</v>
      </c>
      <c r="R118" s="299">
        <f>Q118*H118</f>
        <v>0</v>
      </c>
      <c r="S118" s="299">
        <v>0</v>
      </c>
      <c r="T118" s="300">
        <f>S118*H118</f>
        <v>0</v>
      </c>
      <c r="AR118" s="202" t="s">
        <v>261</v>
      </c>
      <c r="AT118" s="202" t="s">
        <v>198</v>
      </c>
      <c r="AU118" s="202" t="s">
        <v>85</v>
      </c>
      <c r="AY118" s="202" t="s">
        <v>196</v>
      </c>
      <c r="BE118" s="301">
        <f>IF(N118="základní",J118,0)</f>
        <v>0</v>
      </c>
      <c r="BF118" s="301">
        <f>IF(N118="snížená",J118,0)</f>
        <v>0</v>
      </c>
      <c r="BG118" s="301">
        <f>IF(N118="zákl. přenesená",J118,0)</f>
        <v>0</v>
      </c>
      <c r="BH118" s="301">
        <f>IF(N118="sníž. přenesená",J118,0)</f>
        <v>0</v>
      </c>
      <c r="BI118" s="301">
        <f>IF(N118="nulová",J118,0)</f>
        <v>0</v>
      </c>
      <c r="BJ118" s="202" t="s">
        <v>39</v>
      </c>
      <c r="BK118" s="301">
        <f>ROUND(I118*H118,2)</f>
        <v>0</v>
      </c>
      <c r="BL118" s="202" t="s">
        <v>261</v>
      </c>
      <c r="BM118" s="202" t="s">
        <v>2416</v>
      </c>
    </row>
    <row r="119" spans="2:65" s="212" customFormat="1" ht="16.5" customHeight="1">
      <c r="B119" s="213"/>
      <c r="C119" s="302" t="s">
        <v>315</v>
      </c>
      <c r="D119" s="302" t="s">
        <v>291</v>
      </c>
      <c r="E119" s="303" t="s">
        <v>2417</v>
      </c>
      <c r="F119" s="304" t="s">
        <v>2418</v>
      </c>
      <c r="G119" s="305" t="s">
        <v>288</v>
      </c>
      <c r="H119" s="306">
        <v>5</v>
      </c>
      <c r="I119" s="117">
        <v>0</v>
      </c>
      <c r="J119" s="307">
        <f>ROUND(I119*H119,2)</f>
        <v>0</v>
      </c>
      <c r="K119" s="304" t="s">
        <v>351</v>
      </c>
      <c r="L119" s="308"/>
      <c r="M119" s="309" t="s">
        <v>5</v>
      </c>
      <c r="N119" s="310" t="s">
        <v>48</v>
      </c>
      <c r="O119" s="214"/>
      <c r="P119" s="299">
        <f>O119*H119</f>
        <v>0</v>
      </c>
      <c r="Q119" s="299">
        <v>1.0000000000000001E-5</v>
      </c>
      <c r="R119" s="299">
        <f>Q119*H119</f>
        <v>5.0000000000000002E-5</v>
      </c>
      <c r="S119" s="299">
        <v>0</v>
      </c>
      <c r="T119" s="300">
        <f>S119*H119</f>
        <v>0</v>
      </c>
      <c r="AR119" s="202" t="s">
        <v>327</v>
      </c>
      <c r="AT119" s="202" t="s">
        <v>291</v>
      </c>
      <c r="AU119" s="202" t="s">
        <v>85</v>
      </c>
      <c r="AY119" s="202" t="s">
        <v>196</v>
      </c>
      <c r="BE119" s="301">
        <f>IF(N119="základní",J119,0)</f>
        <v>0</v>
      </c>
      <c r="BF119" s="301">
        <f>IF(N119="snížená",J119,0)</f>
        <v>0</v>
      </c>
      <c r="BG119" s="301">
        <f>IF(N119="zákl. přenesená",J119,0)</f>
        <v>0</v>
      </c>
      <c r="BH119" s="301">
        <f>IF(N119="sníž. přenesená",J119,0)</f>
        <v>0</v>
      </c>
      <c r="BI119" s="301">
        <f>IF(N119="nulová",J119,0)</f>
        <v>0</v>
      </c>
      <c r="BJ119" s="202" t="s">
        <v>39</v>
      </c>
      <c r="BK119" s="301">
        <f>ROUND(I119*H119,2)</f>
        <v>0</v>
      </c>
      <c r="BL119" s="202" t="s">
        <v>261</v>
      </c>
      <c r="BM119" s="202" t="s">
        <v>2419</v>
      </c>
    </row>
    <row r="120" spans="2:65" s="212" customFormat="1" ht="16.5" customHeight="1">
      <c r="B120" s="213"/>
      <c r="C120" s="302" t="s">
        <v>319</v>
      </c>
      <c r="D120" s="302" t="s">
        <v>291</v>
      </c>
      <c r="E120" s="303" t="s">
        <v>2420</v>
      </c>
      <c r="F120" s="304" t="s">
        <v>2421</v>
      </c>
      <c r="G120" s="305" t="s">
        <v>1016</v>
      </c>
      <c r="H120" s="306">
        <v>10</v>
      </c>
      <c r="I120" s="117">
        <v>0</v>
      </c>
      <c r="J120" s="307">
        <f>ROUND(I120*H120,2)</f>
        <v>0</v>
      </c>
      <c r="K120" s="304" t="s">
        <v>351</v>
      </c>
      <c r="L120" s="308"/>
      <c r="M120" s="309" t="s">
        <v>5</v>
      </c>
      <c r="N120" s="310" t="s">
        <v>48</v>
      </c>
      <c r="O120" s="214"/>
      <c r="P120" s="299">
        <f>O120*H120</f>
        <v>0</v>
      </c>
      <c r="Q120" s="299">
        <v>1E-3</v>
      </c>
      <c r="R120" s="299">
        <f>Q120*H120</f>
        <v>0.01</v>
      </c>
      <c r="S120" s="299">
        <v>0</v>
      </c>
      <c r="T120" s="300">
        <f>S120*H120</f>
        <v>0</v>
      </c>
      <c r="AR120" s="202" t="s">
        <v>327</v>
      </c>
      <c r="AT120" s="202" t="s">
        <v>291</v>
      </c>
      <c r="AU120" s="202" t="s">
        <v>85</v>
      </c>
      <c r="AY120" s="202" t="s">
        <v>196</v>
      </c>
      <c r="BE120" s="301">
        <f>IF(N120="základní",J120,0)</f>
        <v>0</v>
      </c>
      <c r="BF120" s="301">
        <f>IF(N120="snížená",J120,0)</f>
        <v>0</v>
      </c>
      <c r="BG120" s="301">
        <f>IF(N120="zákl. přenesená",J120,0)</f>
        <v>0</v>
      </c>
      <c r="BH120" s="301">
        <f>IF(N120="sníž. přenesená",J120,0)</f>
        <v>0</v>
      </c>
      <c r="BI120" s="301">
        <f>IF(N120="nulová",J120,0)</f>
        <v>0</v>
      </c>
      <c r="BJ120" s="202" t="s">
        <v>39</v>
      </c>
      <c r="BK120" s="301">
        <f>ROUND(I120*H120,2)</f>
        <v>0</v>
      </c>
      <c r="BL120" s="202" t="s">
        <v>261</v>
      </c>
      <c r="BM120" s="202" t="s">
        <v>2422</v>
      </c>
    </row>
    <row r="121" spans="2:65" s="212" customFormat="1">
      <c r="B121" s="213"/>
      <c r="D121" s="313"/>
      <c r="F121" s="324"/>
      <c r="I121" s="119"/>
      <c r="L121" s="213"/>
      <c r="M121" s="328"/>
      <c r="N121" s="321"/>
      <c r="O121" s="321"/>
      <c r="P121" s="321"/>
      <c r="Q121" s="321"/>
      <c r="R121" s="321"/>
      <c r="S121" s="321"/>
      <c r="T121" s="329"/>
      <c r="AT121" s="202"/>
      <c r="AU121" s="202"/>
    </row>
    <row r="122" spans="2:65" s="212" customFormat="1" ht="6.95" customHeight="1">
      <c r="B122" s="236"/>
      <c r="C122" s="237"/>
      <c r="D122" s="237"/>
      <c r="E122" s="237"/>
      <c r="F122" s="237"/>
      <c r="G122" s="237"/>
      <c r="H122" s="237"/>
      <c r="I122" s="108"/>
      <c r="J122" s="237"/>
      <c r="K122" s="237"/>
      <c r="L122" s="213"/>
    </row>
  </sheetData>
  <sheetProtection password="805E" sheet="1" objects="1" scenarios="1"/>
  <autoFilter ref="C84:K121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8"/>
  <sheetViews>
    <sheetView showGridLines="0" workbookViewId="0">
      <pane ySplit="1" topLeftCell="A37" activePane="bottomLeft" state="frozen"/>
      <selection pane="bottomLeft" activeCell="H103" sqref="H103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112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2423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146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71.25" customHeight="1">
      <c r="B26" s="218"/>
      <c r="C26" s="219"/>
      <c r="D26" s="219"/>
      <c r="E26" s="380" t="s">
        <v>42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ROUND(J100,0)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ROUND(SUM(BE100:BE207), 0)</f>
        <v>0</v>
      </c>
      <c r="G32" s="214"/>
      <c r="H32" s="214"/>
      <c r="I32" s="106">
        <v>0.21</v>
      </c>
      <c r="J32" s="228">
        <f>ROUND(ROUND((SUM(BE100:BE207)),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ROUND(SUM(BF100:BF207), 0)</f>
        <v>0</v>
      </c>
      <c r="G33" s="214"/>
      <c r="H33" s="214"/>
      <c r="I33" s="106">
        <v>0.15</v>
      </c>
      <c r="J33" s="228">
        <f>ROUND(ROUND((SUM(BF100:BF207)),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ROUND(SUM(BG100:BG207),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ROUND(SUM(BH100:BH207),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ROUND(SUM(BI100:BI207),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2423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01 - Stavební práce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J100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152</v>
      </c>
      <c r="E61" s="249"/>
      <c r="F61" s="249"/>
      <c r="G61" s="249"/>
      <c r="H61" s="249"/>
      <c r="I61" s="111"/>
      <c r="J61" s="250">
        <f>J101</f>
        <v>0</v>
      </c>
      <c r="K61" s="251"/>
    </row>
    <row r="62" spans="2:47" s="259" customFormat="1" ht="19.899999999999999" customHeight="1">
      <c r="B62" s="253"/>
      <c r="C62" s="254"/>
      <c r="D62" s="255" t="s">
        <v>153</v>
      </c>
      <c r="E62" s="256"/>
      <c r="F62" s="256"/>
      <c r="G62" s="256"/>
      <c r="H62" s="256"/>
      <c r="I62" s="112"/>
      <c r="J62" s="257">
        <f>J102</f>
        <v>0</v>
      </c>
      <c r="K62" s="258"/>
    </row>
    <row r="63" spans="2:47" s="259" customFormat="1" ht="19.899999999999999" customHeight="1">
      <c r="B63" s="253"/>
      <c r="C63" s="254"/>
      <c r="D63" s="255" t="s">
        <v>154</v>
      </c>
      <c r="E63" s="256"/>
      <c r="F63" s="256"/>
      <c r="G63" s="256"/>
      <c r="H63" s="256"/>
      <c r="I63" s="112"/>
      <c r="J63" s="257">
        <f>J111</f>
        <v>0</v>
      </c>
      <c r="K63" s="258"/>
    </row>
    <row r="64" spans="2:47" s="259" customFormat="1" ht="19.899999999999999" customHeight="1">
      <c r="B64" s="253"/>
      <c r="C64" s="254"/>
      <c r="D64" s="255" t="s">
        <v>155</v>
      </c>
      <c r="E64" s="256"/>
      <c r="F64" s="256"/>
      <c r="G64" s="256"/>
      <c r="H64" s="256"/>
      <c r="I64" s="112"/>
      <c r="J64" s="257">
        <f>J116</f>
        <v>0</v>
      </c>
      <c r="K64" s="258"/>
    </row>
    <row r="65" spans="2:11" s="259" customFormat="1" ht="19.899999999999999" customHeight="1">
      <c r="B65" s="253"/>
      <c r="C65" s="254"/>
      <c r="D65" s="255" t="s">
        <v>157</v>
      </c>
      <c r="E65" s="256"/>
      <c r="F65" s="256"/>
      <c r="G65" s="256"/>
      <c r="H65" s="256"/>
      <c r="I65" s="112"/>
      <c r="J65" s="257">
        <f>J120</f>
        <v>0</v>
      </c>
      <c r="K65" s="258"/>
    </row>
    <row r="66" spans="2:11" s="259" customFormat="1" ht="19.899999999999999" customHeight="1">
      <c r="B66" s="253"/>
      <c r="C66" s="254"/>
      <c r="D66" s="255" t="s">
        <v>158</v>
      </c>
      <c r="E66" s="256"/>
      <c r="F66" s="256"/>
      <c r="G66" s="256"/>
      <c r="H66" s="256"/>
      <c r="I66" s="112"/>
      <c r="J66" s="257">
        <f>J124</f>
        <v>0</v>
      </c>
      <c r="K66" s="258"/>
    </row>
    <row r="67" spans="2:11" s="259" customFormat="1" ht="19.899999999999999" customHeight="1">
      <c r="B67" s="253"/>
      <c r="C67" s="254"/>
      <c r="D67" s="255" t="s">
        <v>159</v>
      </c>
      <c r="E67" s="256"/>
      <c r="F67" s="256"/>
      <c r="G67" s="256"/>
      <c r="H67" s="256"/>
      <c r="I67" s="112"/>
      <c r="J67" s="257">
        <f>J142</f>
        <v>0</v>
      </c>
      <c r="K67" s="258"/>
    </row>
    <row r="68" spans="2:11" s="259" customFormat="1" ht="19.899999999999999" customHeight="1">
      <c r="B68" s="253"/>
      <c r="C68" s="254"/>
      <c r="D68" s="255" t="s">
        <v>160</v>
      </c>
      <c r="E68" s="256"/>
      <c r="F68" s="256"/>
      <c r="G68" s="256"/>
      <c r="H68" s="256"/>
      <c r="I68" s="112"/>
      <c r="J68" s="257">
        <f>J155</f>
        <v>0</v>
      </c>
      <c r="K68" s="258"/>
    </row>
    <row r="69" spans="2:11" s="259" customFormat="1" ht="19.899999999999999" customHeight="1">
      <c r="B69" s="253"/>
      <c r="C69" s="254"/>
      <c r="D69" s="255" t="s">
        <v>161</v>
      </c>
      <c r="E69" s="256"/>
      <c r="F69" s="256"/>
      <c r="G69" s="256"/>
      <c r="H69" s="256"/>
      <c r="I69" s="112"/>
      <c r="J69" s="257">
        <f>J166</f>
        <v>0</v>
      </c>
      <c r="K69" s="258"/>
    </row>
    <row r="70" spans="2:11" s="252" customFormat="1" ht="24.95" customHeight="1">
      <c r="B70" s="246"/>
      <c r="C70" s="247"/>
      <c r="D70" s="248" t="s">
        <v>162</v>
      </c>
      <c r="E70" s="249"/>
      <c r="F70" s="249"/>
      <c r="G70" s="249"/>
      <c r="H70" s="249"/>
      <c r="I70" s="111"/>
      <c r="J70" s="250">
        <f>J168</f>
        <v>0</v>
      </c>
      <c r="K70" s="251"/>
    </row>
    <row r="71" spans="2:11" s="259" customFormat="1" ht="19.899999999999999" customHeight="1">
      <c r="B71" s="253"/>
      <c r="C71" s="254"/>
      <c r="D71" s="255" t="s">
        <v>163</v>
      </c>
      <c r="E71" s="256"/>
      <c r="F71" s="256"/>
      <c r="G71" s="256"/>
      <c r="H71" s="256"/>
      <c r="I71" s="112"/>
      <c r="J71" s="257">
        <f>J169</f>
        <v>0</v>
      </c>
      <c r="K71" s="258"/>
    </row>
    <row r="72" spans="2:11" s="259" customFormat="1" ht="19.899999999999999" customHeight="1">
      <c r="B72" s="253"/>
      <c r="C72" s="254"/>
      <c r="D72" s="255" t="s">
        <v>165</v>
      </c>
      <c r="E72" s="256"/>
      <c r="F72" s="256"/>
      <c r="G72" s="256"/>
      <c r="H72" s="256"/>
      <c r="I72" s="112"/>
      <c r="J72" s="257">
        <f>J174</f>
        <v>0</v>
      </c>
      <c r="K72" s="258"/>
    </row>
    <row r="73" spans="2:11" s="259" customFormat="1" ht="19.899999999999999" customHeight="1">
      <c r="B73" s="253"/>
      <c r="C73" s="254"/>
      <c r="D73" s="255" t="s">
        <v>169</v>
      </c>
      <c r="E73" s="256"/>
      <c r="F73" s="256"/>
      <c r="G73" s="256"/>
      <c r="H73" s="256"/>
      <c r="I73" s="112"/>
      <c r="J73" s="257">
        <f>J176</f>
        <v>0</v>
      </c>
      <c r="K73" s="258"/>
    </row>
    <row r="74" spans="2:11" s="259" customFormat="1" ht="19.899999999999999" customHeight="1">
      <c r="B74" s="253"/>
      <c r="C74" s="254"/>
      <c r="D74" s="255" t="s">
        <v>170</v>
      </c>
      <c r="E74" s="256"/>
      <c r="F74" s="256"/>
      <c r="G74" s="256"/>
      <c r="H74" s="256"/>
      <c r="I74" s="112"/>
      <c r="J74" s="257">
        <f>J183</f>
        <v>0</v>
      </c>
      <c r="K74" s="258"/>
    </row>
    <row r="75" spans="2:11" s="259" customFormat="1" ht="19.899999999999999" customHeight="1">
      <c r="B75" s="253"/>
      <c r="C75" s="254"/>
      <c r="D75" s="255" t="s">
        <v>174</v>
      </c>
      <c r="E75" s="256"/>
      <c r="F75" s="256"/>
      <c r="G75" s="256"/>
      <c r="H75" s="256"/>
      <c r="I75" s="112"/>
      <c r="J75" s="257">
        <f>J187</f>
        <v>0</v>
      </c>
      <c r="K75" s="258"/>
    </row>
    <row r="76" spans="2:11" s="259" customFormat="1" ht="19.899999999999999" customHeight="1">
      <c r="B76" s="253"/>
      <c r="C76" s="254"/>
      <c r="D76" s="255" t="s">
        <v>175</v>
      </c>
      <c r="E76" s="256"/>
      <c r="F76" s="256"/>
      <c r="G76" s="256"/>
      <c r="H76" s="256"/>
      <c r="I76" s="112"/>
      <c r="J76" s="257">
        <f>J190</f>
        <v>0</v>
      </c>
      <c r="K76" s="258"/>
    </row>
    <row r="77" spans="2:11" s="259" customFormat="1" ht="19.899999999999999" customHeight="1">
      <c r="B77" s="253"/>
      <c r="C77" s="254"/>
      <c r="D77" s="255" t="s">
        <v>176</v>
      </c>
      <c r="E77" s="256"/>
      <c r="F77" s="256"/>
      <c r="G77" s="256"/>
      <c r="H77" s="256"/>
      <c r="I77" s="112"/>
      <c r="J77" s="257">
        <f>J199</f>
        <v>0</v>
      </c>
      <c r="K77" s="258"/>
    </row>
    <row r="78" spans="2:11" s="259" customFormat="1" ht="19.899999999999999" customHeight="1">
      <c r="B78" s="253"/>
      <c r="C78" s="254"/>
      <c r="D78" s="255" t="s">
        <v>177</v>
      </c>
      <c r="E78" s="256"/>
      <c r="F78" s="256"/>
      <c r="G78" s="256"/>
      <c r="H78" s="256"/>
      <c r="I78" s="112"/>
      <c r="J78" s="257">
        <f>J203</f>
        <v>0</v>
      </c>
      <c r="K78" s="258"/>
    </row>
    <row r="79" spans="2:11" s="212" customFormat="1" ht="21.75" customHeight="1">
      <c r="B79" s="213"/>
      <c r="C79" s="214"/>
      <c r="D79" s="214"/>
      <c r="E79" s="214"/>
      <c r="F79" s="214"/>
      <c r="G79" s="214"/>
      <c r="H79" s="214"/>
      <c r="I79" s="101"/>
      <c r="J79" s="214"/>
      <c r="K79" s="215"/>
    </row>
    <row r="80" spans="2:11" s="212" customFormat="1" ht="6.95" customHeight="1">
      <c r="B80" s="236"/>
      <c r="C80" s="237"/>
      <c r="D80" s="237"/>
      <c r="E80" s="237"/>
      <c r="F80" s="237"/>
      <c r="G80" s="237"/>
      <c r="H80" s="237"/>
      <c r="I80" s="108"/>
      <c r="J80" s="237"/>
      <c r="K80" s="238"/>
    </row>
    <row r="84" spans="2:12" s="212" customFormat="1" ht="6.95" customHeight="1">
      <c r="B84" s="239"/>
      <c r="C84" s="240"/>
      <c r="D84" s="240"/>
      <c r="E84" s="240"/>
      <c r="F84" s="240"/>
      <c r="G84" s="240"/>
      <c r="H84" s="240"/>
      <c r="I84" s="109"/>
      <c r="J84" s="240"/>
      <c r="K84" s="240"/>
      <c r="L84" s="213"/>
    </row>
    <row r="85" spans="2:12" s="212" customFormat="1" ht="36.950000000000003" customHeight="1">
      <c r="B85" s="213"/>
      <c r="C85" s="260" t="s">
        <v>180</v>
      </c>
      <c r="I85" s="119"/>
      <c r="L85" s="213"/>
    </row>
    <row r="86" spans="2:12" s="212" customFormat="1" ht="6.95" customHeight="1">
      <c r="B86" s="213"/>
      <c r="I86" s="119"/>
      <c r="L86" s="213"/>
    </row>
    <row r="87" spans="2:12" s="212" customFormat="1" ht="14.45" customHeight="1">
      <c r="B87" s="213"/>
      <c r="C87" s="261" t="s">
        <v>19</v>
      </c>
      <c r="I87" s="119"/>
      <c r="L87" s="213"/>
    </row>
    <row r="88" spans="2:12" s="212" customFormat="1" ht="16.5" customHeight="1">
      <c r="B88" s="213"/>
      <c r="E88" s="382" t="str">
        <f>E7</f>
        <v>Střední škola automobilní Holice - modernizace dílen odborného výcviku a praxe - stavební práce</v>
      </c>
      <c r="F88" s="383"/>
      <c r="G88" s="383"/>
      <c r="H88" s="383"/>
      <c r="I88" s="119"/>
      <c r="L88" s="213"/>
    </row>
    <row r="89" spans="2:12" ht="15">
      <c r="B89" s="206"/>
      <c r="C89" s="261" t="s">
        <v>143</v>
      </c>
      <c r="L89" s="206"/>
    </row>
    <row r="90" spans="2:12" s="212" customFormat="1" ht="16.5" customHeight="1">
      <c r="B90" s="213"/>
      <c r="E90" s="382" t="s">
        <v>2423</v>
      </c>
      <c r="F90" s="373"/>
      <c r="G90" s="373"/>
      <c r="H90" s="373"/>
      <c r="I90" s="119"/>
      <c r="L90" s="213"/>
    </row>
    <row r="91" spans="2:12" s="212" customFormat="1" ht="14.45" customHeight="1">
      <c r="B91" s="213"/>
      <c r="C91" s="261" t="s">
        <v>145</v>
      </c>
      <c r="I91" s="119"/>
      <c r="L91" s="213"/>
    </row>
    <row r="92" spans="2:12" s="212" customFormat="1" ht="17.25" customHeight="1">
      <c r="B92" s="213"/>
      <c r="E92" s="372" t="str">
        <f>E11</f>
        <v>01 - Stavební práce</v>
      </c>
      <c r="F92" s="373"/>
      <c r="G92" s="373"/>
      <c r="H92" s="373"/>
      <c r="I92" s="119"/>
      <c r="L92" s="213"/>
    </row>
    <row r="93" spans="2:12" s="212" customFormat="1" ht="6.95" customHeight="1">
      <c r="B93" s="213"/>
      <c r="I93" s="119"/>
      <c r="L93" s="213"/>
    </row>
    <row r="94" spans="2:12" s="212" customFormat="1" ht="18" customHeight="1">
      <c r="B94" s="213"/>
      <c r="C94" s="261" t="s">
        <v>23</v>
      </c>
      <c r="F94" s="262" t="str">
        <f>F14</f>
        <v>Holice</v>
      </c>
      <c r="I94" s="113" t="s">
        <v>25</v>
      </c>
      <c r="J94" s="263">
        <f>IF(J14="","",J14)</f>
        <v>0</v>
      </c>
      <c r="L94" s="213"/>
    </row>
    <row r="95" spans="2:12" s="212" customFormat="1" ht="6.95" customHeight="1">
      <c r="B95" s="213"/>
      <c r="I95" s="119"/>
      <c r="L95" s="213"/>
    </row>
    <row r="96" spans="2:12" s="212" customFormat="1" ht="15">
      <c r="B96" s="213"/>
      <c r="C96" s="261" t="s">
        <v>26</v>
      </c>
      <c r="F96" s="262" t="str">
        <f>E17</f>
        <v>Pardubický kraj, Komenského nám. 125, Pardubice</v>
      </c>
      <c r="I96" s="113" t="s">
        <v>34</v>
      </c>
      <c r="J96" s="262" t="str">
        <f>E23</f>
        <v>ApA Architektonicko-projekt.ateliér Vamberk s.r.o.</v>
      </c>
      <c r="L96" s="213"/>
    </row>
    <row r="97" spans="2:65" s="212" customFormat="1" ht="14.45" customHeight="1">
      <c r="B97" s="213"/>
      <c r="C97" s="261" t="s">
        <v>32</v>
      </c>
      <c r="F97" s="262" t="str">
        <f>IF(E20="","",E20)</f>
        <v/>
      </c>
      <c r="I97" s="119"/>
      <c r="L97" s="213"/>
    </row>
    <row r="98" spans="2:65" s="212" customFormat="1" ht="10.35" customHeight="1">
      <c r="B98" s="213"/>
      <c r="I98" s="119"/>
      <c r="L98" s="213"/>
    </row>
    <row r="99" spans="2:65" s="271" customFormat="1" ht="29.25" customHeight="1">
      <c r="B99" s="264"/>
      <c r="C99" s="265" t="s">
        <v>181</v>
      </c>
      <c r="D99" s="266" t="s">
        <v>62</v>
      </c>
      <c r="E99" s="266" t="s">
        <v>58</v>
      </c>
      <c r="F99" s="266" t="s">
        <v>182</v>
      </c>
      <c r="G99" s="266" t="s">
        <v>183</v>
      </c>
      <c r="H99" s="266" t="s">
        <v>184</v>
      </c>
      <c r="I99" s="114" t="s">
        <v>185</v>
      </c>
      <c r="J99" s="266" t="s">
        <v>149</v>
      </c>
      <c r="K99" s="267" t="s">
        <v>186</v>
      </c>
      <c r="L99" s="264"/>
      <c r="M99" s="268" t="s">
        <v>187</v>
      </c>
      <c r="N99" s="269" t="s">
        <v>47</v>
      </c>
      <c r="O99" s="269" t="s">
        <v>188</v>
      </c>
      <c r="P99" s="269" t="s">
        <v>189</v>
      </c>
      <c r="Q99" s="269" t="s">
        <v>190</v>
      </c>
      <c r="R99" s="269" t="s">
        <v>191</v>
      </c>
      <c r="S99" s="269" t="s">
        <v>192</v>
      </c>
      <c r="T99" s="270" t="s">
        <v>193</v>
      </c>
    </row>
    <row r="100" spans="2:65" s="212" customFormat="1" ht="29.25" customHeight="1">
      <c r="B100" s="213"/>
      <c r="C100" s="272" t="s">
        <v>150</v>
      </c>
      <c r="I100" s="119"/>
      <c r="J100" s="273">
        <f>BK100</f>
        <v>0</v>
      </c>
      <c r="L100" s="213"/>
      <c r="M100" s="274"/>
      <c r="N100" s="222"/>
      <c r="O100" s="222"/>
      <c r="P100" s="275">
        <f>P101+P168</f>
        <v>0</v>
      </c>
      <c r="Q100" s="222"/>
      <c r="R100" s="275">
        <f>R101+R168</f>
        <v>313.87255703000005</v>
      </c>
      <c r="S100" s="222"/>
      <c r="T100" s="276">
        <f>T101+T168</f>
        <v>233.38691856</v>
      </c>
      <c r="AT100" s="202" t="s">
        <v>76</v>
      </c>
      <c r="AU100" s="202" t="s">
        <v>151</v>
      </c>
      <c r="BK100" s="277">
        <f>BK101+BK168</f>
        <v>0</v>
      </c>
    </row>
    <row r="101" spans="2:65" s="279" customFormat="1" ht="37.35" customHeight="1">
      <c r="B101" s="278"/>
      <c r="D101" s="280" t="s">
        <v>76</v>
      </c>
      <c r="E101" s="281" t="s">
        <v>194</v>
      </c>
      <c r="F101" s="281" t="s">
        <v>195</v>
      </c>
      <c r="I101" s="115"/>
      <c r="J101" s="282">
        <f>BK101</f>
        <v>0</v>
      </c>
      <c r="L101" s="278"/>
      <c r="M101" s="283"/>
      <c r="N101" s="284"/>
      <c r="O101" s="284"/>
      <c r="P101" s="285">
        <f>P102+P111+P116+P120+P124+P142+P155+P166</f>
        <v>0</v>
      </c>
      <c r="Q101" s="284"/>
      <c r="R101" s="285">
        <f>R102+R111+R116+R120+R124+R142+R155+R166</f>
        <v>305.25808331000007</v>
      </c>
      <c r="S101" s="284"/>
      <c r="T101" s="286">
        <f>T102+T111+T116+T120+T124+T142+T155+T166</f>
        <v>231.93085400000001</v>
      </c>
      <c r="AR101" s="280" t="s">
        <v>39</v>
      </c>
      <c r="AT101" s="287" t="s">
        <v>76</v>
      </c>
      <c r="AU101" s="287" t="s">
        <v>77</v>
      </c>
      <c r="AY101" s="280" t="s">
        <v>196</v>
      </c>
      <c r="BK101" s="288">
        <f>BK102+BK111+BK116+BK120+BK124+BK142+BK155+BK166</f>
        <v>0</v>
      </c>
    </row>
    <row r="102" spans="2:65" s="279" customFormat="1" ht="19.899999999999999" customHeight="1">
      <c r="B102" s="278"/>
      <c r="D102" s="280" t="s">
        <v>76</v>
      </c>
      <c r="E102" s="289" t="s">
        <v>39</v>
      </c>
      <c r="F102" s="289" t="s">
        <v>197</v>
      </c>
      <c r="I102" s="115"/>
      <c r="J102" s="290">
        <f>BK102</f>
        <v>0</v>
      </c>
      <c r="L102" s="278"/>
      <c r="M102" s="283"/>
      <c r="N102" s="284"/>
      <c r="O102" s="284"/>
      <c r="P102" s="285">
        <f>SUM(P103:P110)</f>
        <v>0</v>
      </c>
      <c r="Q102" s="284"/>
      <c r="R102" s="285">
        <f>SUM(R103:R110)</f>
        <v>0</v>
      </c>
      <c r="S102" s="284"/>
      <c r="T102" s="286">
        <f>SUM(T103:T110)</f>
        <v>15.292223999999997</v>
      </c>
      <c r="AR102" s="280" t="s">
        <v>39</v>
      </c>
      <c r="AT102" s="287" t="s">
        <v>76</v>
      </c>
      <c r="AU102" s="287" t="s">
        <v>39</v>
      </c>
      <c r="AY102" s="280" t="s">
        <v>196</v>
      </c>
      <c r="BK102" s="288">
        <f>SUM(BK103:BK110)</f>
        <v>0</v>
      </c>
    </row>
    <row r="103" spans="2:65" s="212" customFormat="1" ht="51" customHeight="1">
      <c r="B103" s="213"/>
      <c r="C103" s="291" t="s">
        <v>39</v>
      </c>
      <c r="D103" s="291" t="s">
        <v>198</v>
      </c>
      <c r="E103" s="292" t="s">
        <v>2424</v>
      </c>
      <c r="F103" s="293" t="s">
        <v>2425</v>
      </c>
      <c r="G103" s="294" t="s">
        <v>201</v>
      </c>
      <c r="H103" s="295">
        <v>36.671999999999997</v>
      </c>
      <c r="I103" s="116">
        <v>0</v>
      </c>
      <c r="J103" s="296">
        <f t="shared" ref="J103:J110" si="0">ROUND(I103*H103,2)</f>
        <v>0</v>
      </c>
      <c r="K103" s="293" t="s">
        <v>202</v>
      </c>
      <c r="L103" s="213"/>
      <c r="M103" s="297" t="s">
        <v>5</v>
      </c>
      <c r="N103" s="298" t="s">
        <v>48</v>
      </c>
      <c r="O103" s="214"/>
      <c r="P103" s="299">
        <f t="shared" ref="P103:P110" si="1">O103*H103</f>
        <v>0</v>
      </c>
      <c r="Q103" s="299">
        <v>0</v>
      </c>
      <c r="R103" s="299">
        <f t="shared" ref="R103:R110" si="2">Q103*H103</f>
        <v>0</v>
      </c>
      <c r="S103" s="299">
        <v>0.41699999999999998</v>
      </c>
      <c r="T103" s="300">
        <f t="shared" ref="T103:T110" si="3">S103*H103</f>
        <v>15.292223999999997</v>
      </c>
      <c r="AR103" s="202" t="s">
        <v>203</v>
      </c>
      <c r="AT103" s="202" t="s">
        <v>198</v>
      </c>
      <c r="AU103" s="202" t="s">
        <v>85</v>
      </c>
      <c r="AY103" s="202" t="s">
        <v>196</v>
      </c>
      <c r="BE103" s="301">
        <f t="shared" ref="BE103:BE110" si="4">IF(N103="základní",J103,0)</f>
        <v>0</v>
      </c>
      <c r="BF103" s="301">
        <f t="shared" ref="BF103:BF110" si="5">IF(N103="snížená",J103,0)</f>
        <v>0</v>
      </c>
      <c r="BG103" s="301">
        <f t="shared" ref="BG103:BG110" si="6">IF(N103="zákl. přenesená",J103,0)</f>
        <v>0</v>
      </c>
      <c r="BH103" s="301">
        <f t="shared" ref="BH103:BH110" si="7">IF(N103="sníž. přenesená",J103,0)</f>
        <v>0</v>
      </c>
      <c r="BI103" s="301">
        <f t="shared" ref="BI103:BI110" si="8">IF(N103="nulová",J103,0)</f>
        <v>0</v>
      </c>
      <c r="BJ103" s="202" t="s">
        <v>39</v>
      </c>
      <c r="BK103" s="301">
        <f t="shared" ref="BK103:BK110" si="9">ROUND(I103*H103,2)</f>
        <v>0</v>
      </c>
      <c r="BL103" s="202" t="s">
        <v>203</v>
      </c>
      <c r="BM103" s="202" t="s">
        <v>2426</v>
      </c>
    </row>
    <row r="104" spans="2:65" s="212" customFormat="1" ht="25.5" customHeight="1">
      <c r="B104" s="213"/>
      <c r="C104" s="291" t="s">
        <v>85</v>
      </c>
      <c r="D104" s="291" t="s">
        <v>198</v>
      </c>
      <c r="E104" s="292" t="s">
        <v>220</v>
      </c>
      <c r="F104" s="293" t="s">
        <v>221</v>
      </c>
      <c r="G104" s="294" t="s">
        <v>222</v>
      </c>
      <c r="H104" s="295">
        <v>2.1339999999999999</v>
      </c>
      <c r="I104" s="116">
        <v>0</v>
      </c>
      <c r="J104" s="296">
        <f t="shared" si="0"/>
        <v>0</v>
      </c>
      <c r="K104" s="293" t="s">
        <v>202</v>
      </c>
      <c r="L104" s="213"/>
      <c r="M104" s="297" t="s">
        <v>5</v>
      </c>
      <c r="N104" s="298" t="s">
        <v>48</v>
      </c>
      <c r="O104" s="214"/>
      <c r="P104" s="299">
        <f t="shared" si="1"/>
        <v>0</v>
      </c>
      <c r="Q104" s="299">
        <v>0</v>
      </c>
      <c r="R104" s="299">
        <f t="shared" si="2"/>
        <v>0</v>
      </c>
      <c r="S104" s="299">
        <v>0</v>
      </c>
      <c r="T104" s="300">
        <f t="shared" si="3"/>
        <v>0</v>
      </c>
      <c r="AR104" s="202" t="s">
        <v>203</v>
      </c>
      <c r="AT104" s="202" t="s">
        <v>198</v>
      </c>
      <c r="AU104" s="202" t="s">
        <v>85</v>
      </c>
      <c r="AY104" s="202" t="s">
        <v>196</v>
      </c>
      <c r="BE104" s="301">
        <f t="shared" si="4"/>
        <v>0</v>
      </c>
      <c r="BF104" s="301">
        <f t="shared" si="5"/>
        <v>0</v>
      </c>
      <c r="BG104" s="301">
        <f t="shared" si="6"/>
        <v>0</v>
      </c>
      <c r="BH104" s="301">
        <f t="shared" si="7"/>
        <v>0</v>
      </c>
      <c r="BI104" s="301">
        <f t="shared" si="8"/>
        <v>0</v>
      </c>
      <c r="BJ104" s="202" t="s">
        <v>39</v>
      </c>
      <c r="BK104" s="301">
        <f t="shared" si="9"/>
        <v>0</v>
      </c>
      <c r="BL104" s="202" t="s">
        <v>203</v>
      </c>
      <c r="BM104" s="202" t="s">
        <v>2427</v>
      </c>
    </row>
    <row r="105" spans="2:65" s="212" customFormat="1" ht="25.5" customHeight="1">
      <c r="B105" s="213"/>
      <c r="C105" s="291" t="s">
        <v>208</v>
      </c>
      <c r="D105" s="291" t="s">
        <v>198</v>
      </c>
      <c r="E105" s="292" t="s">
        <v>225</v>
      </c>
      <c r="F105" s="293" t="s">
        <v>226</v>
      </c>
      <c r="G105" s="294" t="s">
        <v>222</v>
      </c>
      <c r="H105" s="295">
        <v>51.826999999999998</v>
      </c>
      <c r="I105" s="116">
        <v>0</v>
      </c>
      <c r="J105" s="296">
        <f t="shared" si="0"/>
        <v>0</v>
      </c>
      <c r="K105" s="293" t="s">
        <v>202</v>
      </c>
      <c r="L105" s="213"/>
      <c r="M105" s="297" t="s">
        <v>5</v>
      </c>
      <c r="N105" s="298" t="s">
        <v>48</v>
      </c>
      <c r="O105" s="214"/>
      <c r="P105" s="299">
        <f t="shared" si="1"/>
        <v>0</v>
      </c>
      <c r="Q105" s="299">
        <v>0</v>
      </c>
      <c r="R105" s="299">
        <f t="shared" si="2"/>
        <v>0</v>
      </c>
      <c r="S105" s="299">
        <v>0</v>
      </c>
      <c r="T105" s="300">
        <f t="shared" si="3"/>
        <v>0</v>
      </c>
      <c r="AR105" s="202" t="s">
        <v>203</v>
      </c>
      <c r="AT105" s="202" t="s">
        <v>198</v>
      </c>
      <c r="AU105" s="202" t="s">
        <v>85</v>
      </c>
      <c r="AY105" s="202" t="s">
        <v>196</v>
      </c>
      <c r="BE105" s="301">
        <f t="shared" si="4"/>
        <v>0</v>
      </c>
      <c r="BF105" s="301">
        <f t="shared" si="5"/>
        <v>0</v>
      </c>
      <c r="BG105" s="301">
        <f t="shared" si="6"/>
        <v>0</v>
      </c>
      <c r="BH105" s="301">
        <f t="shared" si="7"/>
        <v>0</v>
      </c>
      <c r="BI105" s="301">
        <f t="shared" si="8"/>
        <v>0</v>
      </c>
      <c r="BJ105" s="202" t="s">
        <v>39</v>
      </c>
      <c r="BK105" s="301">
        <f t="shared" si="9"/>
        <v>0</v>
      </c>
      <c r="BL105" s="202" t="s">
        <v>203</v>
      </c>
      <c r="BM105" s="202" t="s">
        <v>2428</v>
      </c>
    </row>
    <row r="106" spans="2:65" s="212" customFormat="1" ht="38.25" customHeight="1">
      <c r="B106" s="213"/>
      <c r="C106" s="291" t="s">
        <v>203</v>
      </c>
      <c r="D106" s="291" t="s">
        <v>198</v>
      </c>
      <c r="E106" s="292" t="s">
        <v>229</v>
      </c>
      <c r="F106" s="293" t="s">
        <v>230</v>
      </c>
      <c r="G106" s="294" t="s">
        <v>222</v>
      </c>
      <c r="H106" s="295">
        <v>21.359000000000002</v>
      </c>
      <c r="I106" s="116">
        <v>0</v>
      </c>
      <c r="J106" s="296">
        <f t="shared" si="0"/>
        <v>0</v>
      </c>
      <c r="K106" s="293" t="s">
        <v>202</v>
      </c>
      <c r="L106" s="213"/>
      <c r="M106" s="297" t="s">
        <v>5</v>
      </c>
      <c r="N106" s="298" t="s">
        <v>48</v>
      </c>
      <c r="O106" s="214"/>
      <c r="P106" s="299">
        <f t="shared" si="1"/>
        <v>0</v>
      </c>
      <c r="Q106" s="299">
        <v>0</v>
      </c>
      <c r="R106" s="299">
        <f t="shared" si="2"/>
        <v>0</v>
      </c>
      <c r="S106" s="299">
        <v>0</v>
      </c>
      <c r="T106" s="300">
        <f t="shared" si="3"/>
        <v>0</v>
      </c>
      <c r="AR106" s="202" t="s">
        <v>203</v>
      </c>
      <c r="AT106" s="202" t="s">
        <v>198</v>
      </c>
      <c r="AU106" s="202" t="s">
        <v>85</v>
      </c>
      <c r="AY106" s="202" t="s">
        <v>196</v>
      </c>
      <c r="BE106" s="301">
        <f t="shared" si="4"/>
        <v>0</v>
      </c>
      <c r="BF106" s="301">
        <f t="shared" si="5"/>
        <v>0</v>
      </c>
      <c r="BG106" s="301">
        <f t="shared" si="6"/>
        <v>0</v>
      </c>
      <c r="BH106" s="301">
        <f t="shared" si="7"/>
        <v>0</v>
      </c>
      <c r="BI106" s="301">
        <f t="shared" si="8"/>
        <v>0</v>
      </c>
      <c r="BJ106" s="202" t="s">
        <v>39</v>
      </c>
      <c r="BK106" s="301">
        <f t="shared" si="9"/>
        <v>0</v>
      </c>
      <c r="BL106" s="202" t="s">
        <v>203</v>
      </c>
      <c r="BM106" s="202" t="s">
        <v>2429</v>
      </c>
    </row>
    <row r="107" spans="2:65" s="212" customFormat="1" ht="25.5" customHeight="1">
      <c r="B107" s="213"/>
      <c r="C107" s="291" t="s">
        <v>215</v>
      </c>
      <c r="D107" s="291" t="s">
        <v>198</v>
      </c>
      <c r="E107" s="292" t="s">
        <v>233</v>
      </c>
      <c r="F107" s="293" t="s">
        <v>234</v>
      </c>
      <c r="G107" s="294" t="s">
        <v>222</v>
      </c>
      <c r="H107" s="295">
        <v>21.359000000000002</v>
      </c>
      <c r="I107" s="116">
        <v>0</v>
      </c>
      <c r="J107" s="296">
        <f t="shared" si="0"/>
        <v>0</v>
      </c>
      <c r="K107" s="293" t="s">
        <v>202</v>
      </c>
      <c r="L107" s="213"/>
      <c r="M107" s="297" t="s">
        <v>5</v>
      </c>
      <c r="N107" s="298" t="s">
        <v>48</v>
      </c>
      <c r="O107" s="214"/>
      <c r="P107" s="299">
        <f t="shared" si="1"/>
        <v>0</v>
      </c>
      <c r="Q107" s="299">
        <v>0</v>
      </c>
      <c r="R107" s="299">
        <f t="shared" si="2"/>
        <v>0</v>
      </c>
      <c r="S107" s="299">
        <v>0</v>
      </c>
      <c r="T107" s="300">
        <f t="shared" si="3"/>
        <v>0</v>
      </c>
      <c r="AR107" s="202" t="s">
        <v>203</v>
      </c>
      <c r="AT107" s="202" t="s">
        <v>198</v>
      </c>
      <c r="AU107" s="202" t="s">
        <v>85</v>
      </c>
      <c r="AY107" s="202" t="s">
        <v>196</v>
      </c>
      <c r="BE107" s="301">
        <f t="shared" si="4"/>
        <v>0</v>
      </c>
      <c r="BF107" s="301">
        <f t="shared" si="5"/>
        <v>0</v>
      </c>
      <c r="BG107" s="301">
        <f t="shared" si="6"/>
        <v>0</v>
      </c>
      <c r="BH107" s="301">
        <f t="shared" si="7"/>
        <v>0</v>
      </c>
      <c r="BI107" s="301">
        <f t="shared" si="8"/>
        <v>0</v>
      </c>
      <c r="BJ107" s="202" t="s">
        <v>39</v>
      </c>
      <c r="BK107" s="301">
        <f t="shared" si="9"/>
        <v>0</v>
      </c>
      <c r="BL107" s="202" t="s">
        <v>203</v>
      </c>
      <c r="BM107" s="202" t="s">
        <v>2430</v>
      </c>
    </row>
    <row r="108" spans="2:65" s="212" customFormat="1" ht="16.5" customHeight="1">
      <c r="B108" s="213"/>
      <c r="C108" s="291" t="s">
        <v>219</v>
      </c>
      <c r="D108" s="291" t="s">
        <v>198</v>
      </c>
      <c r="E108" s="292" t="s">
        <v>237</v>
      </c>
      <c r="F108" s="293" t="s">
        <v>238</v>
      </c>
      <c r="G108" s="294" t="s">
        <v>222</v>
      </c>
      <c r="H108" s="295">
        <v>21.359000000000002</v>
      </c>
      <c r="I108" s="116">
        <v>0</v>
      </c>
      <c r="J108" s="296">
        <f t="shared" si="0"/>
        <v>0</v>
      </c>
      <c r="K108" s="293" t="s">
        <v>202</v>
      </c>
      <c r="L108" s="213"/>
      <c r="M108" s="297" t="s">
        <v>5</v>
      </c>
      <c r="N108" s="298" t="s">
        <v>48</v>
      </c>
      <c r="O108" s="214"/>
      <c r="P108" s="299">
        <f t="shared" si="1"/>
        <v>0</v>
      </c>
      <c r="Q108" s="299">
        <v>0</v>
      </c>
      <c r="R108" s="299">
        <f t="shared" si="2"/>
        <v>0</v>
      </c>
      <c r="S108" s="299">
        <v>0</v>
      </c>
      <c r="T108" s="300">
        <f t="shared" si="3"/>
        <v>0</v>
      </c>
      <c r="AR108" s="202" t="s">
        <v>203</v>
      </c>
      <c r="AT108" s="202" t="s">
        <v>198</v>
      </c>
      <c r="AU108" s="202" t="s">
        <v>85</v>
      </c>
      <c r="AY108" s="202" t="s">
        <v>196</v>
      </c>
      <c r="BE108" s="301">
        <f t="shared" si="4"/>
        <v>0</v>
      </c>
      <c r="BF108" s="301">
        <f t="shared" si="5"/>
        <v>0</v>
      </c>
      <c r="BG108" s="301">
        <f t="shared" si="6"/>
        <v>0</v>
      </c>
      <c r="BH108" s="301">
        <f t="shared" si="7"/>
        <v>0</v>
      </c>
      <c r="BI108" s="301">
        <f t="shared" si="8"/>
        <v>0</v>
      </c>
      <c r="BJ108" s="202" t="s">
        <v>39</v>
      </c>
      <c r="BK108" s="301">
        <f t="shared" si="9"/>
        <v>0</v>
      </c>
      <c r="BL108" s="202" t="s">
        <v>203</v>
      </c>
      <c r="BM108" s="202" t="s">
        <v>2431</v>
      </c>
    </row>
    <row r="109" spans="2:65" s="212" customFormat="1" ht="16.5" customHeight="1">
      <c r="B109" s="213"/>
      <c r="C109" s="291" t="s">
        <v>224</v>
      </c>
      <c r="D109" s="291" t="s">
        <v>198</v>
      </c>
      <c r="E109" s="292" t="s">
        <v>241</v>
      </c>
      <c r="F109" s="293" t="s">
        <v>242</v>
      </c>
      <c r="G109" s="294" t="s">
        <v>243</v>
      </c>
      <c r="H109" s="295">
        <v>38.445999999999998</v>
      </c>
      <c r="I109" s="116">
        <v>0</v>
      </c>
      <c r="J109" s="296">
        <f t="shared" si="0"/>
        <v>0</v>
      </c>
      <c r="K109" s="293" t="s">
        <v>202</v>
      </c>
      <c r="L109" s="213"/>
      <c r="M109" s="297" t="s">
        <v>5</v>
      </c>
      <c r="N109" s="298" t="s">
        <v>48</v>
      </c>
      <c r="O109" s="214"/>
      <c r="P109" s="299">
        <f t="shared" si="1"/>
        <v>0</v>
      </c>
      <c r="Q109" s="299">
        <v>0</v>
      </c>
      <c r="R109" s="299">
        <f t="shared" si="2"/>
        <v>0</v>
      </c>
      <c r="S109" s="299">
        <v>0</v>
      </c>
      <c r="T109" s="300">
        <f t="shared" si="3"/>
        <v>0</v>
      </c>
      <c r="AR109" s="202" t="s">
        <v>203</v>
      </c>
      <c r="AT109" s="202" t="s">
        <v>198</v>
      </c>
      <c r="AU109" s="202" t="s">
        <v>85</v>
      </c>
      <c r="AY109" s="202" t="s">
        <v>196</v>
      </c>
      <c r="BE109" s="301">
        <f t="shared" si="4"/>
        <v>0</v>
      </c>
      <c r="BF109" s="301">
        <f t="shared" si="5"/>
        <v>0</v>
      </c>
      <c r="BG109" s="301">
        <f t="shared" si="6"/>
        <v>0</v>
      </c>
      <c r="BH109" s="301">
        <f t="shared" si="7"/>
        <v>0</v>
      </c>
      <c r="BI109" s="301">
        <f t="shared" si="8"/>
        <v>0</v>
      </c>
      <c r="BJ109" s="202" t="s">
        <v>39</v>
      </c>
      <c r="BK109" s="301">
        <f t="shared" si="9"/>
        <v>0</v>
      </c>
      <c r="BL109" s="202" t="s">
        <v>203</v>
      </c>
      <c r="BM109" s="202" t="s">
        <v>2432</v>
      </c>
    </row>
    <row r="110" spans="2:65" s="212" customFormat="1" ht="25.5" customHeight="1">
      <c r="B110" s="213"/>
      <c r="C110" s="291" t="s">
        <v>228</v>
      </c>
      <c r="D110" s="291" t="s">
        <v>198</v>
      </c>
      <c r="E110" s="292" t="s">
        <v>246</v>
      </c>
      <c r="F110" s="293" t="s">
        <v>247</v>
      </c>
      <c r="G110" s="294" t="s">
        <v>222</v>
      </c>
      <c r="H110" s="295">
        <v>32.601999999999997</v>
      </c>
      <c r="I110" s="116">
        <v>0</v>
      </c>
      <c r="J110" s="296">
        <f t="shared" si="0"/>
        <v>0</v>
      </c>
      <c r="K110" s="293" t="s">
        <v>202</v>
      </c>
      <c r="L110" s="213"/>
      <c r="M110" s="297" t="s">
        <v>5</v>
      </c>
      <c r="N110" s="298" t="s">
        <v>48</v>
      </c>
      <c r="O110" s="214"/>
      <c r="P110" s="299">
        <f t="shared" si="1"/>
        <v>0</v>
      </c>
      <c r="Q110" s="299">
        <v>0</v>
      </c>
      <c r="R110" s="299">
        <f t="shared" si="2"/>
        <v>0</v>
      </c>
      <c r="S110" s="299">
        <v>0</v>
      </c>
      <c r="T110" s="300">
        <f t="shared" si="3"/>
        <v>0</v>
      </c>
      <c r="AR110" s="202" t="s">
        <v>203</v>
      </c>
      <c r="AT110" s="202" t="s">
        <v>198</v>
      </c>
      <c r="AU110" s="202" t="s">
        <v>85</v>
      </c>
      <c r="AY110" s="202" t="s">
        <v>196</v>
      </c>
      <c r="BE110" s="301">
        <f t="shared" si="4"/>
        <v>0</v>
      </c>
      <c r="BF110" s="301">
        <f t="shared" si="5"/>
        <v>0</v>
      </c>
      <c r="BG110" s="301">
        <f t="shared" si="6"/>
        <v>0</v>
      </c>
      <c r="BH110" s="301">
        <f t="shared" si="7"/>
        <v>0</v>
      </c>
      <c r="BI110" s="301">
        <f t="shared" si="8"/>
        <v>0</v>
      </c>
      <c r="BJ110" s="202" t="s">
        <v>39</v>
      </c>
      <c r="BK110" s="301">
        <f t="shared" si="9"/>
        <v>0</v>
      </c>
      <c r="BL110" s="202" t="s">
        <v>203</v>
      </c>
      <c r="BM110" s="202" t="s">
        <v>2433</v>
      </c>
    </row>
    <row r="111" spans="2:65" s="279" customFormat="1" ht="29.85" customHeight="1">
      <c r="B111" s="278"/>
      <c r="D111" s="280" t="s">
        <v>76</v>
      </c>
      <c r="E111" s="289" t="s">
        <v>85</v>
      </c>
      <c r="F111" s="289" t="s">
        <v>249</v>
      </c>
      <c r="I111" s="115"/>
      <c r="J111" s="290">
        <f>BK111</f>
        <v>0</v>
      </c>
      <c r="L111" s="278"/>
      <c r="M111" s="283"/>
      <c r="N111" s="284"/>
      <c r="O111" s="284"/>
      <c r="P111" s="285">
        <f>SUM(P112:P115)</f>
        <v>0</v>
      </c>
      <c r="Q111" s="284"/>
      <c r="R111" s="285">
        <f>SUM(R112:R115)</f>
        <v>6.3956309600000001</v>
      </c>
      <c r="S111" s="284"/>
      <c r="T111" s="286">
        <f>SUM(T112:T115)</f>
        <v>0</v>
      </c>
      <c r="AR111" s="280" t="s">
        <v>39</v>
      </c>
      <c r="AT111" s="287" t="s">
        <v>76</v>
      </c>
      <c r="AU111" s="287" t="s">
        <v>39</v>
      </c>
      <c r="AY111" s="280" t="s">
        <v>196</v>
      </c>
      <c r="BK111" s="288">
        <f>SUM(BK112:BK115)</f>
        <v>0</v>
      </c>
    </row>
    <row r="112" spans="2:65" s="212" customFormat="1" ht="25.5" customHeight="1">
      <c r="B112" s="213"/>
      <c r="C112" s="291" t="s">
        <v>232</v>
      </c>
      <c r="D112" s="291" t="s">
        <v>198</v>
      </c>
      <c r="E112" s="292" t="s">
        <v>251</v>
      </c>
      <c r="F112" s="293" t="s">
        <v>252</v>
      </c>
      <c r="G112" s="294" t="s">
        <v>222</v>
      </c>
      <c r="H112" s="295">
        <v>0.53400000000000003</v>
      </c>
      <c r="I112" s="116">
        <v>0</v>
      </c>
      <c r="J112" s="296">
        <f>ROUND(I112*H112,2)</f>
        <v>0</v>
      </c>
      <c r="K112" s="293" t="s">
        <v>202</v>
      </c>
      <c r="L112" s="213"/>
      <c r="M112" s="297" t="s">
        <v>5</v>
      </c>
      <c r="N112" s="298" t="s">
        <v>48</v>
      </c>
      <c r="O112" s="214"/>
      <c r="P112" s="299">
        <f>O112*H112</f>
        <v>0</v>
      </c>
      <c r="Q112" s="299">
        <v>2.16</v>
      </c>
      <c r="R112" s="299">
        <f>Q112*H112</f>
        <v>1.1534400000000002</v>
      </c>
      <c r="S112" s="299">
        <v>0</v>
      </c>
      <c r="T112" s="300">
        <f>S112*H112</f>
        <v>0</v>
      </c>
      <c r="AR112" s="202" t="s">
        <v>203</v>
      </c>
      <c r="AT112" s="202" t="s">
        <v>198</v>
      </c>
      <c r="AU112" s="202" t="s">
        <v>85</v>
      </c>
      <c r="AY112" s="202" t="s">
        <v>196</v>
      </c>
      <c r="BE112" s="301">
        <f>IF(N112="základní",J112,0)</f>
        <v>0</v>
      </c>
      <c r="BF112" s="301">
        <f>IF(N112="snížená",J112,0)</f>
        <v>0</v>
      </c>
      <c r="BG112" s="301">
        <f>IF(N112="zákl. přenesená",J112,0)</f>
        <v>0</v>
      </c>
      <c r="BH112" s="301">
        <f>IF(N112="sníž. přenesená",J112,0)</f>
        <v>0</v>
      </c>
      <c r="BI112" s="301">
        <f>IF(N112="nulová",J112,0)</f>
        <v>0</v>
      </c>
      <c r="BJ112" s="202" t="s">
        <v>39</v>
      </c>
      <c r="BK112" s="301">
        <f>ROUND(I112*H112,2)</f>
        <v>0</v>
      </c>
      <c r="BL112" s="202" t="s">
        <v>203</v>
      </c>
      <c r="BM112" s="202" t="s">
        <v>2434</v>
      </c>
    </row>
    <row r="113" spans="2:65" s="212" customFormat="1" ht="25.5" customHeight="1">
      <c r="B113" s="213"/>
      <c r="C113" s="291" t="s">
        <v>236</v>
      </c>
      <c r="D113" s="291" t="s">
        <v>198</v>
      </c>
      <c r="E113" s="292" t="s">
        <v>255</v>
      </c>
      <c r="F113" s="293" t="s">
        <v>256</v>
      </c>
      <c r="G113" s="294" t="s">
        <v>222</v>
      </c>
      <c r="H113" s="295">
        <v>2.1339999999999999</v>
      </c>
      <c r="I113" s="116">
        <v>0</v>
      </c>
      <c r="J113" s="296">
        <f>ROUND(I113*H113,2)</f>
        <v>0</v>
      </c>
      <c r="K113" s="293" t="s">
        <v>202</v>
      </c>
      <c r="L113" s="213"/>
      <c r="M113" s="297" t="s">
        <v>5</v>
      </c>
      <c r="N113" s="298" t="s">
        <v>48</v>
      </c>
      <c r="O113" s="214"/>
      <c r="P113" s="299">
        <f>O113*H113</f>
        <v>0</v>
      </c>
      <c r="Q113" s="299">
        <v>2.45329</v>
      </c>
      <c r="R113" s="299">
        <f>Q113*H113</f>
        <v>5.2353208599999999</v>
      </c>
      <c r="S113" s="299">
        <v>0</v>
      </c>
      <c r="T113" s="300">
        <f>S113*H113</f>
        <v>0</v>
      </c>
      <c r="AR113" s="202" t="s">
        <v>203</v>
      </c>
      <c r="AT113" s="202" t="s">
        <v>198</v>
      </c>
      <c r="AU113" s="202" t="s">
        <v>85</v>
      </c>
      <c r="AY113" s="202" t="s">
        <v>196</v>
      </c>
      <c r="BE113" s="301">
        <f>IF(N113="základní",J113,0)</f>
        <v>0</v>
      </c>
      <c r="BF113" s="301">
        <f>IF(N113="snížená",J113,0)</f>
        <v>0</v>
      </c>
      <c r="BG113" s="301">
        <f>IF(N113="zákl. přenesená",J113,0)</f>
        <v>0</v>
      </c>
      <c r="BH113" s="301">
        <f>IF(N113="sníž. přenesená",J113,0)</f>
        <v>0</v>
      </c>
      <c r="BI113" s="301">
        <f>IF(N113="nulová",J113,0)</f>
        <v>0</v>
      </c>
      <c r="BJ113" s="202" t="s">
        <v>39</v>
      </c>
      <c r="BK113" s="301">
        <f>ROUND(I113*H113,2)</f>
        <v>0</v>
      </c>
      <c r="BL113" s="202" t="s">
        <v>203</v>
      </c>
      <c r="BM113" s="202" t="s">
        <v>2435</v>
      </c>
    </row>
    <row r="114" spans="2:65" s="212" customFormat="1" ht="38.25" customHeight="1">
      <c r="B114" s="213"/>
      <c r="C114" s="291" t="s">
        <v>240</v>
      </c>
      <c r="D114" s="291" t="s">
        <v>198</v>
      </c>
      <c r="E114" s="292" t="s">
        <v>258</v>
      </c>
      <c r="F114" s="293" t="s">
        <v>259</v>
      </c>
      <c r="G114" s="294" t="s">
        <v>201</v>
      </c>
      <c r="H114" s="295">
        <v>6.67</v>
      </c>
      <c r="I114" s="116">
        <v>0</v>
      </c>
      <c r="J114" s="296">
        <f>ROUND(I114*H114,2)</f>
        <v>0</v>
      </c>
      <c r="K114" s="293" t="s">
        <v>202</v>
      </c>
      <c r="L114" s="213"/>
      <c r="M114" s="297" t="s">
        <v>5</v>
      </c>
      <c r="N114" s="298" t="s">
        <v>48</v>
      </c>
      <c r="O114" s="214"/>
      <c r="P114" s="299">
        <f>O114*H114</f>
        <v>0</v>
      </c>
      <c r="Q114" s="299">
        <v>1.0300000000000001E-3</v>
      </c>
      <c r="R114" s="299">
        <f>Q114*H114</f>
        <v>6.8701000000000005E-3</v>
      </c>
      <c r="S114" s="299">
        <v>0</v>
      </c>
      <c r="T114" s="300">
        <f>S114*H114</f>
        <v>0</v>
      </c>
      <c r="AR114" s="202" t="s">
        <v>203</v>
      </c>
      <c r="AT114" s="202" t="s">
        <v>198</v>
      </c>
      <c r="AU114" s="202" t="s">
        <v>85</v>
      </c>
      <c r="AY114" s="202" t="s">
        <v>196</v>
      </c>
      <c r="BE114" s="301">
        <f>IF(N114="základní",J114,0)</f>
        <v>0</v>
      </c>
      <c r="BF114" s="301">
        <f>IF(N114="snížená",J114,0)</f>
        <v>0</v>
      </c>
      <c r="BG114" s="301">
        <f>IF(N114="zákl. přenesená",J114,0)</f>
        <v>0</v>
      </c>
      <c r="BH114" s="301">
        <f>IF(N114="sníž. přenesená",J114,0)</f>
        <v>0</v>
      </c>
      <c r="BI114" s="301">
        <f>IF(N114="nulová",J114,0)</f>
        <v>0</v>
      </c>
      <c r="BJ114" s="202" t="s">
        <v>39</v>
      </c>
      <c r="BK114" s="301">
        <f>ROUND(I114*H114,2)</f>
        <v>0</v>
      </c>
      <c r="BL114" s="202" t="s">
        <v>203</v>
      </c>
      <c r="BM114" s="202" t="s">
        <v>2436</v>
      </c>
    </row>
    <row r="115" spans="2:65" s="212" customFormat="1" ht="38.25" customHeight="1">
      <c r="B115" s="213"/>
      <c r="C115" s="291" t="s">
        <v>245</v>
      </c>
      <c r="D115" s="291" t="s">
        <v>198</v>
      </c>
      <c r="E115" s="292" t="s">
        <v>262</v>
      </c>
      <c r="F115" s="293" t="s">
        <v>263</v>
      </c>
      <c r="G115" s="294" t="s">
        <v>201</v>
      </c>
      <c r="H115" s="295">
        <v>6.67</v>
      </c>
      <c r="I115" s="116">
        <v>0</v>
      </c>
      <c r="J115" s="296">
        <f>ROUND(I115*H115,2)</f>
        <v>0</v>
      </c>
      <c r="K115" s="293" t="s">
        <v>202</v>
      </c>
      <c r="L115" s="213"/>
      <c r="M115" s="297" t="s">
        <v>5</v>
      </c>
      <c r="N115" s="298" t="s">
        <v>48</v>
      </c>
      <c r="O115" s="214"/>
      <c r="P115" s="299">
        <f>O115*H115</f>
        <v>0</v>
      </c>
      <c r="Q115" s="299">
        <v>0</v>
      </c>
      <c r="R115" s="299">
        <f>Q115*H115</f>
        <v>0</v>
      </c>
      <c r="S115" s="299">
        <v>0</v>
      </c>
      <c r="T115" s="300">
        <f>S115*H115</f>
        <v>0</v>
      </c>
      <c r="AR115" s="202" t="s">
        <v>203</v>
      </c>
      <c r="AT115" s="202" t="s">
        <v>198</v>
      </c>
      <c r="AU115" s="202" t="s">
        <v>85</v>
      </c>
      <c r="AY115" s="202" t="s">
        <v>196</v>
      </c>
      <c r="BE115" s="301">
        <f>IF(N115="základní",J115,0)</f>
        <v>0</v>
      </c>
      <c r="BF115" s="301">
        <f>IF(N115="snížená",J115,0)</f>
        <v>0</v>
      </c>
      <c r="BG115" s="301">
        <f>IF(N115="zákl. přenesená",J115,0)</f>
        <v>0</v>
      </c>
      <c r="BH115" s="301">
        <f>IF(N115="sníž. přenesená",J115,0)</f>
        <v>0</v>
      </c>
      <c r="BI115" s="301">
        <f>IF(N115="nulová",J115,0)</f>
        <v>0</v>
      </c>
      <c r="BJ115" s="202" t="s">
        <v>39</v>
      </c>
      <c r="BK115" s="301">
        <f>ROUND(I115*H115,2)</f>
        <v>0</v>
      </c>
      <c r="BL115" s="202" t="s">
        <v>203</v>
      </c>
      <c r="BM115" s="202" t="s">
        <v>2437</v>
      </c>
    </row>
    <row r="116" spans="2:65" s="279" customFormat="1" ht="29.85" customHeight="1">
      <c r="B116" s="278"/>
      <c r="D116" s="280" t="s">
        <v>76</v>
      </c>
      <c r="E116" s="289" t="s">
        <v>208</v>
      </c>
      <c r="F116" s="289" t="s">
        <v>265</v>
      </c>
      <c r="I116" s="115"/>
      <c r="J116" s="290">
        <f>BK116</f>
        <v>0</v>
      </c>
      <c r="L116" s="278"/>
      <c r="M116" s="283"/>
      <c r="N116" s="284"/>
      <c r="O116" s="284"/>
      <c r="P116" s="285">
        <f>SUM(P117:P119)</f>
        <v>0</v>
      </c>
      <c r="Q116" s="284"/>
      <c r="R116" s="285">
        <f>SUM(R117:R119)</f>
        <v>7.6400854000000011</v>
      </c>
      <c r="S116" s="284"/>
      <c r="T116" s="286">
        <f>SUM(T117:T119)</f>
        <v>0</v>
      </c>
      <c r="AR116" s="280" t="s">
        <v>39</v>
      </c>
      <c r="AT116" s="287" t="s">
        <v>76</v>
      </c>
      <c r="AU116" s="287" t="s">
        <v>39</v>
      </c>
      <c r="AY116" s="280" t="s">
        <v>196</v>
      </c>
      <c r="BK116" s="288">
        <f>SUM(BK117:BK119)</f>
        <v>0</v>
      </c>
    </row>
    <row r="117" spans="2:65" s="212" customFormat="1" ht="38.25" customHeight="1">
      <c r="B117" s="213"/>
      <c r="C117" s="291" t="s">
        <v>250</v>
      </c>
      <c r="D117" s="291" t="s">
        <v>198</v>
      </c>
      <c r="E117" s="292" t="s">
        <v>2438</v>
      </c>
      <c r="F117" s="293" t="s">
        <v>2439</v>
      </c>
      <c r="G117" s="294" t="s">
        <v>222</v>
      </c>
      <c r="H117" s="295">
        <v>9.6820000000000004</v>
      </c>
      <c r="I117" s="116">
        <v>0</v>
      </c>
      <c r="J117" s="296">
        <f>ROUND(I117*H117,2)</f>
        <v>0</v>
      </c>
      <c r="K117" s="293" t="s">
        <v>202</v>
      </c>
      <c r="L117" s="213"/>
      <c r="M117" s="297" t="s">
        <v>5</v>
      </c>
      <c r="N117" s="298" t="s">
        <v>48</v>
      </c>
      <c r="O117" s="214"/>
      <c r="P117" s="299">
        <f>O117*H117</f>
        <v>0</v>
      </c>
      <c r="Q117" s="299">
        <v>0.74970000000000003</v>
      </c>
      <c r="R117" s="299">
        <f>Q117*H117</f>
        <v>7.2585954000000008</v>
      </c>
      <c r="S117" s="299">
        <v>0</v>
      </c>
      <c r="T117" s="300">
        <f>S117*H117</f>
        <v>0</v>
      </c>
      <c r="AR117" s="202" t="s">
        <v>203</v>
      </c>
      <c r="AT117" s="202" t="s">
        <v>198</v>
      </c>
      <c r="AU117" s="202" t="s">
        <v>85</v>
      </c>
      <c r="AY117" s="202" t="s">
        <v>196</v>
      </c>
      <c r="BE117" s="301">
        <f>IF(N117="základní",J117,0)</f>
        <v>0</v>
      </c>
      <c r="BF117" s="301">
        <f>IF(N117="snížená",J117,0)</f>
        <v>0</v>
      </c>
      <c r="BG117" s="301">
        <f>IF(N117="zákl. přenesená",J117,0)</f>
        <v>0</v>
      </c>
      <c r="BH117" s="301">
        <f>IF(N117="sníž. přenesená",J117,0)</f>
        <v>0</v>
      </c>
      <c r="BI117" s="301">
        <f>IF(N117="nulová",J117,0)</f>
        <v>0</v>
      </c>
      <c r="BJ117" s="202" t="s">
        <v>39</v>
      </c>
      <c r="BK117" s="301">
        <f>ROUND(I117*H117,2)</f>
        <v>0</v>
      </c>
      <c r="BL117" s="202" t="s">
        <v>203</v>
      </c>
      <c r="BM117" s="202" t="s">
        <v>2440</v>
      </c>
    </row>
    <row r="118" spans="2:65" s="212" customFormat="1" ht="25.5" customHeight="1">
      <c r="B118" s="213"/>
      <c r="C118" s="291" t="s">
        <v>254</v>
      </c>
      <c r="D118" s="291" t="s">
        <v>198</v>
      </c>
      <c r="E118" s="292" t="s">
        <v>2441</v>
      </c>
      <c r="F118" s="293" t="s">
        <v>2442</v>
      </c>
      <c r="G118" s="294" t="s">
        <v>288</v>
      </c>
      <c r="H118" s="295">
        <v>1</v>
      </c>
      <c r="I118" s="116">
        <v>0</v>
      </c>
      <c r="J118" s="296">
        <f>ROUND(I118*H118,2)</f>
        <v>0</v>
      </c>
      <c r="K118" s="293" t="s">
        <v>202</v>
      </c>
      <c r="L118" s="213"/>
      <c r="M118" s="297" t="s">
        <v>5</v>
      </c>
      <c r="N118" s="298" t="s">
        <v>48</v>
      </c>
      <c r="O118" s="214"/>
      <c r="P118" s="299">
        <f>O118*H118</f>
        <v>0</v>
      </c>
      <c r="Q118" s="299">
        <v>7.5399999999999995E-2</v>
      </c>
      <c r="R118" s="299">
        <f>Q118*H118</f>
        <v>7.5399999999999995E-2</v>
      </c>
      <c r="S118" s="299">
        <v>0</v>
      </c>
      <c r="T118" s="300">
        <f>S118*H118</f>
        <v>0</v>
      </c>
      <c r="AR118" s="202" t="s">
        <v>203</v>
      </c>
      <c r="AT118" s="202" t="s">
        <v>198</v>
      </c>
      <c r="AU118" s="202" t="s">
        <v>85</v>
      </c>
      <c r="AY118" s="202" t="s">
        <v>196</v>
      </c>
      <c r="BE118" s="301">
        <f>IF(N118="základní",J118,0)</f>
        <v>0</v>
      </c>
      <c r="BF118" s="301">
        <f>IF(N118="snížená",J118,0)</f>
        <v>0</v>
      </c>
      <c r="BG118" s="301">
        <f>IF(N118="zákl. přenesená",J118,0)</f>
        <v>0</v>
      </c>
      <c r="BH118" s="301">
        <f>IF(N118="sníž. přenesená",J118,0)</f>
        <v>0</v>
      </c>
      <c r="BI118" s="301">
        <f>IF(N118="nulová",J118,0)</f>
        <v>0</v>
      </c>
      <c r="BJ118" s="202" t="s">
        <v>39</v>
      </c>
      <c r="BK118" s="301">
        <f>ROUND(I118*H118,2)</f>
        <v>0</v>
      </c>
      <c r="BL118" s="202" t="s">
        <v>203</v>
      </c>
      <c r="BM118" s="202" t="s">
        <v>2443</v>
      </c>
    </row>
    <row r="119" spans="2:65" s="212" customFormat="1" ht="25.5" customHeight="1">
      <c r="B119" s="213"/>
      <c r="C119" s="291" t="s">
        <v>11</v>
      </c>
      <c r="D119" s="291" t="s">
        <v>198</v>
      </c>
      <c r="E119" s="292" t="s">
        <v>2444</v>
      </c>
      <c r="F119" s="293" t="s">
        <v>2445</v>
      </c>
      <c r="G119" s="294" t="s">
        <v>288</v>
      </c>
      <c r="H119" s="295">
        <v>3</v>
      </c>
      <c r="I119" s="116">
        <v>0</v>
      </c>
      <c r="J119" s="296">
        <f>ROUND(I119*H119,2)</f>
        <v>0</v>
      </c>
      <c r="K119" s="293" t="s">
        <v>202</v>
      </c>
      <c r="L119" s="213"/>
      <c r="M119" s="297" t="s">
        <v>5</v>
      </c>
      <c r="N119" s="298" t="s">
        <v>48</v>
      </c>
      <c r="O119" s="214"/>
      <c r="P119" s="299">
        <f>O119*H119</f>
        <v>0</v>
      </c>
      <c r="Q119" s="299">
        <v>0.10203</v>
      </c>
      <c r="R119" s="299">
        <f>Q119*H119</f>
        <v>0.30608999999999997</v>
      </c>
      <c r="S119" s="299">
        <v>0</v>
      </c>
      <c r="T119" s="300">
        <f>S119*H119</f>
        <v>0</v>
      </c>
      <c r="AR119" s="202" t="s">
        <v>203</v>
      </c>
      <c r="AT119" s="202" t="s">
        <v>198</v>
      </c>
      <c r="AU119" s="202" t="s">
        <v>85</v>
      </c>
      <c r="AY119" s="202" t="s">
        <v>196</v>
      </c>
      <c r="BE119" s="301">
        <f>IF(N119="základní",J119,0)</f>
        <v>0</v>
      </c>
      <c r="BF119" s="301">
        <f>IF(N119="snížená",J119,0)</f>
        <v>0</v>
      </c>
      <c r="BG119" s="301">
        <f>IF(N119="zákl. přenesená",J119,0)</f>
        <v>0</v>
      </c>
      <c r="BH119" s="301">
        <f>IF(N119="sníž. přenesená",J119,0)</f>
        <v>0</v>
      </c>
      <c r="BI119" s="301">
        <f>IF(N119="nulová",J119,0)</f>
        <v>0</v>
      </c>
      <c r="BJ119" s="202" t="s">
        <v>39</v>
      </c>
      <c r="BK119" s="301">
        <f>ROUND(I119*H119,2)</f>
        <v>0</v>
      </c>
      <c r="BL119" s="202" t="s">
        <v>203</v>
      </c>
      <c r="BM119" s="202" t="s">
        <v>2446</v>
      </c>
    </row>
    <row r="120" spans="2:65" s="279" customFormat="1" ht="29.85" customHeight="1">
      <c r="B120" s="278"/>
      <c r="D120" s="280" t="s">
        <v>76</v>
      </c>
      <c r="E120" s="289" t="s">
        <v>215</v>
      </c>
      <c r="F120" s="289" t="s">
        <v>402</v>
      </c>
      <c r="I120" s="115"/>
      <c r="J120" s="290">
        <f>BK120</f>
        <v>0</v>
      </c>
      <c r="L120" s="278"/>
      <c r="M120" s="283"/>
      <c r="N120" s="284"/>
      <c r="O120" s="284"/>
      <c r="P120" s="285">
        <f>SUM(P121:P123)</f>
        <v>0</v>
      </c>
      <c r="Q120" s="284"/>
      <c r="R120" s="285">
        <f>SUM(R121:R123)</f>
        <v>12.455387999999999</v>
      </c>
      <c r="S120" s="284"/>
      <c r="T120" s="286">
        <f>SUM(T121:T123)</f>
        <v>0</v>
      </c>
      <c r="AR120" s="280" t="s">
        <v>39</v>
      </c>
      <c r="AT120" s="287" t="s">
        <v>76</v>
      </c>
      <c r="AU120" s="287" t="s">
        <v>39</v>
      </c>
      <c r="AY120" s="280" t="s">
        <v>196</v>
      </c>
      <c r="BK120" s="288">
        <f>SUM(BK121:BK123)</f>
        <v>0</v>
      </c>
    </row>
    <row r="121" spans="2:65" s="212" customFormat="1" ht="25.5" customHeight="1">
      <c r="B121" s="213"/>
      <c r="C121" s="291" t="s">
        <v>261</v>
      </c>
      <c r="D121" s="291" t="s">
        <v>198</v>
      </c>
      <c r="E121" s="292" t="s">
        <v>404</v>
      </c>
      <c r="F121" s="293" t="s">
        <v>405</v>
      </c>
      <c r="G121" s="294" t="s">
        <v>201</v>
      </c>
      <c r="H121" s="295">
        <v>48.588000000000001</v>
      </c>
      <c r="I121" s="116">
        <v>0</v>
      </c>
      <c r="J121" s="296">
        <f>ROUND(I121*H121,2)</f>
        <v>0</v>
      </c>
      <c r="K121" s="293" t="s">
        <v>202</v>
      </c>
      <c r="L121" s="213"/>
      <c r="M121" s="297" t="s">
        <v>5</v>
      </c>
      <c r="N121" s="298" t="s">
        <v>48</v>
      </c>
      <c r="O121" s="214"/>
      <c r="P121" s="299">
        <f>O121*H121</f>
        <v>0</v>
      </c>
      <c r="Q121" s="299">
        <v>0</v>
      </c>
      <c r="R121" s="299">
        <f>Q121*H121</f>
        <v>0</v>
      </c>
      <c r="S121" s="299">
        <v>0</v>
      </c>
      <c r="T121" s="300">
        <f>S121*H121</f>
        <v>0</v>
      </c>
      <c r="AR121" s="202" t="s">
        <v>203</v>
      </c>
      <c r="AT121" s="202" t="s">
        <v>198</v>
      </c>
      <c r="AU121" s="202" t="s">
        <v>85</v>
      </c>
      <c r="AY121" s="202" t="s">
        <v>196</v>
      </c>
      <c r="BE121" s="301">
        <f>IF(N121="základní",J121,0)</f>
        <v>0</v>
      </c>
      <c r="BF121" s="301">
        <f>IF(N121="snížená",J121,0)</f>
        <v>0</v>
      </c>
      <c r="BG121" s="301">
        <f>IF(N121="zákl. přenesená",J121,0)</f>
        <v>0</v>
      </c>
      <c r="BH121" s="301">
        <f>IF(N121="sníž. přenesená",J121,0)</f>
        <v>0</v>
      </c>
      <c r="BI121" s="301">
        <f>IF(N121="nulová",J121,0)</f>
        <v>0</v>
      </c>
      <c r="BJ121" s="202" t="s">
        <v>39</v>
      </c>
      <c r="BK121" s="301">
        <f>ROUND(I121*H121,2)</f>
        <v>0</v>
      </c>
      <c r="BL121" s="202" t="s">
        <v>203</v>
      </c>
      <c r="BM121" s="202" t="s">
        <v>2447</v>
      </c>
    </row>
    <row r="122" spans="2:65" s="212" customFormat="1" ht="51" customHeight="1">
      <c r="B122" s="213"/>
      <c r="C122" s="291" t="s">
        <v>266</v>
      </c>
      <c r="D122" s="291" t="s">
        <v>198</v>
      </c>
      <c r="E122" s="292" t="s">
        <v>416</v>
      </c>
      <c r="F122" s="293" t="s">
        <v>417</v>
      </c>
      <c r="G122" s="294" t="s">
        <v>201</v>
      </c>
      <c r="H122" s="295">
        <v>48.588000000000001</v>
      </c>
      <c r="I122" s="116">
        <v>0</v>
      </c>
      <c r="J122" s="296">
        <f>ROUND(I122*H122,2)</f>
        <v>0</v>
      </c>
      <c r="K122" s="293" t="s">
        <v>351</v>
      </c>
      <c r="L122" s="213"/>
      <c r="M122" s="297" t="s">
        <v>5</v>
      </c>
      <c r="N122" s="298" t="s">
        <v>48</v>
      </c>
      <c r="O122" s="214"/>
      <c r="P122" s="299">
        <f>O122*H122</f>
        <v>0</v>
      </c>
      <c r="Q122" s="299">
        <v>0.10100000000000001</v>
      </c>
      <c r="R122" s="299">
        <f>Q122*H122</f>
        <v>4.9073880000000001</v>
      </c>
      <c r="S122" s="299">
        <v>0</v>
      </c>
      <c r="T122" s="300">
        <f>S122*H122</f>
        <v>0</v>
      </c>
      <c r="AR122" s="202" t="s">
        <v>203</v>
      </c>
      <c r="AT122" s="202" t="s">
        <v>198</v>
      </c>
      <c r="AU122" s="202" t="s">
        <v>85</v>
      </c>
      <c r="AY122" s="202" t="s">
        <v>196</v>
      </c>
      <c r="BE122" s="301">
        <f>IF(N122="základní",J122,0)</f>
        <v>0</v>
      </c>
      <c r="BF122" s="301">
        <f>IF(N122="snížená",J122,0)</f>
        <v>0</v>
      </c>
      <c r="BG122" s="301">
        <f>IF(N122="zákl. přenesená",J122,0)</f>
        <v>0</v>
      </c>
      <c r="BH122" s="301">
        <f>IF(N122="sníž. přenesená",J122,0)</f>
        <v>0</v>
      </c>
      <c r="BI122" s="301">
        <f>IF(N122="nulová",J122,0)</f>
        <v>0</v>
      </c>
      <c r="BJ122" s="202" t="s">
        <v>39</v>
      </c>
      <c r="BK122" s="301">
        <f>ROUND(I122*H122,2)</f>
        <v>0</v>
      </c>
      <c r="BL122" s="202" t="s">
        <v>203</v>
      </c>
      <c r="BM122" s="202" t="s">
        <v>2448</v>
      </c>
    </row>
    <row r="123" spans="2:65" s="212" customFormat="1" ht="16.5" customHeight="1">
      <c r="B123" s="213"/>
      <c r="C123" s="302" t="s">
        <v>270</v>
      </c>
      <c r="D123" s="302" t="s">
        <v>291</v>
      </c>
      <c r="E123" s="303" t="s">
        <v>420</v>
      </c>
      <c r="F123" s="304" t="s">
        <v>421</v>
      </c>
      <c r="G123" s="305" t="s">
        <v>288</v>
      </c>
      <c r="H123" s="306">
        <v>148</v>
      </c>
      <c r="I123" s="117">
        <v>0</v>
      </c>
      <c r="J123" s="307">
        <f>ROUND(I123*H123,2)</f>
        <v>0</v>
      </c>
      <c r="K123" s="304" t="s">
        <v>202</v>
      </c>
      <c r="L123" s="308"/>
      <c r="M123" s="309" t="s">
        <v>5</v>
      </c>
      <c r="N123" s="310" t="s">
        <v>48</v>
      </c>
      <c r="O123" s="214"/>
      <c r="P123" s="299">
        <f>O123*H123</f>
        <v>0</v>
      </c>
      <c r="Q123" s="299">
        <v>5.0999999999999997E-2</v>
      </c>
      <c r="R123" s="299">
        <f>Q123*H123</f>
        <v>7.5479999999999992</v>
      </c>
      <c r="S123" s="299">
        <v>0</v>
      </c>
      <c r="T123" s="300">
        <f>S123*H123</f>
        <v>0</v>
      </c>
      <c r="AR123" s="202" t="s">
        <v>228</v>
      </c>
      <c r="AT123" s="202" t="s">
        <v>291</v>
      </c>
      <c r="AU123" s="202" t="s">
        <v>85</v>
      </c>
      <c r="AY123" s="202" t="s">
        <v>196</v>
      </c>
      <c r="BE123" s="301">
        <f>IF(N123="základní",J123,0)</f>
        <v>0</v>
      </c>
      <c r="BF123" s="301">
        <f>IF(N123="snížená",J123,0)</f>
        <v>0</v>
      </c>
      <c r="BG123" s="301">
        <f>IF(N123="zákl. přenesená",J123,0)</f>
        <v>0</v>
      </c>
      <c r="BH123" s="301">
        <f>IF(N123="sníž. přenesená",J123,0)</f>
        <v>0</v>
      </c>
      <c r="BI123" s="301">
        <f>IF(N123="nulová",J123,0)</f>
        <v>0</v>
      </c>
      <c r="BJ123" s="202" t="s">
        <v>39</v>
      </c>
      <c r="BK123" s="301">
        <f>ROUND(I123*H123,2)</f>
        <v>0</v>
      </c>
      <c r="BL123" s="202" t="s">
        <v>203</v>
      </c>
      <c r="BM123" s="202" t="s">
        <v>2449</v>
      </c>
    </row>
    <row r="124" spans="2:65" s="279" customFormat="1" ht="29.85" customHeight="1">
      <c r="B124" s="278"/>
      <c r="D124" s="280" t="s">
        <v>76</v>
      </c>
      <c r="E124" s="289" t="s">
        <v>219</v>
      </c>
      <c r="F124" s="289" t="s">
        <v>423</v>
      </c>
      <c r="I124" s="115"/>
      <c r="J124" s="290">
        <f>BK124</f>
        <v>0</v>
      </c>
      <c r="L124" s="278"/>
      <c r="M124" s="283"/>
      <c r="N124" s="284"/>
      <c r="O124" s="284"/>
      <c r="P124" s="285">
        <f>SUM(P125:P141)</f>
        <v>0</v>
      </c>
      <c r="Q124" s="284"/>
      <c r="R124" s="285">
        <f>SUM(R125:R141)</f>
        <v>278.68086915000009</v>
      </c>
      <c r="S124" s="284"/>
      <c r="T124" s="286">
        <f>SUM(T125:T141)</f>
        <v>0</v>
      </c>
      <c r="AR124" s="280" t="s">
        <v>39</v>
      </c>
      <c r="AT124" s="287" t="s">
        <v>76</v>
      </c>
      <c r="AU124" s="287" t="s">
        <v>39</v>
      </c>
      <c r="AY124" s="280" t="s">
        <v>196</v>
      </c>
      <c r="BK124" s="288">
        <f>SUM(BK125:BK141)</f>
        <v>0</v>
      </c>
    </row>
    <row r="125" spans="2:65" s="212" customFormat="1" ht="25.5" customHeight="1">
      <c r="B125" s="213"/>
      <c r="C125" s="291" t="s">
        <v>274</v>
      </c>
      <c r="D125" s="291" t="s">
        <v>198</v>
      </c>
      <c r="E125" s="292" t="s">
        <v>2450</v>
      </c>
      <c r="F125" s="293" t="s">
        <v>2451</v>
      </c>
      <c r="G125" s="294" t="s">
        <v>201</v>
      </c>
      <c r="H125" s="295">
        <v>146.53100000000001</v>
      </c>
      <c r="I125" s="116">
        <v>0</v>
      </c>
      <c r="J125" s="296">
        <f t="shared" ref="J125:J141" si="10">ROUND(I125*H125,2)</f>
        <v>0</v>
      </c>
      <c r="K125" s="293" t="s">
        <v>202</v>
      </c>
      <c r="L125" s="213"/>
      <c r="M125" s="297" t="s">
        <v>5</v>
      </c>
      <c r="N125" s="298" t="s">
        <v>48</v>
      </c>
      <c r="O125" s="214"/>
      <c r="P125" s="299">
        <f t="shared" ref="P125:P141" si="11">O125*H125</f>
        <v>0</v>
      </c>
      <c r="Q125" s="299">
        <v>5.4599999999999996E-3</v>
      </c>
      <c r="R125" s="299">
        <f t="shared" ref="R125:R141" si="12">Q125*H125</f>
        <v>0.80005925999999994</v>
      </c>
      <c r="S125" s="299">
        <v>0</v>
      </c>
      <c r="T125" s="300">
        <f t="shared" ref="T125:T141" si="13">S125*H125</f>
        <v>0</v>
      </c>
      <c r="AR125" s="202" t="s">
        <v>203</v>
      </c>
      <c r="AT125" s="202" t="s">
        <v>198</v>
      </c>
      <c r="AU125" s="202" t="s">
        <v>85</v>
      </c>
      <c r="AY125" s="202" t="s">
        <v>196</v>
      </c>
      <c r="BE125" s="301">
        <f t="shared" ref="BE125:BE141" si="14">IF(N125="základní",J125,0)</f>
        <v>0</v>
      </c>
      <c r="BF125" s="301">
        <f t="shared" ref="BF125:BF141" si="15">IF(N125="snížená",J125,0)</f>
        <v>0</v>
      </c>
      <c r="BG125" s="301">
        <f t="shared" ref="BG125:BG141" si="16">IF(N125="zákl. přenesená",J125,0)</f>
        <v>0</v>
      </c>
      <c r="BH125" s="301">
        <f t="shared" ref="BH125:BH141" si="17">IF(N125="sníž. přenesená",J125,0)</f>
        <v>0</v>
      </c>
      <c r="BI125" s="301">
        <f t="shared" ref="BI125:BI141" si="18">IF(N125="nulová",J125,0)</f>
        <v>0</v>
      </c>
      <c r="BJ125" s="202" t="s">
        <v>39</v>
      </c>
      <c r="BK125" s="301">
        <f t="shared" ref="BK125:BK141" si="19">ROUND(I125*H125,2)</f>
        <v>0</v>
      </c>
      <c r="BL125" s="202" t="s">
        <v>203</v>
      </c>
      <c r="BM125" s="202" t="s">
        <v>2452</v>
      </c>
    </row>
    <row r="126" spans="2:65" s="212" customFormat="1" ht="25.5" customHeight="1">
      <c r="B126" s="213"/>
      <c r="C126" s="291" t="s">
        <v>278</v>
      </c>
      <c r="D126" s="291" t="s">
        <v>198</v>
      </c>
      <c r="E126" s="292" t="s">
        <v>2453</v>
      </c>
      <c r="F126" s="293" t="s">
        <v>2454</v>
      </c>
      <c r="G126" s="294" t="s">
        <v>201</v>
      </c>
      <c r="H126" s="295">
        <v>146.53100000000001</v>
      </c>
      <c r="I126" s="116">
        <v>0</v>
      </c>
      <c r="J126" s="296">
        <f t="shared" si="10"/>
        <v>0</v>
      </c>
      <c r="K126" s="293" t="s">
        <v>202</v>
      </c>
      <c r="L126" s="213"/>
      <c r="M126" s="297" t="s">
        <v>5</v>
      </c>
      <c r="N126" s="298" t="s">
        <v>48</v>
      </c>
      <c r="O126" s="214"/>
      <c r="P126" s="299">
        <f t="shared" si="11"/>
        <v>0</v>
      </c>
      <c r="Q126" s="299">
        <v>4.8900000000000002E-3</v>
      </c>
      <c r="R126" s="299">
        <f t="shared" si="12"/>
        <v>0.71653659000000003</v>
      </c>
      <c r="S126" s="299">
        <v>0</v>
      </c>
      <c r="T126" s="300">
        <f t="shared" si="13"/>
        <v>0</v>
      </c>
      <c r="AR126" s="202" t="s">
        <v>203</v>
      </c>
      <c r="AT126" s="202" t="s">
        <v>198</v>
      </c>
      <c r="AU126" s="202" t="s">
        <v>85</v>
      </c>
      <c r="AY126" s="202" t="s">
        <v>196</v>
      </c>
      <c r="BE126" s="301">
        <f t="shared" si="14"/>
        <v>0</v>
      </c>
      <c r="BF126" s="301">
        <f t="shared" si="15"/>
        <v>0</v>
      </c>
      <c r="BG126" s="301">
        <f t="shared" si="16"/>
        <v>0</v>
      </c>
      <c r="BH126" s="301">
        <f t="shared" si="17"/>
        <v>0</v>
      </c>
      <c r="BI126" s="301">
        <f t="shared" si="18"/>
        <v>0</v>
      </c>
      <c r="BJ126" s="202" t="s">
        <v>39</v>
      </c>
      <c r="BK126" s="301">
        <f t="shared" si="19"/>
        <v>0</v>
      </c>
      <c r="BL126" s="202" t="s">
        <v>203</v>
      </c>
      <c r="BM126" s="202" t="s">
        <v>2455</v>
      </c>
    </row>
    <row r="127" spans="2:65" s="212" customFormat="1" ht="16.5" customHeight="1">
      <c r="B127" s="213"/>
      <c r="C127" s="291" t="s">
        <v>10</v>
      </c>
      <c r="D127" s="291" t="s">
        <v>198</v>
      </c>
      <c r="E127" s="292" t="s">
        <v>2456</v>
      </c>
      <c r="F127" s="293" t="s">
        <v>2457</v>
      </c>
      <c r="G127" s="294" t="s">
        <v>201</v>
      </c>
      <c r="H127" s="295">
        <v>57.85</v>
      </c>
      <c r="I127" s="116">
        <v>0</v>
      </c>
      <c r="J127" s="296">
        <f t="shared" si="10"/>
        <v>0</v>
      </c>
      <c r="K127" s="293" t="s">
        <v>202</v>
      </c>
      <c r="L127" s="213"/>
      <c r="M127" s="297" t="s">
        <v>5</v>
      </c>
      <c r="N127" s="298" t="s">
        <v>48</v>
      </c>
      <c r="O127" s="214"/>
      <c r="P127" s="299">
        <f t="shared" si="11"/>
        <v>0</v>
      </c>
      <c r="Q127" s="299">
        <v>3.0000000000000001E-3</v>
      </c>
      <c r="R127" s="299">
        <f t="shared" si="12"/>
        <v>0.17355000000000001</v>
      </c>
      <c r="S127" s="299">
        <v>0</v>
      </c>
      <c r="T127" s="300">
        <f t="shared" si="13"/>
        <v>0</v>
      </c>
      <c r="AR127" s="202" t="s">
        <v>203</v>
      </c>
      <c r="AT127" s="202" t="s">
        <v>198</v>
      </c>
      <c r="AU127" s="202" t="s">
        <v>85</v>
      </c>
      <c r="AY127" s="202" t="s">
        <v>196</v>
      </c>
      <c r="BE127" s="301">
        <f t="shared" si="14"/>
        <v>0</v>
      </c>
      <c r="BF127" s="301">
        <f t="shared" si="15"/>
        <v>0</v>
      </c>
      <c r="BG127" s="301">
        <f t="shared" si="16"/>
        <v>0</v>
      </c>
      <c r="BH127" s="301">
        <f t="shared" si="17"/>
        <v>0</v>
      </c>
      <c r="BI127" s="301">
        <f t="shared" si="18"/>
        <v>0</v>
      </c>
      <c r="BJ127" s="202" t="s">
        <v>39</v>
      </c>
      <c r="BK127" s="301">
        <f t="shared" si="19"/>
        <v>0</v>
      </c>
      <c r="BL127" s="202" t="s">
        <v>203</v>
      </c>
      <c r="BM127" s="202" t="s">
        <v>2458</v>
      </c>
    </row>
    <row r="128" spans="2:65" s="212" customFormat="1" ht="25.5" customHeight="1">
      <c r="B128" s="213"/>
      <c r="C128" s="291" t="s">
        <v>285</v>
      </c>
      <c r="D128" s="291" t="s">
        <v>198</v>
      </c>
      <c r="E128" s="292" t="s">
        <v>433</v>
      </c>
      <c r="F128" s="293" t="s">
        <v>434</v>
      </c>
      <c r="G128" s="294" t="s">
        <v>201</v>
      </c>
      <c r="H128" s="295">
        <v>179.73099999999999</v>
      </c>
      <c r="I128" s="116">
        <v>0</v>
      </c>
      <c r="J128" s="296">
        <f t="shared" si="10"/>
        <v>0</v>
      </c>
      <c r="K128" s="293" t="s">
        <v>202</v>
      </c>
      <c r="L128" s="213"/>
      <c r="M128" s="297" t="s">
        <v>5</v>
      </c>
      <c r="N128" s="298" t="s">
        <v>48</v>
      </c>
      <c r="O128" s="214"/>
      <c r="P128" s="299">
        <f t="shared" si="11"/>
        <v>0</v>
      </c>
      <c r="Q128" s="299">
        <v>1.54E-2</v>
      </c>
      <c r="R128" s="299">
        <f t="shared" si="12"/>
        <v>2.7678574</v>
      </c>
      <c r="S128" s="299">
        <v>0</v>
      </c>
      <c r="T128" s="300">
        <f t="shared" si="13"/>
        <v>0</v>
      </c>
      <c r="AR128" s="202" t="s">
        <v>203</v>
      </c>
      <c r="AT128" s="202" t="s">
        <v>198</v>
      </c>
      <c r="AU128" s="202" t="s">
        <v>85</v>
      </c>
      <c r="AY128" s="202" t="s">
        <v>196</v>
      </c>
      <c r="BE128" s="301">
        <f t="shared" si="14"/>
        <v>0</v>
      </c>
      <c r="BF128" s="301">
        <f t="shared" si="15"/>
        <v>0</v>
      </c>
      <c r="BG128" s="301">
        <f t="shared" si="16"/>
        <v>0</v>
      </c>
      <c r="BH128" s="301">
        <f t="shared" si="17"/>
        <v>0</v>
      </c>
      <c r="BI128" s="301">
        <f t="shared" si="18"/>
        <v>0</v>
      </c>
      <c r="BJ128" s="202" t="s">
        <v>39</v>
      </c>
      <c r="BK128" s="301">
        <f t="shared" si="19"/>
        <v>0</v>
      </c>
      <c r="BL128" s="202" t="s">
        <v>203</v>
      </c>
      <c r="BM128" s="202" t="s">
        <v>2459</v>
      </c>
    </row>
    <row r="129" spans="2:65" s="212" customFormat="1" ht="16.5" customHeight="1">
      <c r="B129" s="213"/>
      <c r="C129" s="291" t="s">
        <v>290</v>
      </c>
      <c r="D129" s="291" t="s">
        <v>198</v>
      </c>
      <c r="E129" s="292" t="s">
        <v>441</v>
      </c>
      <c r="F129" s="293" t="s">
        <v>442</v>
      </c>
      <c r="G129" s="294" t="s">
        <v>201</v>
      </c>
      <c r="H129" s="295">
        <v>5.64</v>
      </c>
      <c r="I129" s="116">
        <v>0</v>
      </c>
      <c r="J129" s="296">
        <f t="shared" si="10"/>
        <v>0</v>
      </c>
      <c r="K129" s="293" t="s">
        <v>202</v>
      </c>
      <c r="L129" s="213"/>
      <c r="M129" s="297" t="s">
        <v>5</v>
      </c>
      <c r="N129" s="298" t="s">
        <v>48</v>
      </c>
      <c r="O129" s="214"/>
      <c r="P129" s="299">
        <f t="shared" si="11"/>
        <v>0</v>
      </c>
      <c r="Q129" s="299">
        <v>3.0450000000000001E-2</v>
      </c>
      <c r="R129" s="299">
        <f t="shared" si="12"/>
        <v>0.171738</v>
      </c>
      <c r="S129" s="299">
        <v>0</v>
      </c>
      <c r="T129" s="300">
        <f t="shared" si="13"/>
        <v>0</v>
      </c>
      <c r="AR129" s="202" t="s">
        <v>203</v>
      </c>
      <c r="AT129" s="202" t="s">
        <v>198</v>
      </c>
      <c r="AU129" s="202" t="s">
        <v>85</v>
      </c>
      <c r="AY129" s="202" t="s">
        <v>196</v>
      </c>
      <c r="BE129" s="301">
        <f t="shared" si="14"/>
        <v>0</v>
      </c>
      <c r="BF129" s="301">
        <f t="shared" si="15"/>
        <v>0</v>
      </c>
      <c r="BG129" s="301">
        <f t="shared" si="16"/>
        <v>0</v>
      </c>
      <c r="BH129" s="301">
        <f t="shared" si="17"/>
        <v>0</v>
      </c>
      <c r="BI129" s="301">
        <f t="shared" si="18"/>
        <v>0</v>
      </c>
      <c r="BJ129" s="202" t="s">
        <v>39</v>
      </c>
      <c r="BK129" s="301">
        <f t="shared" si="19"/>
        <v>0</v>
      </c>
      <c r="BL129" s="202" t="s">
        <v>203</v>
      </c>
      <c r="BM129" s="202" t="s">
        <v>2460</v>
      </c>
    </row>
    <row r="130" spans="2:65" s="212" customFormat="1" ht="16.5" customHeight="1">
      <c r="B130" s="213"/>
      <c r="C130" s="291" t="s">
        <v>295</v>
      </c>
      <c r="D130" s="291" t="s">
        <v>198</v>
      </c>
      <c r="E130" s="292" t="s">
        <v>445</v>
      </c>
      <c r="F130" s="293" t="s">
        <v>446</v>
      </c>
      <c r="G130" s="294" t="s">
        <v>201</v>
      </c>
      <c r="H130" s="295">
        <v>25.507000000000001</v>
      </c>
      <c r="I130" s="116">
        <v>0</v>
      </c>
      <c r="J130" s="296">
        <f t="shared" si="10"/>
        <v>0</v>
      </c>
      <c r="K130" s="293" t="s">
        <v>202</v>
      </c>
      <c r="L130" s="213"/>
      <c r="M130" s="297" t="s">
        <v>5</v>
      </c>
      <c r="N130" s="298" t="s">
        <v>48</v>
      </c>
      <c r="O130" s="214"/>
      <c r="P130" s="299">
        <f t="shared" si="11"/>
        <v>0</v>
      </c>
      <c r="Q130" s="299">
        <v>3.3579999999999999E-2</v>
      </c>
      <c r="R130" s="299">
        <f t="shared" si="12"/>
        <v>0.85652506000000006</v>
      </c>
      <c r="S130" s="299">
        <v>0</v>
      </c>
      <c r="T130" s="300">
        <f t="shared" si="13"/>
        <v>0</v>
      </c>
      <c r="AR130" s="202" t="s">
        <v>203</v>
      </c>
      <c r="AT130" s="202" t="s">
        <v>198</v>
      </c>
      <c r="AU130" s="202" t="s">
        <v>85</v>
      </c>
      <c r="AY130" s="202" t="s">
        <v>196</v>
      </c>
      <c r="BE130" s="301">
        <f t="shared" si="14"/>
        <v>0</v>
      </c>
      <c r="BF130" s="301">
        <f t="shared" si="15"/>
        <v>0</v>
      </c>
      <c r="BG130" s="301">
        <f t="shared" si="16"/>
        <v>0</v>
      </c>
      <c r="BH130" s="301">
        <f t="shared" si="17"/>
        <v>0</v>
      </c>
      <c r="BI130" s="301">
        <f t="shared" si="18"/>
        <v>0</v>
      </c>
      <c r="BJ130" s="202" t="s">
        <v>39</v>
      </c>
      <c r="BK130" s="301">
        <f t="shared" si="19"/>
        <v>0</v>
      </c>
      <c r="BL130" s="202" t="s">
        <v>203</v>
      </c>
      <c r="BM130" s="202" t="s">
        <v>2461</v>
      </c>
    </row>
    <row r="131" spans="2:65" s="212" customFormat="1" ht="38.25" customHeight="1">
      <c r="B131" s="213"/>
      <c r="C131" s="291" t="s">
        <v>299</v>
      </c>
      <c r="D131" s="291" t="s">
        <v>198</v>
      </c>
      <c r="E131" s="292" t="s">
        <v>449</v>
      </c>
      <c r="F131" s="293" t="s">
        <v>450</v>
      </c>
      <c r="G131" s="294" t="s">
        <v>201</v>
      </c>
      <c r="H131" s="295">
        <v>223.07599999999999</v>
      </c>
      <c r="I131" s="116">
        <v>0</v>
      </c>
      <c r="J131" s="296">
        <f t="shared" si="10"/>
        <v>0</v>
      </c>
      <c r="K131" s="293" t="s">
        <v>202</v>
      </c>
      <c r="L131" s="213"/>
      <c r="M131" s="297" t="s">
        <v>5</v>
      </c>
      <c r="N131" s="298" t="s">
        <v>48</v>
      </c>
      <c r="O131" s="214"/>
      <c r="P131" s="299">
        <f t="shared" si="11"/>
        <v>0</v>
      </c>
      <c r="Q131" s="299">
        <v>1.7000000000000001E-2</v>
      </c>
      <c r="R131" s="299">
        <f t="shared" si="12"/>
        <v>3.7922920000000002</v>
      </c>
      <c r="S131" s="299">
        <v>0</v>
      </c>
      <c r="T131" s="300">
        <f t="shared" si="13"/>
        <v>0</v>
      </c>
      <c r="AR131" s="202" t="s">
        <v>203</v>
      </c>
      <c r="AT131" s="202" t="s">
        <v>198</v>
      </c>
      <c r="AU131" s="202" t="s">
        <v>85</v>
      </c>
      <c r="AY131" s="202" t="s">
        <v>196</v>
      </c>
      <c r="BE131" s="301">
        <f t="shared" si="14"/>
        <v>0</v>
      </c>
      <c r="BF131" s="301">
        <f t="shared" si="15"/>
        <v>0</v>
      </c>
      <c r="BG131" s="301">
        <f t="shared" si="16"/>
        <v>0</v>
      </c>
      <c r="BH131" s="301">
        <f t="shared" si="17"/>
        <v>0</v>
      </c>
      <c r="BI131" s="301">
        <f t="shared" si="18"/>
        <v>0</v>
      </c>
      <c r="BJ131" s="202" t="s">
        <v>39</v>
      </c>
      <c r="BK131" s="301">
        <f t="shared" si="19"/>
        <v>0</v>
      </c>
      <c r="BL131" s="202" t="s">
        <v>203</v>
      </c>
      <c r="BM131" s="202" t="s">
        <v>2462</v>
      </c>
    </row>
    <row r="132" spans="2:65" s="212" customFormat="1" ht="25.5" customHeight="1">
      <c r="B132" s="213"/>
      <c r="C132" s="291" t="s">
        <v>303</v>
      </c>
      <c r="D132" s="291" t="s">
        <v>198</v>
      </c>
      <c r="E132" s="292" t="s">
        <v>518</v>
      </c>
      <c r="F132" s="293" t="s">
        <v>519</v>
      </c>
      <c r="G132" s="294" t="s">
        <v>222</v>
      </c>
      <c r="H132" s="295">
        <v>23.289000000000001</v>
      </c>
      <c r="I132" s="116">
        <v>0</v>
      </c>
      <c r="J132" s="296">
        <f t="shared" si="10"/>
        <v>0</v>
      </c>
      <c r="K132" s="293" t="s">
        <v>202</v>
      </c>
      <c r="L132" s="213"/>
      <c r="M132" s="297" t="s">
        <v>5</v>
      </c>
      <c r="N132" s="298" t="s">
        <v>48</v>
      </c>
      <c r="O132" s="214"/>
      <c r="P132" s="299">
        <f t="shared" si="11"/>
        <v>0</v>
      </c>
      <c r="Q132" s="299">
        <v>2.2563399999999998</v>
      </c>
      <c r="R132" s="299">
        <f t="shared" si="12"/>
        <v>52.547902260000001</v>
      </c>
      <c r="S132" s="299">
        <v>0</v>
      </c>
      <c r="T132" s="300">
        <f t="shared" si="13"/>
        <v>0</v>
      </c>
      <c r="AR132" s="202" t="s">
        <v>203</v>
      </c>
      <c r="AT132" s="202" t="s">
        <v>198</v>
      </c>
      <c r="AU132" s="202" t="s">
        <v>85</v>
      </c>
      <c r="AY132" s="202" t="s">
        <v>196</v>
      </c>
      <c r="BE132" s="301">
        <f t="shared" si="14"/>
        <v>0</v>
      </c>
      <c r="BF132" s="301">
        <f t="shared" si="15"/>
        <v>0</v>
      </c>
      <c r="BG132" s="301">
        <f t="shared" si="16"/>
        <v>0</v>
      </c>
      <c r="BH132" s="301">
        <f t="shared" si="17"/>
        <v>0</v>
      </c>
      <c r="BI132" s="301">
        <f t="shared" si="18"/>
        <v>0</v>
      </c>
      <c r="BJ132" s="202" t="s">
        <v>39</v>
      </c>
      <c r="BK132" s="301">
        <f t="shared" si="19"/>
        <v>0</v>
      </c>
      <c r="BL132" s="202" t="s">
        <v>203</v>
      </c>
      <c r="BM132" s="202" t="s">
        <v>2463</v>
      </c>
    </row>
    <row r="133" spans="2:65" s="212" customFormat="1" ht="25.5" customHeight="1">
      <c r="B133" s="213"/>
      <c r="C133" s="291" t="s">
        <v>307</v>
      </c>
      <c r="D133" s="291" t="s">
        <v>198</v>
      </c>
      <c r="E133" s="292" t="s">
        <v>522</v>
      </c>
      <c r="F133" s="293" t="s">
        <v>523</v>
      </c>
      <c r="G133" s="294" t="s">
        <v>222</v>
      </c>
      <c r="H133" s="295">
        <v>46.578000000000003</v>
      </c>
      <c r="I133" s="116">
        <v>0</v>
      </c>
      <c r="J133" s="296">
        <f t="shared" si="10"/>
        <v>0</v>
      </c>
      <c r="K133" s="293" t="s">
        <v>202</v>
      </c>
      <c r="L133" s="213"/>
      <c r="M133" s="297" t="s">
        <v>5</v>
      </c>
      <c r="N133" s="298" t="s">
        <v>48</v>
      </c>
      <c r="O133" s="214"/>
      <c r="P133" s="299">
        <f t="shared" si="11"/>
        <v>0</v>
      </c>
      <c r="Q133" s="299">
        <v>2.45329</v>
      </c>
      <c r="R133" s="299">
        <f t="shared" si="12"/>
        <v>114.26934162000001</v>
      </c>
      <c r="S133" s="299">
        <v>0</v>
      </c>
      <c r="T133" s="300">
        <f t="shared" si="13"/>
        <v>0</v>
      </c>
      <c r="AR133" s="202" t="s">
        <v>203</v>
      </c>
      <c r="AT133" s="202" t="s">
        <v>198</v>
      </c>
      <c r="AU133" s="202" t="s">
        <v>85</v>
      </c>
      <c r="AY133" s="202" t="s">
        <v>196</v>
      </c>
      <c r="BE133" s="301">
        <f t="shared" si="14"/>
        <v>0</v>
      </c>
      <c r="BF133" s="301">
        <f t="shared" si="15"/>
        <v>0</v>
      </c>
      <c r="BG133" s="301">
        <f t="shared" si="16"/>
        <v>0</v>
      </c>
      <c r="BH133" s="301">
        <f t="shared" si="17"/>
        <v>0</v>
      </c>
      <c r="BI133" s="301">
        <f t="shared" si="18"/>
        <v>0</v>
      </c>
      <c r="BJ133" s="202" t="s">
        <v>39</v>
      </c>
      <c r="BK133" s="301">
        <f t="shared" si="19"/>
        <v>0</v>
      </c>
      <c r="BL133" s="202" t="s">
        <v>203</v>
      </c>
      <c r="BM133" s="202" t="s">
        <v>2464</v>
      </c>
    </row>
    <row r="134" spans="2:65" s="212" customFormat="1" ht="25.5" customHeight="1">
      <c r="B134" s="213"/>
      <c r="C134" s="291" t="s">
        <v>311</v>
      </c>
      <c r="D134" s="291" t="s">
        <v>198</v>
      </c>
      <c r="E134" s="292" t="s">
        <v>526</v>
      </c>
      <c r="F134" s="293" t="s">
        <v>527</v>
      </c>
      <c r="G134" s="294" t="s">
        <v>222</v>
      </c>
      <c r="H134" s="295">
        <v>46.578000000000003</v>
      </c>
      <c r="I134" s="116">
        <v>0</v>
      </c>
      <c r="J134" s="296">
        <f t="shared" si="10"/>
        <v>0</v>
      </c>
      <c r="K134" s="293" t="s">
        <v>202</v>
      </c>
      <c r="L134" s="213"/>
      <c r="M134" s="297" t="s">
        <v>5</v>
      </c>
      <c r="N134" s="298" t="s">
        <v>48</v>
      </c>
      <c r="O134" s="214"/>
      <c r="P134" s="299">
        <f t="shared" si="11"/>
        <v>0</v>
      </c>
      <c r="Q134" s="299">
        <v>0</v>
      </c>
      <c r="R134" s="299">
        <f t="shared" si="12"/>
        <v>0</v>
      </c>
      <c r="S134" s="299">
        <v>0</v>
      </c>
      <c r="T134" s="300">
        <f t="shared" si="13"/>
        <v>0</v>
      </c>
      <c r="AR134" s="202" t="s">
        <v>203</v>
      </c>
      <c r="AT134" s="202" t="s">
        <v>198</v>
      </c>
      <c r="AU134" s="202" t="s">
        <v>85</v>
      </c>
      <c r="AY134" s="202" t="s">
        <v>196</v>
      </c>
      <c r="BE134" s="301">
        <f t="shared" si="14"/>
        <v>0</v>
      </c>
      <c r="BF134" s="301">
        <f t="shared" si="15"/>
        <v>0</v>
      </c>
      <c r="BG134" s="301">
        <f t="shared" si="16"/>
        <v>0</v>
      </c>
      <c r="BH134" s="301">
        <f t="shared" si="17"/>
        <v>0</v>
      </c>
      <c r="BI134" s="301">
        <f t="shared" si="18"/>
        <v>0</v>
      </c>
      <c r="BJ134" s="202" t="s">
        <v>39</v>
      </c>
      <c r="BK134" s="301">
        <f t="shared" si="19"/>
        <v>0</v>
      </c>
      <c r="BL134" s="202" t="s">
        <v>203</v>
      </c>
      <c r="BM134" s="202" t="s">
        <v>2465</v>
      </c>
    </row>
    <row r="135" spans="2:65" s="212" customFormat="1" ht="16.5" customHeight="1">
      <c r="B135" s="213"/>
      <c r="C135" s="291" t="s">
        <v>315</v>
      </c>
      <c r="D135" s="291" t="s">
        <v>198</v>
      </c>
      <c r="E135" s="292" t="s">
        <v>538</v>
      </c>
      <c r="F135" s="293" t="s">
        <v>539</v>
      </c>
      <c r="G135" s="294" t="s">
        <v>201</v>
      </c>
      <c r="H135" s="295">
        <v>13.62</v>
      </c>
      <c r="I135" s="116">
        <v>0</v>
      </c>
      <c r="J135" s="296">
        <f t="shared" si="10"/>
        <v>0</v>
      </c>
      <c r="K135" s="293" t="s">
        <v>202</v>
      </c>
      <c r="L135" s="213"/>
      <c r="M135" s="297" t="s">
        <v>5</v>
      </c>
      <c r="N135" s="298" t="s">
        <v>48</v>
      </c>
      <c r="O135" s="214"/>
      <c r="P135" s="299">
        <f t="shared" si="11"/>
        <v>0</v>
      </c>
      <c r="Q135" s="299">
        <v>1.3520000000000001E-2</v>
      </c>
      <c r="R135" s="299">
        <f t="shared" si="12"/>
        <v>0.18414240000000001</v>
      </c>
      <c r="S135" s="299">
        <v>0</v>
      </c>
      <c r="T135" s="300">
        <f t="shared" si="13"/>
        <v>0</v>
      </c>
      <c r="AR135" s="202" t="s">
        <v>203</v>
      </c>
      <c r="AT135" s="202" t="s">
        <v>198</v>
      </c>
      <c r="AU135" s="202" t="s">
        <v>85</v>
      </c>
      <c r="AY135" s="202" t="s">
        <v>196</v>
      </c>
      <c r="BE135" s="301">
        <f t="shared" si="14"/>
        <v>0</v>
      </c>
      <c r="BF135" s="301">
        <f t="shared" si="15"/>
        <v>0</v>
      </c>
      <c r="BG135" s="301">
        <f t="shared" si="16"/>
        <v>0</v>
      </c>
      <c r="BH135" s="301">
        <f t="shared" si="17"/>
        <v>0</v>
      </c>
      <c r="BI135" s="301">
        <f t="shared" si="18"/>
        <v>0</v>
      </c>
      <c r="BJ135" s="202" t="s">
        <v>39</v>
      </c>
      <c r="BK135" s="301">
        <f t="shared" si="19"/>
        <v>0</v>
      </c>
      <c r="BL135" s="202" t="s">
        <v>203</v>
      </c>
      <c r="BM135" s="202" t="s">
        <v>2466</v>
      </c>
    </row>
    <row r="136" spans="2:65" s="212" customFormat="1" ht="16.5" customHeight="1">
      <c r="B136" s="213"/>
      <c r="C136" s="291" t="s">
        <v>319</v>
      </c>
      <c r="D136" s="291" t="s">
        <v>198</v>
      </c>
      <c r="E136" s="292" t="s">
        <v>542</v>
      </c>
      <c r="F136" s="293" t="s">
        <v>543</v>
      </c>
      <c r="G136" s="294" t="s">
        <v>201</v>
      </c>
      <c r="H136" s="295">
        <v>13.62</v>
      </c>
      <c r="I136" s="116">
        <v>0</v>
      </c>
      <c r="J136" s="296">
        <f t="shared" si="10"/>
        <v>0</v>
      </c>
      <c r="K136" s="293" t="s">
        <v>202</v>
      </c>
      <c r="L136" s="213"/>
      <c r="M136" s="297" t="s">
        <v>5</v>
      </c>
      <c r="N136" s="298" t="s">
        <v>48</v>
      </c>
      <c r="O136" s="214"/>
      <c r="P136" s="299">
        <f t="shared" si="11"/>
        <v>0</v>
      </c>
      <c r="Q136" s="299">
        <v>0</v>
      </c>
      <c r="R136" s="299">
        <f t="shared" si="12"/>
        <v>0</v>
      </c>
      <c r="S136" s="299">
        <v>0</v>
      </c>
      <c r="T136" s="300">
        <f t="shared" si="13"/>
        <v>0</v>
      </c>
      <c r="AR136" s="202" t="s">
        <v>203</v>
      </c>
      <c r="AT136" s="202" t="s">
        <v>198</v>
      </c>
      <c r="AU136" s="202" t="s">
        <v>85</v>
      </c>
      <c r="AY136" s="202" t="s">
        <v>196</v>
      </c>
      <c r="BE136" s="301">
        <f t="shared" si="14"/>
        <v>0</v>
      </c>
      <c r="BF136" s="301">
        <f t="shared" si="15"/>
        <v>0</v>
      </c>
      <c r="BG136" s="301">
        <f t="shared" si="16"/>
        <v>0</v>
      </c>
      <c r="BH136" s="301">
        <f t="shared" si="17"/>
        <v>0</v>
      </c>
      <c r="BI136" s="301">
        <f t="shared" si="18"/>
        <v>0</v>
      </c>
      <c r="BJ136" s="202" t="s">
        <v>39</v>
      </c>
      <c r="BK136" s="301">
        <f t="shared" si="19"/>
        <v>0</v>
      </c>
      <c r="BL136" s="202" t="s">
        <v>203</v>
      </c>
      <c r="BM136" s="202" t="s">
        <v>2467</v>
      </c>
    </row>
    <row r="137" spans="2:65" s="212" customFormat="1" ht="16.5" customHeight="1">
      <c r="B137" s="213"/>
      <c r="C137" s="291" t="s">
        <v>323</v>
      </c>
      <c r="D137" s="291" t="s">
        <v>198</v>
      </c>
      <c r="E137" s="292" t="s">
        <v>546</v>
      </c>
      <c r="F137" s="293" t="s">
        <v>547</v>
      </c>
      <c r="G137" s="294" t="s">
        <v>243</v>
      </c>
      <c r="H137" s="295">
        <v>0.77600000000000002</v>
      </c>
      <c r="I137" s="116">
        <v>0</v>
      </c>
      <c r="J137" s="296">
        <f t="shared" si="10"/>
        <v>0</v>
      </c>
      <c r="K137" s="293" t="s">
        <v>202</v>
      </c>
      <c r="L137" s="213"/>
      <c r="M137" s="297" t="s">
        <v>5</v>
      </c>
      <c r="N137" s="298" t="s">
        <v>48</v>
      </c>
      <c r="O137" s="214"/>
      <c r="P137" s="299">
        <f t="shared" si="11"/>
        <v>0</v>
      </c>
      <c r="Q137" s="299">
        <v>1.0530600000000001</v>
      </c>
      <c r="R137" s="299">
        <f t="shared" si="12"/>
        <v>0.81717456000000011</v>
      </c>
      <c r="S137" s="299">
        <v>0</v>
      </c>
      <c r="T137" s="300">
        <f t="shared" si="13"/>
        <v>0</v>
      </c>
      <c r="AR137" s="202" t="s">
        <v>203</v>
      </c>
      <c r="AT137" s="202" t="s">
        <v>198</v>
      </c>
      <c r="AU137" s="202" t="s">
        <v>85</v>
      </c>
      <c r="AY137" s="202" t="s">
        <v>196</v>
      </c>
      <c r="BE137" s="301">
        <f t="shared" si="14"/>
        <v>0</v>
      </c>
      <c r="BF137" s="301">
        <f t="shared" si="15"/>
        <v>0</v>
      </c>
      <c r="BG137" s="301">
        <f t="shared" si="16"/>
        <v>0</v>
      </c>
      <c r="BH137" s="301">
        <f t="shared" si="17"/>
        <v>0</v>
      </c>
      <c r="BI137" s="301">
        <f t="shared" si="18"/>
        <v>0</v>
      </c>
      <c r="BJ137" s="202" t="s">
        <v>39</v>
      </c>
      <c r="BK137" s="301">
        <f t="shared" si="19"/>
        <v>0</v>
      </c>
      <c r="BL137" s="202" t="s">
        <v>203</v>
      </c>
      <c r="BM137" s="202" t="s">
        <v>2468</v>
      </c>
    </row>
    <row r="138" spans="2:65" s="212" customFormat="1" ht="25.5" customHeight="1">
      <c r="B138" s="213"/>
      <c r="C138" s="291" t="s">
        <v>327</v>
      </c>
      <c r="D138" s="291" t="s">
        <v>198</v>
      </c>
      <c r="E138" s="292" t="s">
        <v>554</v>
      </c>
      <c r="F138" s="293" t="s">
        <v>555</v>
      </c>
      <c r="G138" s="294" t="s">
        <v>222</v>
      </c>
      <c r="H138" s="295">
        <v>11.88</v>
      </c>
      <c r="I138" s="116">
        <v>0</v>
      </c>
      <c r="J138" s="296">
        <f t="shared" si="10"/>
        <v>0</v>
      </c>
      <c r="K138" s="293" t="s">
        <v>351</v>
      </c>
      <c r="L138" s="213"/>
      <c r="M138" s="297" t="s">
        <v>5</v>
      </c>
      <c r="N138" s="298" t="s">
        <v>48</v>
      </c>
      <c r="O138" s="214"/>
      <c r="P138" s="299">
        <f t="shared" si="11"/>
        <v>0</v>
      </c>
      <c r="Q138" s="299">
        <v>2.16</v>
      </c>
      <c r="R138" s="299">
        <f t="shared" si="12"/>
        <v>25.660800000000002</v>
      </c>
      <c r="S138" s="299">
        <v>0</v>
      </c>
      <c r="T138" s="300">
        <f t="shared" si="13"/>
        <v>0</v>
      </c>
      <c r="AR138" s="202" t="s">
        <v>203</v>
      </c>
      <c r="AT138" s="202" t="s">
        <v>198</v>
      </c>
      <c r="AU138" s="202" t="s">
        <v>85</v>
      </c>
      <c r="AY138" s="202" t="s">
        <v>196</v>
      </c>
      <c r="BE138" s="301">
        <f t="shared" si="14"/>
        <v>0</v>
      </c>
      <c r="BF138" s="301">
        <f t="shared" si="15"/>
        <v>0</v>
      </c>
      <c r="BG138" s="301">
        <f t="shared" si="16"/>
        <v>0</v>
      </c>
      <c r="BH138" s="301">
        <f t="shared" si="17"/>
        <v>0</v>
      </c>
      <c r="BI138" s="301">
        <f t="shared" si="18"/>
        <v>0</v>
      </c>
      <c r="BJ138" s="202" t="s">
        <v>39</v>
      </c>
      <c r="BK138" s="301">
        <f t="shared" si="19"/>
        <v>0</v>
      </c>
      <c r="BL138" s="202" t="s">
        <v>203</v>
      </c>
      <c r="BM138" s="202" t="s">
        <v>2469</v>
      </c>
    </row>
    <row r="139" spans="2:65" s="212" customFormat="1" ht="25.5" customHeight="1">
      <c r="B139" s="213"/>
      <c r="C139" s="291" t="s">
        <v>331</v>
      </c>
      <c r="D139" s="291" t="s">
        <v>198</v>
      </c>
      <c r="E139" s="292" t="s">
        <v>558</v>
      </c>
      <c r="F139" s="293" t="s">
        <v>559</v>
      </c>
      <c r="G139" s="294" t="s">
        <v>222</v>
      </c>
      <c r="H139" s="295">
        <v>34.933999999999997</v>
      </c>
      <c r="I139" s="116">
        <v>0</v>
      </c>
      <c r="J139" s="296">
        <f t="shared" si="10"/>
        <v>0</v>
      </c>
      <c r="K139" s="293" t="s">
        <v>351</v>
      </c>
      <c r="L139" s="213"/>
      <c r="M139" s="297" t="s">
        <v>5</v>
      </c>
      <c r="N139" s="298" t="s">
        <v>48</v>
      </c>
      <c r="O139" s="214"/>
      <c r="P139" s="299">
        <f t="shared" si="11"/>
        <v>0</v>
      </c>
      <c r="Q139" s="299">
        <v>2.16</v>
      </c>
      <c r="R139" s="299">
        <f t="shared" si="12"/>
        <v>75.457440000000005</v>
      </c>
      <c r="S139" s="299">
        <v>0</v>
      </c>
      <c r="T139" s="300">
        <f t="shared" si="13"/>
        <v>0</v>
      </c>
      <c r="AR139" s="202" t="s">
        <v>203</v>
      </c>
      <c r="AT139" s="202" t="s">
        <v>198</v>
      </c>
      <c r="AU139" s="202" t="s">
        <v>85</v>
      </c>
      <c r="AY139" s="202" t="s">
        <v>196</v>
      </c>
      <c r="BE139" s="301">
        <f t="shared" si="14"/>
        <v>0</v>
      </c>
      <c r="BF139" s="301">
        <f t="shared" si="15"/>
        <v>0</v>
      </c>
      <c r="BG139" s="301">
        <f t="shared" si="16"/>
        <v>0</v>
      </c>
      <c r="BH139" s="301">
        <f t="shared" si="17"/>
        <v>0</v>
      </c>
      <c r="BI139" s="301">
        <f t="shared" si="18"/>
        <v>0</v>
      </c>
      <c r="BJ139" s="202" t="s">
        <v>39</v>
      </c>
      <c r="BK139" s="301">
        <f t="shared" si="19"/>
        <v>0</v>
      </c>
      <c r="BL139" s="202" t="s">
        <v>203</v>
      </c>
      <c r="BM139" s="202" t="s">
        <v>2470</v>
      </c>
    </row>
    <row r="140" spans="2:65" s="212" customFormat="1" ht="25.5" customHeight="1">
      <c r="B140" s="213"/>
      <c r="C140" s="291" t="s">
        <v>335</v>
      </c>
      <c r="D140" s="291" t="s">
        <v>198</v>
      </c>
      <c r="E140" s="292" t="s">
        <v>2471</v>
      </c>
      <c r="F140" s="293" t="s">
        <v>2472</v>
      </c>
      <c r="G140" s="294" t="s">
        <v>288</v>
      </c>
      <c r="H140" s="295">
        <v>1</v>
      </c>
      <c r="I140" s="116">
        <v>0</v>
      </c>
      <c r="J140" s="296">
        <f t="shared" si="10"/>
        <v>0</v>
      </c>
      <c r="K140" s="293" t="s">
        <v>202</v>
      </c>
      <c r="L140" s="213"/>
      <c r="M140" s="297" t="s">
        <v>5</v>
      </c>
      <c r="N140" s="298" t="s">
        <v>48</v>
      </c>
      <c r="O140" s="214"/>
      <c r="P140" s="299">
        <f t="shared" si="11"/>
        <v>0</v>
      </c>
      <c r="Q140" s="299">
        <v>0.44169999999999998</v>
      </c>
      <c r="R140" s="299">
        <f t="shared" si="12"/>
        <v>0.44169999999999998</v>
      </c>
      <c r="S140" s="299">
        <v>0</v>
      </c>
      <c r="T140" s="300">
        <f t="shared" si="13"/>
        <v>0</v>
      </c>
      <c r="AR140" s="202" t="s">
        <v>203</v>
      </c>
      <c r="AT140" s="202" t="s">
        <v>198</v>
      </c>
      <c r="AU140" s="202" t="s">
        <v>85</v>
      </c>
      <c r="AY140" s="202" t="s">
        <v>196</v>
      </c>
      <c r="BE140" s="301">
        <f t="shared" si="14"/>
        <v>0</v>
      </c>
      <c r="BF140" s="301">
        <f t="shared" si="15"/>
        <v>0</v>
      </c>
      <c r="BG140" s="301">
        <f t="shared" si="16"/>
        <v>0</v>
      </c>
      <c r="BH140" s="301">
        <f t="shared" si="17"/>
        <v>0</v>
      </c>
      <c r="BI140" s="301">
        <f t="shared" si="18"/>
        <v>0</v>
      </c>
      <c r="BJ140" s="202" t="s">
        <v>39</v>
      </c>
      <c r="BK140" s="301">
        <f t="shared" si="19"/>
        <v>0</v>
      </c>
      <c r="BL140" s="202" t="s">
        <v>203</v>
      </c>
      <c r="BM140" s="202" t="s">
        <v>2473</v>
      </c>
    </row>
    <row r="141" spans="2:65" s="212" customFormat="1" ht="16.5" customHeight="1">
      <c r="B141" s="213"/>
      <c r="C141" s="302" t="s">
        <v>339</v>
      </c>
      <c r="D141" s="302" t="s">
        <v>291</v>
      </c>
      <c r="E141" s="303" t="s">
        <v>2474</v>
      </c>
      <c r="F141" s="304" t="s">
        <v>2475</v>
      </c>
      <c r="G141" s="305" t="s">
        <v>288</v>
      </c>
      <c r="H141" s="306">
        <v>1</v>
      </c>
      <c r="I141" s="117">
        <v>0</v>
      </c>
      <c r="J141" s="307">
        <f t="shared" si="10"/>
        <v>0</v>
      </c>
      <c r="K141" s="304" t="s">
        <v>202</v>
      </c>
      <c r="L141" s="308"/>
      <c r="M141" s="309" t="s">
        <v>5</v>
      </c>
      <c r="N141" s="310" t="s">
        <v>48</v>
      </c>
      <c r="O141" s="214"/>
      <c r="P141" s="299">
        <f t="shared" si="11"/>
        <v>0</v>
      </c>
      <c r="Q141" s="299">
        <v>2.3810000000000001E-2</v>
      </c>
      <c r="R141" s="299">
        <f t="shared" si="12"/>
        <v>2.3810000000000001E-2</v>
      </c>
      <c r="S141" s="299">
        <v>0</v>
      </c>
      <c r="T141" s="300">
        <f t="shared" si="13"/>
        <v>0</v>
      </c>
      <c r="AR141" s="202" t="s">
        <v>228</v>
      </c>
      <c r="AT141" s="202" t="s">
        <v>291</v>
      </c>
      <c r="AU141" s="202" t="s">
        <v>85</v>
      </c>
      <c r="AY141" s="202" t="s">
        <v>196</v>
      </c>
      <c r="BE141" s="301">
        <f t="shared" si="14"/>
        <v>0</v>
      </c>
      <c r="BF141" s="301">
        <f t="shared" si="15"/>
        <v>0</v>
      </c>
      <c r="BG141" s="301">
        <f t="shared" si="16"/>
        <v>0</v>
      </c>
      <c r="BH141" s="301">
        <f t="shared" si="17"/>
        <v>0</v>
      </c>
      <c r="BI141" s="301">
        <f t="shared" si="18"/>
        <v>0</v>
      </c>
      <c r="BJ141" s="202" t="s">
        <v>39</v>
      </c>
      <c r="BK141" s="301">
        <f t="shared" si="19"/>
        <v>0</v>
      </c>
      <c r="BL141" s="202" t="s">
        <v>203</v>
      </c>
      <c r="BM141" s="202" t="s">
        <v>2476</v>
      </c>
    </row>
    <row r="142" spans="2:65" s="279" customFormat="1" ht="29.85" customHeight="1">
      <c r="B142" s="278"/>
      <c r="D142" s="280" t="s">
        <v>76</v>
      </c>
      <c r="E142" s="289" t="s">
        <v>232</v>
      </c>
      <c r="F142" s="289" t="s">
        <v>593</v>
      </c>
      <c r="I142" s="115"/>
      <c r="J142" s="290">
        <f>BK142</f>
        <v>0</v>
      </c>
      <c r="L142" s="278"/>
      <c r="M142" s="283"/>
      <c r="N142" s="284"/>
      <c r="O142" s="284"/>
      <c r="P142" s="285">
        <f>SUM(P143:P154)</f>
        <v>0</v>
      </c>
      <c r="Q142" s="284"/>
      <c r="R142" s="285">
        <f>SUM(R143:R154)</f>
        <v>8.61098E-2</v>
      </c>
      <c r="S142" s="284"/>
      <c r="T142" s="286">
        <f>SUM(T143:T154)</f>
        <v>216.63863000000001</v>
      </c>
      <c r="AR142" s="280" t="s">
        <v>39</v>
      </c>
      <c r="AT142" s="287" t="s">
        <v>76</v>
      </c>
      <c r="AU142" s="287" t="s">
        <v>39</v>
      </c>
      <c r="AY142" s="280" t="s">
        <v>196</v>
      </c>
      <c r="BK142" s="288">
        <f>SUM(BK143:BK154)</f>
        <v>0</v>
      </c>
    </row>
    <row r="143" spans="2:65" s="212" customFormat="1" ht="25.5" customHeight="1">
      <c r="B143" s="213"/>
      <c r="C143" s="291" t="s">
        <v>343</v>
      </c>
      <c r="D143" s="291" t="s">
        <v>198</v>
      </c>
      <c r="E143" s="292" t="s">
        <v>2477</v>
      </c>
      <c r="F143" s="293" t="s">
        <v>2478</v>
      </c>
      <c r="G143" s="294" t="s">
        <v>400</v>
      </c>
      <c r="H143" s="295">
        <v>26.68</v>
      </c>
      <c r="I143" s="116">
        <v>0</v>
      </c>
      <c r="J143" s="296">
        <f t="shared" ref="J143:J154" si="20">ROUND(I143*H143,2)</f>
        <v>0</v>
      </c>
      <c r="K143" s="293" t="s">
        <v>202</v>
      </c>
      <c r="L143" s="213"/>
      <c r="M143" s="297" t="s">
        <v>5</v>
      </c>
      <c r="N143" s="298" t="s">
        <v>48</v>
      </c>
      <c r="O143" s="214"/>
      <c r="P143" s="299">
        <f t="shared" ref="P143:P154" si="21">O143*H143</f>
        <v>0</v>
      </c>
      <c r="Q143" s="299">
        <v>1.1E-4</v>
      </c>
      <c r="R143" s="299">
        <f t="shared" ref="R143:R154" si="22">Q143*H143</f>
        <v>2.9348E-3</v>
      </c>
      <c r="S143" s="299">
        <v>0</v>
      </c>
      <c r="T143" s="300">
        <f t="shared" ref="T143:T154" si="23">S143*H143</f>
        <v>0</v>
      </c>
      <c r="AR143" s="202" t="s">
        <v>203</v>
      </c>
      <c r="AT143" s="202" t="s">
        <v>198</v>
      </c>
      <c r="AU143" s="202" t="s">
        <v>85</v>
      </c>
      <c r="AY143" s="202" t="s">
        <v>196</v>
      </c>
      <c r="BE143" s="301">
        <f t="shared" ref="BE143:BE154" si="24">IF(N143="základní",J143,0)</f>
        <v>0</v>
      </c>
      <c r="BF143" s="301">
        <f t="shared" ref="BF143:BF154" si="25">IF(N143="snížená",J143,0)</f>
        <v>0</v>
      </c>
      <c r="BG143" s="301">
        <f t="shared" ref="BG143:BG154" si="26">IF(N143="zákl. přenesená",J143,0)</f>
        <v>0</v>
      </c>
      <c r="BH143" s="301">
        <f t="shared" ref="BH143:BH154" si="27">IF(N143="sníž. přenesená",J143,0)</f>
        <v>0</v>
      </c>
      <c r="BI143" s="301">
        <f t="shared" ref="BI143:BI154" si="28">IF(N143="nulová",J143,0)</f>
        <v>0</v>
      </c>
      <c r="BJ143" s="202" t="s">
        <v>39</v>
      </c>
      <c r="BK143" s="301">
        <f t="shared" ref="BK143:BK154" si="29">ROUND(I143*H143,2)</f>
        <v>0</v>
      </c>
      <c r="BL143" s="202" t="s">
        <v>203</v>
      </c>
      <c r="BM143" s="202" t="s">
        <v>2479</v>
      </c>
    </row>
    <row r="144" spans="2:65" s="212" customFormat="1" ht="25.5" customHeight="1">
      <c r="B144" s="213"/>
      <c r="C144" s="291" t="s">
        <v>348</v>
      </c>
      <c r="D144" s="291" t="s">
        <v>198</v>
      </c>
      <c r="E144" s="292" t="s">
        <v>632</v>
      </c>
      <c r="F144" s="293" t="s">
        <v>633</v>
      </c>
      <c r="G144" s="294" t="s">
        <v>201</v>
      </c>
      <c r="H144" s="295">
        <v>332.7</v>
      </c>
      <c r="I144" s="116">
        <v>0</v>
      </c>
      <c r="J144" s="296">
        <f t="shared" si="20"/>
        <v>0</v>
      </c>
      <c r="K144" s="293" t="s">
        <v>202</v>
      </c>
      <c r="L144" s="213"/>
      <c r="M144" s="297" t="s">
        <v>5</v>
      </c>
      <c r="N144" s="298" t="s">
        <v>48</v>
      </c>
      <c r="O144" s="214"/>
      <c r="P144" s="299">
        <f t="shared" si="21"/>
        <v>0</v>
      </c>
      <c r="Q144" s="299">
        <v>2.1000000000000001E-4</v>
      </c>
      <c r="R144" s="299">
        <f t="shared" si="22"/>
        <v>6.9866999999999999E-2</v>
      </c>
      <c r="S144" s="299">
        <v>0</v>
      </c>
      <c r="T144" s="300">
        <f t="shared" si="23"/>
        <v>0</v>
      </c>
      <c r="AR144" s="202" t="s">
        <v>203</v>
      </c>
      <c r="AT144" s="202" t="s">
        <v>198</v>
      </c>
      <c r="AU144" s="202" t="s">
        <v>85</v>
      </c>
      <c r="AY144" s="202" t="s">
        <v>196</v>
      </c>
      <c r="BE144" s="301">
        <f t="shared" si="24"/>
        <v>0</v>
      </c>
      <c r="BF144" s="301">
        <f t="shared" si="25"/>
        <v>0</v>
      </c>
      <c r="BG144" s="301">
        <f t="shared" si="26"/>
        <v>0</v>
      </c>
      <c r="BH144" s="301">
        <f t="shared" si="27"/>
        <v>0</v>
      </c>
      <c r="BI144" s="301">
        <f t="shared" si="28"/>
        <v>0</v>
      </c>
      <c r="BJ144" s="202" t="s">
        <v>39</v>
      </c>
      <c r="BK144" s="301">
        <f t="shared" si="29"/>
        <v>0</v>
      </c>
      <c r="BL144" s="202" t="s">
        <v>203</v>
      </c>
      <c r="BM144" s="202" t="s">
        <v>2480</v>
      </c>
    </row>
    <row r="145" spans="2:65" s="212" customFormat="1" ht="89.25" customHeight="1">
      <c r="B145" s="213"/>
      <c r="C145" s="291" t="s">
        <v>353</v>
      </c>
      <c r="D145" s="291" t="s">
        <v>198</v>
      </c>
      <c r="E145" s="292" t="s">
        <v>2481</v>
      </c>
      <c r="F145" s="293" t="s">
        <v>2482</v>
      </c>
      <c r="G145" s="294" t="s">
        <v>201</v>
      </c>
      <c r="H145" s="295">
        <v>332.7</v>
      </c>
      <c r="I145" s="116">
        <v>0</v>
      </c>
      <c r="J145" s="296">
        <f t="shared" si="20"/>
        <v>0</v>
      </c>
      <c r="K145" s="293" t="s">
        <v>202</v>
      </c>
      <c r="L145" s="213"/>
      <c r="M145" s="297" t="s">
        <v>5</v>
      </c>
      <c r="N145" s="298" t="s">
        <v>48</v>
      </c>
      <c r="O145" s="214"/>
      <c r="P145" s="299">
        <f t="shared" si="21"/>
        <v>0</v>
      </c>
      <c r="Q145" s="299">
        <v>4.0000000000000003E-5</v>
      </c>
      <c r="R145" s="299">
        <f t="shared" si="22"/>
        <v>1.3308E-2</v>
      </c>
      <c r="S145" s="299">
        <v>0</v>
      </c>
      <c r="T145" s="300">
        <f t="shared" si="23"/>
        <v>0</v>
      </c>
      <c r="AR145" s="202" t="s">
        <v>203</v>
      </c>
      <c r="AT145" s="202" t="s">
        <v>198</v>
      </c>
      <c r="AU145" s="202" t="s">
        <v>85</v>
      </c>
      <c r="AY145" s="202" t="s">
        <v>196</v>
      </c>
      <c r="BE145" s="301">
        <f t="shared" si="24"/>
        <v>0</v>
      </c>
      <c r="BF145" s="301">
        <f t="shared" si="25"/>
        <v>0</v>
      </c>
      <c r="BG145" s="301">
        <f t="shared" si="26"/>
        <v>0</v>
      </c>
      <c r="BH145" s="301">
        <f t="shared" si="27"/>
        <v>0</v>
      </c>
      <c r="BI145" s="301">
        <f t="shared" si="28"/>
        <v>0</v>
      </c>
      <c r="BJ145" s="202" t="s">
        <v>39</v>
      </c>
      <c r="BK145" s="301">
        <f t="shared" si="29"/>
        <v>0</v>
      </c>
      <c r="BL145" s="202" t="s">
        <v>203</v>
      </c>
      <c r="BM145" s="202" t="s">
        <v>2483</v>
      </c>
    </row>
    <row r="146" spans="2:65" s="212" customFormat="1" ht="25.5" customHeight="1">
      <c r="B146" s="213"/>
      <c r="C146" s="291" t="s">
        <v>357</v>
      </c>
      <c r="D146" s="291" t="s">
        <v>198</v>
      </c>
      <c r="E146" s="292" t="s">
        <v>656</v>
      </c>
      <c r="F146" s="293" t="s">
        <v>657</v>
      </c>
      <c r="G146" s="294" t="s">
        <v>222</v>
      </c>
      <c r="H146" s="295">
        <v>23.289000000000001</v>
      </c>
      <c r="I146" s="116">
        <v>0</v>
      </c>
      <c r="J146" s="296">
        <f t="shared" si="20"/>
        <v>0</v>
      </c>
      <c r="K146" s="293" t="s">
        <v>202</v>
      </c>
      <c r="L146" s="213"/>
      <c r="M146" s="297" t="s">
        <v>5</v>
      </c>
      <c r="N146" s="298" t="s">
        <v>48</v>
      </c>
      <c r="O146" s="214"/>
      <c r="P146" s="299">
        <f t="shared" si="21"/>
        <v>0</v>
      </c>
      <c r="Q146" s="299">
        <v>0</v>
      </c>
      <c r="R146" s="299">
        <f t="shared" si="22"/>
        <v>0</v>
      </c>
      <c r="S146" s="299">
        <v>2.2000000000000002</v>
      </c>
      <c r="T146" s="300">
        <f t="shared" si="23"/>
        <v>51.235800000000005</v>
      </c>
      <c r="AR146" s="202" t="s">
        <v>203</v>
      </c>
      <c r="AT146" s="202" t="s">
        <v>198</v>
      </c>
      <c r="AU146" s="202" t="s">
        <v>85</v>
      </c>
      <c r="AY146" s="202" t="s">
        <v>196</v>
      </c>
      <c r="BE146" s="301">
        <f t="shared" si="24"/>
        <v>0</v>
      </c>
      <c r="BF146" s="301">
        <f t="shared" si="25"/>
        <v>0</v>
      </c>
      <c r="BG146" s="301">
        <f t="shared" si="26"/>
        <v>0</v>
      </c>
      <c r="BH146" s="301">
        <f t="shared" si="27"/>
        <v>0</v>
      </c>
      <c r="BI146" s="301">
        <f t="shared" si="28"/>
        <v>0</v>
      </c>
      <c r="BJ146" s="202" t="s">
        <v>39</v>
      </c>
      <c r="BK146" s="301">
        <f t="shared" si="29"/>
        <v>0</v>
      </c>
      <c r="BL146" s="202" t="s">
        <v>203</v>
      </c>
      <c r="BM146" s="202" t="s">
        <v>2484</v>
      </c>
    </row>
    <row r="147" spans="2:65" s="212" customFormat="1" ht="25.5" customHeight="1">
      <c r="B147" s="213"/>
      <c r="C147" s="291" t="s">
        <v>361</v>
      </c>
      <c r="D147" s="291" t="s">
        <v>198</v>
      </c>
      <c r="E147" s="292" t="s">
        <v>660</v>
      </c>
      <c r="F147" s="293" t="s">
        <v>661</v>
      </c>
      <c r="G147" s="294" t="s">
        <v>222</v>
      </c>
      <c r="H147" s="295">
        <v>46.578000000000003</v>
      </c>
      <c r="I147" s="116">
        <v>0</v>
      </c>
      <c r="J147" s="296">
        <f t="shared" si="20"/>
        <v>0</v>
      </c>
      <c r="K147" s="293" t="s">
        <v>202</v>
      </c>
      <c r="L147" s="213"/>
      <c r="M147" s="297" t="s">
        <v>5</v>
      </c>
      <c r="N147" s="298" t="s">
        <v>48</v>
      </c>
      <c r="O147" s="214"/>
      <c r="P147" s="299">
        <f t="shared" si="21"/>
        <v>0</v>
      </c>
      <c r="Q147" s="299">
        <v>0</v>
      </c>
      <c r="R147" s="299">
        <f t="shared" si="22"/>
        <v>0</v>
      </c>
      <c r="S147" s="299">
        <v>2.2000000000000002</v>
      </c>
      <c r="T147" s="300">
        <f t="shared" si="23"/>
        <v>102.47160000000001</v>
      </c>
      <c r="AR147" s="202" t="s">
        <v>203</v>
      </c>
      <c r="AT147" s="202" t="s">
        <v>198</v>
      </c>
      <c r="AU147" s="202" t="s">
        <v>85</v>
      </c>
      <c r="AY147" s="202" t="s">
        <v>196</v>
      </c>
      <c r="BE147" s="301">
        <f t="shared" si="24"/>
        <v>0</v>
      </c>
      <c r="BF147" s="301">
        <f t="shared" si="25"/>
        <v>0</v>
      </c>
      <c r="BG147" s="301">
        <f t="shared" si="26"/>
        <v>0</v>
      </c>
      <c r="BH147" s="301">
        <f t="shared" si="27"/>
        <v>0</v>
      </c>
      <c r="BI147" s="301">
        <f t="shared" si="28"/>
        <v>0</v>
      </c>
      <c r="BJ147" s="202" t="s">
        <v>39</v>
      </c>
      <c r="BK147" s="301">
        <f t="shared" si="29"/>
        <v>0</v>
      </c>
      <c r="BL147" s="202" t="s">
        <v>203</v>
      </c>
      <c r="BM147" s="202" t="s">
        <v>2485</v>
      </c>
    </row>
    <row r="148" spans="2:65" s="212" customFormat="1" ht="25.5" customHeight="1">
      <c r="B148" s="213"/>
      <c r="C148" s="291" t="s">
        <v>365</v>
      </c>
      <c r="D148" s="291" t="s">
        <v>198</v>
      </c>
      <c r="E148" s="292" t="s">
        <v>664</v>
      </c>
      <c r="F148" s="293" t="s">
        <v>665</v>
      </c>
      <c r="G148" s="294" t="s">
        <v>222</v>
      </c>
      <c r="H148" s="295">
        <v>46.578000000000003</v>
      </c>
      <c r="I148" s="116">
        <v>0</v>
      </c>
      <c r="J148" s="296">
        <f t="shared" si="20"/>
        <v>0</v>
      </c>
      <c r="K148" s="293" t="s">
        <v>202</v>
      </c>
      <c r="L148" s="213"/>
      <c r="M148" s="297" t="s">
        <v>5</v>
      </c>
      <c r="N148" s="298" t="s">
        <v>48</v>
      </c>
      <c r="O148" s="214"/>
      <c r="P148" s="299">
        <f t="shared" si="21"/>
        <v>0</v>
      </c>
      <c r="Q148" s="299">
        <v>0</v>
      </c>
      <c r="R148" s="299">
        <f t="shared" si="22"/>
        <v>0</v>
      </c>
      <c r="S148" s="299">
        <v>2.9000000000000001E-2</v>
      </c>
      <c r="T148" s="300">
        <f t="shared" si="23"/>
        <v>1.3507620000000002</v>
      </c>
      <c r="AR148" s="202" t="s">
        <v>203</v>
      </c>
      <c r="AT148" s="202" t="s">
        <v>198</v>
      </c>
      <c r="AU148" s="202" t="s">
        <v>85</v>
      </c>
      <c r="AY148" s="202" t="s">
        <v>196</v>
      </c>
      <c r="BE148" s="301">
        <f t="shared" si="24"/>
        <v>0</v>
      </c>
      <c r="BF148" s="301">
        <f t="shared" si="25"/>
        <v>0</v>
      </c>
      <c r="BG148" s="301">
        <f t="shared" si="26"/>
        <v>0</v>
      </c>
      <c r="BH148" s="301">
        <f t="shared" si="27"/>
        <v>0</v>
      </c>
      <c r="BI148" s="301">
        <f t="shared" si="28"/>
        <v>0</v>
      </c>
      <c r="BJ148" s="202" t="s">
        <v>39</v>
      </c>
      <c r="BK148" s="301">
        <f t="shared" si="29"/>
        <v>0</v>
      </c>
      <c r="BL148" s="202" t="s">
        <v>203</v>
      </c>
      <c r="BM148" s="202" t="s">
        <v>2486</v>
      </c>
    </row>
    <row r="149" spans="2:65" s="212" customFormat="1" ht="25.5" customHeight="1">
      <c r="B149" s="213"/>
      <c r="C149" s="291" t="s">
        <v>369</v>
      </c>
      <c r="D149" s="291" t="s">
        <v>198</v>
      </c>
      <c r="E149" s="292" t="s">
        <v>668</v>
      </c>
      <c r="F149" s="293" t="s">
        <v>669</v>
      </c>
      <c r="G149" s="294" t="s">
        <v>222</v>
      </c>
      <c r="H149" s="295">
        <v>34.933999999999997</v>
      </c>
      <c r="I149" s="116">
        <v>0</v>
      </c>
      <c r="J149" s="296">
        <f t="shared" si="20"/>
        <v>0</v>
      </c>
      <c r="K149" s="293" t="s">
        <v>202</v>
      </c>
      <c r="L149" s="213"/>
      <c r="M149" s="297" t="s">
        <v>5</v>
      </c>
      <c r="N149" s="298" t="s">
        <v>48</v>
      </c>
      <c r="O149" s="214"/>
      <c r="P149" s="299">
        <f t="shared" si="21"/>
        <v>0</v>
      </c>
      <c r="Q149" s="299">
        <v>0</v>
      </c>
      <c r="R149" s="299">
        <f t="shared" si="22"/>
        <v>0</v>
      </c>
      <c r="S149" s="299">
        <v>1.4</v>
      </c>
      <c r="T149" s="300">
        <f t="shared" si="23"/>
        <v>48.907599999999995</v>
      </c>
      <c r="AR149" s="202" t="s">
        <v>203</v>
      </c>
      <c r="AT149" s="202" t="s">
        <v>198</v>
      </c>
      <c r="AU149" s="202" t="s">
        <v>85</v>
      </c>
      <c r="AY149" s="202" t="s">
        <v>196</v>
      </c>
      <c r="BE149" s="301">
        <f t="shared" si="24"/>
        <v>0</v>
      </c>
      <c r="BF149" s="301">
        <f t="shared" si="25"/>
        <v>0</v>
      </c>
      <c r="BG149" s="301">
        <f t="shared" si="26"/>
        <v>0</v>
      </c>
      <c r="BH149" s="301">
        <f t="shared" si="27"/>
        <v>0</v>
      </c>
      <c r="BI149" s="301">
        <f t="shared" si="28"/>
        <v>0</v>
      </c>
      <c r="BJ149" s="202" t="s">
        <v>39</v>
      </c>
      <c r="BK149" s="301">
        <f t="shared" si="29"/>
        <v>0</v>
      </c>
      <c r="BL149" s="202" t="s">
        <v>203</v>
      </c>
      <c r="BM149" s="202" t="s">
        <v>2487</v>
      </c>
    </row>
    <row r="150" spans="2:65" s="212" customFormat="1" ht="25.5" customHeight="1">
      <c r="B150" s="213"/>
      <c r="C150" s="291" t="s">
        <v>373</v>
      </c>
      <c r="D150" s="291" t="s">
        <v>198</v>
      </c>
      <c r="E150" s="292" t="s">
        <v>684</v>
      </c>
      <c r="F150" s="293" t="s">
        <v>685</v>
      </c>
      <c r="G150" s="294" t="s">
        <v>201</v>
      </c>
      <c r="H150" s="295">
        <v>2.1</v>
      </c>
      <c r="I150" s="116">
        <v>0</v>
      </c>
      <c r="J150" s="296">
        <f t="shared" si="20"/>
        <v>0</v>
      </c>
      <c r="K150" s="293" t="s">
        <v>202</v>
      </c>
      <c r="L150" s="213"/>
      <c r="M150" s="297" t="s">
        <v>5</v>
      </c>
      <c r="N150" s="298" t="s">
        <v>48</v>
      </c>
      <c r="O150" s="214"/>
      <c r="P150" s="299">
        <f t="shared" si="21"/>
        <v>0</v>
      </c>
      <c r="Q150" s="299">
        <v>0</v>
      </c>
      <c r="R150" s="299">
        <f t="shared" si="22"/>
        <v>0</v>
      </c>
      <c r="S150" s="299">
        <v>7.5999999999999998E-2</v>
      </c>
      <c r="T150" s="300">
        <f t="shared" si="23"/>
        <v>0.15959999999999999</v>
      </c>
      <c r="AR150" s="202" t="s">
        <v>203</v>
      </c>
      <c r="AT150" s="202" t="s">
        <v>198</v>
      </c>
      <c r="AU150" s="202" t="s">
        <v>85</v>
      </c>
      <c r="AY150" s="202" t="s">
        <v>196</v>
      </c>
      <c r="BE150" s="301">
        <f t="shared" si="24"/>
        <v>0</v>
      </c>
      <c r="BF150" s="301">
        <f t="shared" si="25"/>
        <v>0</v>
      </c>
      <c r="BG150" s="301">
        <f t="shared" si="26"/>
        <v>0</v>
      </c>
      <c r="BH150" s="301">
        <f t="shared" si="27"/>
        <v>0</v>
      </c>
      <c r="BI150" s="301">
        <f t="shared" si="28"/>
        <v>0</v>
      </c>
      <c r="BJ150" s="202" t="s">
        <v>39</v>
      </c>
      <c r="BK150" s="301">
        <f t="shared" si="29"/>
        <v>0</v>
      </c>
      <c r="BL150" s="202" t="s">
        <v>203</v>
      </c>
      <c r="BM150" s="202" t="s">
        <v>2488</v>
      </c>
    </row>
    <row r="151" spans="2:65" s="212" customFormat="1" ht="25.5" customHeight="1">
      <c r="B151" s="213"/>
      <c r="C151" s="291" t="s">
        <v>377</v>
      </c>
      <c r="D151" s="291" t="s">
        <v>198</v>
      </c>
      <c r="E151" s="292" t="s">
        <v>2489</v>
      </c>
      <c r="F151" s="293" t="s">
        <v>2490</v>
      </c>
      <c r="G151" s="294" t="s">
        <v>201</v>
      </c>
      <c r="H151" s="295">
        <v>12.24</v>
      </c>
      <c r="I151" s="116">
        <v>0</v>
      </c>
      <c r="J151" s="296">
        <f t="shared" si="20"/>
        <v>0</v>
      </c>
      <c r="K151" s="293" t="s">
        <v>202</v>
      </c>
      <c r="L151" s="213"/>
      <c r="M151" s="297" t="s">
        <v>5</v>
      </c>
      <c r="N151" s="298" t="s">
        <v>48</v>
      </c>
      <c r="O151" s="214"/>
      <c r="P151" s="299">
        <f t="shared" si="21"/>
        <v>0</v>
      </c>
      <c r="Q151" s="299">
        <v>0</v>
      </c>
      <c r="R151" s="299">
        <f t="shared" si="22"/>
        <v>0</v>
      </c>
      <c r="S151" s="299">
        <v>6.6000000000000003E-2</v>
      </c>
      <c r="T151" s="300">
        <f t="shared" si="23"/>
        <v>0.80784</v>
      </c>
      <c r="AR151" s="202" t="s">
        <v>203</v>
      </c>
      <c r="AT151" s="202" t="s">
        <v>198</v>
      </c>
      <c r="AU151" s="202" t="s">
        <v>85</v>
      </c>
      <c r="AY151" s="202" t="s">
        <v>196</v>
      </c>
      <c r="BE151" s="301">
        <f t="shared" si="24"/>
        <v>0</v>
      </c>
      <c r="BF151" s="301">
        <f t="shared" si="25"/>
        <v>0</v>
      </c>
      <c r="BG151" s="301">
        <f t="shared" si="26"/>
        <v>0</v>
      </c>
      <c r="BH151" s="301">
        <f t="shared" si="27"/>
        <v>0</v>
      </c>
      <c r="BI151" s="301">
        <f t="shared" si="28"/>
        <v>0</v>
      </c>
      <c r="BJ151" s="202" t="s">
        <v>39</v>
      </c>
      <c r="BK151" s="301">
        <f t="shared" si="29"/>
        <v>0</v>
      </c>
      <c r="BL151" s="202" t="s">
        <v>203</v>
      </c>
      <c r="BM151" s="202" t="s">
        <v>2491</v>
      </c>
    </row>
    <row r="152" spans="2:65" s="212" customFormat="1" ht="25.5" customHeight="1">
      <c r="B152" s="213"/>
      <c r="C152" s="291" t="s">
        <v>381</v>
      </c>
      <c r="D152" s="291" t="s">
        <v>198</v>
      </c>
      <c r="E152" s="292" t="s">
        <v>696</v>
      </c>
      <c r="F152" s="293" t="s">
        <v>697</v>
      </c>
      <c r="G152" s="294" t="s">
        <v>201</v>
      </c>
      <c r="H152" s="295">
        <v>223.07599999999999</v>
      </c>
      <c r="I152" s="116">
        <v>0</v>
      </c>
      <c r="J152" s="296">
        <f t="shared" si="20"/>
        <v>0</v>
      </c>
      <c r="K152" s="293" t="s">
        <v>202</v>
      </c>
      <c r="L152" s="213"/>
      <c r="M152" s="297" t="s">
        <v>5</v>
      </c>
      <c r="N152" s="298" t="s">
        <v>48</v>
      </c>
      <c r="O152" s="214"/>
      <c r="P152" s="299">
        <f t="shared" si="21"/>
        <v>0</v>
      </c>
      <c r="Q152" s="299">
        <v>0</v>
      </c>
      <c r="R152" s="299">
        <f t="shared" si="22"/>
        <v>0</v>
      </c>
      <c r="S152" s="299">
        <v>0.01</v>
      </c>
      <c r="T152" s="300">
        <f t="shared" si="23"/>
        <v>2.2307600000000001</v>
      </c>
      <c r="AR152" s="202" t="s">
        <v>203</v>
      </c>
      <c r="AT152" s="202" t="s">
        <v>198</v>
      </c>
      <c r="AU152" s="202" t="s">
        <v>85</v>
      </c>
      <c r="AY152" s="202" t="s">
        <v>196</v>
      </c>
      <c r="BE152" s="301">
        <f t="shared" si="24"/>
        <v>0</v>
      </c>
      <c r="BF152" s="301">
        <f t="shared" si="25"/>
        <v>0</v>
      </c>
      <c r="BG152" s="301">
        <f t="shared" si="26"/>
        <v>0</v>
      </c>
      <c r="BH152" s="301">
        <f t="shared" si="27"/>
        <v>0</v>
      </c>
      <c r="BI152" s="301">
        <f t="shared" si="28"/>
        <v>0</v>
      </c>
      <c r="BJ152" s="202" t="s">
        <v>39</v>
      </c>
      <c r="BK152" s="301">
        <f t="shared" si="29"/>
        <v>0</v>
      </c>
      <c r="BL152" s="202" t="s">
        <v>203</v>
      </c>
      <c r="BM152" s="202" t="s">
        <v>2492</v>
      </c>
    </row>
    <row r="153" spans="2:65" s="212" customFormat="1" ht="25.5" customHeight="1">
      <c r="B153" s="213"/>
      <c r="C153" s="291" t="s">
        <v>385</v>
      </c>
      <c r="D153" s="291" t="s">
        <v>198</v>
      </c>
      <c r="E153" s="292" t="s">
        <v>700</v>
      </c>
      <c r="F153" s="293" t="s">
        <v>701</v>
      </c>
      <c r="G153" s="294" t="s">
        <v>201</v>
      </c>
      <c r="H153" s="295">
        <v>126.72</v>
      </c>
      <c r="I153" s="116">
        <v>0</v>
      </c>
      <c r="J153" s="296">
        <f t="shared" si="20"/>
        <v>0</v>
      </c>
      <c r="K153" s="293" t="s">
        <v>202</v>
      </c>
      <c r="L153" s="213"/>
      <c r="M153" s="297" t="s">
        <v>5</v>
      </c>
      <c r="N153" s="298" t="s">
        <v>48</v>
      </c>
      <c r="O153" s="214"/>
      <c r="P153" s="299">
        <f t="shared" si="21"/>
        <v>0</v>
      </c>
      <c r="Q153" s="299">
        <v>0</v>
      </c>
      <c r="R153" s="299">
        <f t="shared" si="22"/>
        <v>0</v>
      </c>
      <c r="S153" s="299">
        <v>4.5999999999999999E-2</v>
      </c>
      <c r="T153" s="300">
        <f t="shared" si="23"/>
        <v>5.8291199999999996</v>
      </c>
      <c r="AR153" s="202" t="s">
        <v>203</v>
      </c>
      <c r="AT153" s="202" t="s">
        <v>198</v>
      </c>
      <c r="AU153" s="202" t="s">
        <v>85</v>
      </c>
      <c r="AY153" s="202" t="s">
        <v>196</v>
      </c>
      <c r="BE153" s="301">
        <f t="shared" si="24"/>
        <v>0</v>
      </c>
      <c r="BF153" s="301">
        <f t="shared" si="25"/>
        <v>0</v>
      </c>
      <c r="BG153" s="301">
        <f t="shared" si="26"/>
        <v>0</v>
      </c>
      <c r="BH153" s="301">
        <f t="shared" si="27"/>
        <v>0</v>
      </c>
      <c r="BI153" s="301">
        <f t="shared" si="28"/>
        <v>0</v>
      </c>
      <c r="BJ153" s="202" t="s">
        <v>39</v>
      </c>
      <c r="BK153" s="301">
        <f t="shared" si="29"/>
        <v>0</v>
      </c>
      <c r="BL153" s="202" t="s">
        <v>203</v>
      </c>
      <c r="BM153" s="202" t="s">
        <v>2493</v>
      </c>
    </row>
    <row r="154" spans="2:65" s="212" customFormat="1" ht="25.5" customHeight="1">
      <c r="B154" s="213"/>
      <c r="C154" s="291" t="s">
        <v>389</v>
      </c>
      <c r="D154" s="291" t="s">
        <v>198</v>
      </c>
      <c r="E154" s="292" t="s">
        <v>2494</v>
      </c>
      <c r="F154" s="293" t="s">
        <v>2495</v>
      </c>
      <c r="G154" s="294" t="s">
        <v>201</v>
      </c>
      <c r="H154" s="295">
        <v>53.610999999999997</v>
      </c>
      <c r="I154" s="116">
        <v>0</v>
      </c>
      <c r="J154" s="296">
        <f t="shared" si="20"/>
        <v>0</v>
      </c>
      <c r="K154" s="293" t="s">
        <v>202</v>
      </c>
      <c r="L154" s="213"/>
      <c r="M154" s="297" t="s">
        <v>5</v>
      </c>
      <c r="N154" s="298" t="s">
        <v>48</v>
      </c>
      <c r="O154" s="214"/>
      <c r="P154" s="299">
        <f t="shared" si="21"/>
        <v>0</v>
      </c>
      <c r="Q154" s="299">
        <v>0</v>
      </c>
      <c r="R154" s="299">
        <f t="shared" si="22"/>
        <v>0</v>
      </c>
      <c r="S154" s="299">
        <v>6.8000000000000005E-2</v>
      </c>
      <c r="T154" s="300">
        <f t="shared" si="23"/>
        <v>3.6455480000000002</v>
      </c>
      <c r="AR154" s="202" t="s">
        <v>203</v>
      </c>
      <c r="AT154" s="202" t="s">
        <v>198</v>
      </c>
      <c r="AU154" s="202" t="s">
        <v>85</v>
      </c>
      <c r="AY154" s="202" t="s">
        <v>196</v>
      </c>
      <c r="BE154" s="301">
        <f t="shared" si="24"/>
        <v>0</v>
      </c>
      <c r="BF154" s="301">
        <f t="shared" si="25"/>
        <v>0</v>
      </c>
      <c r="BG154" s="301">
        <f t="shared" si="26"/>
        <v>0</v>
      </c>
      <c r="BH154" s="301">
        <f t="shared" si="27"/>
        <v>0</v>
      </c>
      <c r="BI154" s="301">
        <f t="shared" si="28"/>
        <v>0</v>
      </c>
      <c r="BJ154" s="202" t="s">
        <v>39</v>
      </c>
      <c r="BK154" s="301">
        <f t="shared" si="29"/>
        <v>0</v>
      </c>
      <c r="BL154" s="202" t="s">
        <v>203</v>
      </c>
      <c r="BM154" s="202" t="s">
        <v>2496</v>
      </c>
    </row>
    <row r="155" spans="2:65" s="279" customFormat="1" ht="29.85" customHeight="1">
      <c r="B155" s="278"/>
      <c r="D155" s="280" t="s">
        <v>76</v>
      </c>
      <c r="E155" s="289" t="s">
        <v>703</v>
      </c>
      <c r="F155" s="289" t="s">
        <v>704</v>
      </c>
      <c r="I155" s="115"/>
      <c r="J155" s="290">
        <f>BK155</f>
        <v>0</v>
      </c>
      <c r="L155" s="278"/>
      <c r="M155" s="283"/>
      <c r="N155" s="284"/>
      <c r="O155" s="284"/>
      <c r="P155" s="285">
        <f>SUM(P156:P165)</f>
        <v>0</v>
      </c>
      <c r="Q155" s="284"/>
      <c r="R155" s="285">
        <f>SUM(R156:R165)</f>
        <v>0</v>
      </c>
      <c r="S155" s="284"/>
      <c r="T155" s="286">
        <f>SUM(T156:T165)</f>
        <v>0</v>
      </c>
      <c r="AR155" s="280" t="s">
        <v>39</v>
      </c>
      <c r="AT155" s="287" t="s">
        <v>76</v>
      </c>
      <c r="AU155" s="287" t="s">
        <v>39</v>
      </c>
      <c r="AY155" s="280" t="s">
        <v>196</v>
      </c>
      <c r="BK155" s="288">
        <f>SUM(BK156:BK165)</f>
        <v>0</v>
      </c>
    </row>
    <row r="156" spans="2:65" s="212" customFormat="1" ht="25.5" customHeight="1">
      <c r="B156" s="213"/>
      <c r="C156" s="291" t="s">
        <v>393</v>
      </c>
      <c r="D156" s="291" t="s">
        <v>198</v>
      </c>
      <c r="E156" s="292" t="s">
        <v>706</v>
      </c>
      <c r="F156" s="293" t="s">
        <v>707</v>
      </c>
      <c r="G156" s="294" t="s">
        <v>243</v>
      </c>
      <c r="H156" s="295">
        <v>233.387</v>
      </c>
      <c r="I156" s="116">
        <v>0</v>
      </c>
      <c r="J156" s="296">
        <f>ROUND(I156*H156,2)</f>
        <v>0</v>
      </c>
      <c r="K156" s="293" t="s">
        <v>202</v>
      </c>
      <c r="L156" s="213"/>
      <c r="M156" s="297" t="s">
        <v>5</v>
      </c>
      <c r="N156" s="298" t="s">
        <v>48</v>
      </c>
      <c r="O156" s="214"/>
      <c r="P156" s="299">
        <f>O156*H156</f>
        <v>0</v>
      </c>
      <c r="Q156" s="299">
        <v>0</v>
      </c>
      <c r="R156" s="299">
        <f>Q156*H156</f>
        <v>0</v>
      </c>
      <c r="S156" s="299">
        <v>0</v>
      </c>
      <c r="T156" s="300">
        <f>S156*H156</f>
        <v>0</v>
      </c>
      <c r="AR156" s="202" t="s">
        <v>203</v>
      </c>
      <c r="AT156" s="202" t="s">
        <v>198</v>
      </c>
      <c r="AU156" s="202" t="s">
        <v>85</v>
      </c>
      <c r="AY156" s="202" t="s">
        <v>196</v>
      </c>
      <c r="BE156" s="301">
        <f>IF(N156="základní",J156,0)</f>
        <v>0</v>
      </c>
      <c r="BF156" s="301">
        <f>IF(N156="snížená",J156,0)</f>
        <v>0</v>
      </c>
      <c r="BG156" s="301">
        <f>IF(N156="zákl. přenesená",J156,0)</f>
        <v>0</v>
      </c>
      <c r="BH156" s="301">
        <f>IF(N156="sníž. přenesená",J156,0)</f>
        <v>0</v>
      </c>
      <c r="BI156" s="301">
        <f>IF(N156="nulová",J156,0)</f>
        <v>0</v>
      </c>
      <c r="BJ156" s="202" t="s">
        <v>39</v>
      </c>
      <c r="BK156" s="301">
        <f>ROUND(I156*H156,2)</f>
        <v>0</v>
      </c>
      <c r="BL156" s="202" t="s">
        <v>203</v>
      </c>
      <c r="BM156" s="202" t="s">
        <v>2497</v>
      </c>
    </row>
    <row r="157" spans="2:65" s="212" customFormat="1" ht="25.5" customHeight="1">
      <c r="B157" s="213"/>
      <c r="C157" s="291" t="s">
        <v>397</v>
      </c>
      <c r="D157" s="291" t="s">
        <v>198</v>
      </c>
      <c r="E157" s="292" t="s">
        <v>710</v>
      </c>
      <c r="F157" s="293" t="s">
        <v>711</v>
      </c>
      <c r="G157" s="294" t="s">
        <v>243</v>
      </c>
      <c r="H157" s="295">
        <v>233.387</v>
      </c>
      <c r="I157" s="116">
        <v>0</v>
      </c>
      <c r="J157" s="296">
        <f>ROUND(I157*H157,2)</f>
        <v>0</v>
      </c>
      <c r="K157" s="293" t="s">
        <v>202</v>
      </c>
      <c r="L157" s="213"/>
      <c r="M157" s="297" t="s">
        <v>5</v>
      </c>
      <c r="N157" s="298" t="s">
        <v>48</v>
      </c>
      <c r="O157" s="214"/>
      <c r="P157" s="299">
        <f>O157*H157</f>
        <v>0</v>
      </c>
      <c r="Q157" s="299">
        <v>0</v>
      </c>
      <c r="R157" s="299">
        <f>Q157*H157</f>
        <v>0</v>
      </c>
      <c r="S157" s="299">
        <v>0</v>
      </c>
      <c r="T157" s="300">
        <f>S157*H157</f>
        <v>0</v>
      </c>
      <c r="AR157" s="202" t="s">
        <v>203</v>
      </c>
      <c r="AT157" s="202" t="s">
        <v>198</v>
      </c>
      <c r="AU157" s="202" t="s">
        <v>85</v>
      </c>
      <c r="AY157" s="202" t="s">
        <v>196</v>
      </c>
      <c r="BE157" s="301">
        <f>IF(N157="základní",J157,0)</f>
        <v>0</v>
      </c>
      <c r="BF157" s="301">
        <f>IF(N157="snížená",J157,0)</f>
        <v>0</v>
      </c>
      <c r="BG157" s="301">
        <f>IF(N157="zákl. přenesená",J157,0)</f>
        <v>0</v>
      </c>
      <c r="BH157" s="301">
        <f>IF(N157="sníž. přenesená",J157,0)</f>
        <v>0</v>
      </c>
      <c r="BI157" s="301">
        <f>IF(N157="nulová",J157,0)</f>
        <v>0</v>
      </c>
      <c r="BJ157" s="202" t="s">
        <v>39</v>
      </c>
      <c r="BK157" s="301">
        <f>ROUND(I157*H157,2)</f>
        <v>0</v>
      </c>
      <c r="BL157" s="202" t="s">
        <v>203</v>
      </c>
      <c r="BM157" s="202" t="s">
        <v>2498</v>
      </c>
    </row>
    <row r="158" spans="2:65" s="212" customFormat="1" ht="25.5" customHeight="1">
      <c r="B158" s="213"/>
      <c r="C158" s="291" t="s">
        <v>403</v>
      </c>
      <c r="D158" s="291" t="s">
        <v>198</v>
      </c>
      <c r="E158" s="292" t="s">
        <v>714</v>
      </c>
      <c r="F158" s="293" t="s">
        <v>715</v>
      </c>
      <c r="G158" s="294" t="s">
        <v>243</v>
      </c>
      <c r="H158" s="295">
        <v>2100.4830000000002</v>
      </c>
      <c r="I158" s="116">
        <v>0</v>
      </c>
      <c r="J158" s="296">
        <f>ROUND(I158*H158,2)</f>
        <v>0</v>
      </c>
      <c r="K158" s="293" t="s">
        <v>202</v>
      </c>
      <c r="L158" s="213"/>
      <c r="M158" s="297" t="s">
        <v>5</v>
      </c>
      <c r="N158" s="298" t="s">
        <v>48</v>
      </c>
      <c r="O158" s="214"/>
      <c r="P158" s="299">
        <f>O158*H158</f>
        <v>0</v>
      </c>
      <c r="Q158" s="299">
        <v>0</v>
      </c>
      <c r="R158" s="299">
        <f>Q158*H158</f>
        <v>0</v>
      </c>
      <c r="S158" s="299">
        <v>0</v>
      </c>
      <c r="T158" s="300">
        <f>S158*H158</f>
        <v>0</v>
      </c>
      <c r="AR158" s="202" t="s">
        <v>203</v>
      </c>
      <c r="AT158" s="202" t="s">
        <v>198</v>
      </c>
      <c r="AU158" s="202" t="s">
        <v>85</v>
      </c>
      <c r="AY158" s="202" t="s">
        <v>196</v>
      </c>
      <c r="BE158" s="301">
        <f>IF(N158="základní",J158,0)</f>
        <v>0</v>
      </c>
      <c r="BF158" s="301">
        <f>IF(N158="snížená",J158,0)</f>
        <v>0</v>
      </c>
      <c r="BG158" s="301">
        <f>IF(N158="zákl. přenesená",J158,0)</f>
        <v>0</v>
      </c>
      <c r="BH158" s="301">
        <f>IF(N158="sníž. přenesená",J158,0)</f>
        <v>0</v>
      </c>
      <c r="BI158" s="301">
        <f>IF(N158="nulová",J158,0)</f>
        <v>0</v>
      </c>
      <c r="BJ158" s="202" t="s">
        <v>39</v>
      </c>
      <c r="BK158" s="301">
        <f>ROUND(I158*H158,2)</f>
        <v>0</v>
      </c>
      <c r="BL158" s="202" t="s">
        <v>203</v>
      </c>
      <c r="BM158" s="202" t="s">
        <v>2499</v>
      </c>
    </row>
    <row r="159" spans="2:65" s="312" customFormat="1">
      <c r="B159" s="311"/>
      <c r="D159" s="313" t="s">
        <v>464</v>
      </c>
      <c r="F159" s="314" t="s">
        <v>2500</v>
      </c>
      <c r="H159" s="315">
        <v>2100.4830000000002</v>
      </c>
      <c r="I159" s="118"/>
      <c r="L159" s="311"/>
      <c r="M159" s="316"/>
      <c r="N159" s="317"/>
      <c r="O159" s="317"/>
      <c r="P159" s="317"/>
      <c r="Q159" s="317"/>
      <c r="R159" s="317"/>
      <c r="S159" s="317"/>
      <c r="T159" s="318"/>
      <c r="AT159" s="319" t="s">
        <v>464</v>
      </c>
      <c r="AU159" s="319" t="s">
        <v>85</v>
      </c>
      <c r="AV159" s="312" t="s">
        <v>85</v>
      </c>
      <c r="AW159" s="312" t="s">
        <v>6</v>
      </c>
      <c r="AX159" s="312" t="s">
        <v>39</v>
      </c>
      <c r="AY159" s="319" t="s">
        <v>196</v>
      </c>
    </row>
    <row r="160" spans="2:65" s="212" customFormat="1" ht="16.5" customHeight="1">
      <c r="B160" s="213"/>
      <c r="C160" s="291" t="s">
        <v>407</v>
      </c>
      <c r="D160" s="291" t="s">
        <v>198</v>
      </c>
      <c r="E160" s="292" t="s">
        <v>719</v>
      </c>
      <c r="F160" s="293" t="s">
        <v>720</v>
      </c>
      <c r="G160" s="294" t="s">
        <v>243</v>
      </c>
      <c r="H160" s="295">
        <v>51.235999999999997</v>
      </c>
      <c r="I160" s="116">
        <v>0</v>
      </c>
      <c r="J160" s="296">
        <f t="shared" ref="J160:J165" si="30">ROUND(I160*H160,2)</f>
        <v>0</v>
      </c>
      <c r="K160" s="293" t="s">
        <v>202</v>
      </c>
      <c r="L160" s="213"/>
      <c r="M160" s="297" t="s">
        <v>5</v>
      </c>
      <c r="N160" s="298" t="s">
        <v>48</v>
      </c>
      <c r="O160" s="214"/>
      <c r="P160" s="299">
        <f t="shared" ref="P160:P165" si="31">O160*H160</f>
        <v>0</v>
      </c>
      <c r="Q160" s="299">
        <v>0</v>
      </c>
      <c r="R160" s="299">
        <f t="shared" ref="R160:R165" si="32">Q160*H160</f>
        <v>0</v>
      </c>
      <c r="S160" s="299">
        <v>0</v>
      </c>
      <c r="T160" s="300">
        <f t="shared" ref="T160:T165" si="33">S160*H160</f>
        <v>0</v>
      </c>
      <c r="AR160" s="202" t="s">
        <v>203</v>
      </c>
      <c r="AT160" s="202" t="s">
        <v>198</v>
      </c>
      <c r="AU160" s="202" t="s">
        <v>85</v>
      </c>
      <c r="AY160" s="202" t="s">
        <v>196</v>
      </c>
      <c r="BE160" s="301">
        <f t="shared" ref="BE160:BE165" si="34">IF(N160="základní",J160,0)</f>
        <v>0</v>
      </c>
      <c r="BF160" s="301">
        <f t="shared" ref="BF160:BF165" si="35">IF(N160="snížená",J160,0)</f>
        <v>0</v>
      </c>
      <c r="BG160" s="301">
        <f t="shared" ref="BG160:BG165" si="36">IF(N160="zákl. přenesená",J160,0)</f>
        <v>0</v>
      </c>
      <c r="BH160" s="301">
        <f t="shared" ref="BH160:BH165" si="37">IF(N160="sníž. přenesená",J160,0)</f>
        <v>0</v>
      </c>
      <c r="BI160" s="301">
        <f t="shared" ref="BI160:BI165" si="38">IF(N160="nulová",J160,0)</f>
        <v>0</v>
      </c>
      <c r="BJ160" s="202" t="s">
        <v>39</v>
      </c>
      <c r="BK160" s="301">
        <f t="shared" ref="BK160:BK165" si="39">ROUND(I160*H160,2)</f>
        <v>0</v>
      </c>
      <c r="BL160" s="202" t="s">
        <v>203</v>
      </c>
      <c r="BM160" s="202" t="s">
        <v>2501</v>
      </c>
    </row>
    <row r="161" spans="2:65" s="212" customFormat="1" ht="25.5" customHeight="1">
      <c r="B161" s="213"/>
      <c r="C161" s="291" t="s">
        <v>411</v>
      </c>
      <c r="D161" s="291" t="s">
        <v>198</v>
      </c>
      <c r="E161" s="292" t="s">
        <v>723</v>
      </c>
      <c r="F161" s="293" t="s">
        <v>724</v>
      </c>
      <c r="G161" s="294" t="s">
        <v>243</v>
      </c>
      <c r="H161" s="295">
        <v>103.82299999999999</v>
      </c>
      <c r="I161" s="116">
        <v>0</v>
      </c>
      <c r="J161" s="296">
        <f t="shared" si="30"/>
        <v>0</v>
      </c>
      <c r="K161" s="293" t="s">
        <v>202</v>
      </c>
      <c r="L161" s="213"/>
      <c r="M161" s="297" t="s">
        <v>5</v>
      </c>
      <c r="N161" s="298" t="s">
        <v>48</v>
      </c>
      <c r="O161" s="214"/>
      <c r="P161" s="299">
        <f t="shared" si="31"/>
        <v>0</v>
      </c>
      <c r="Q161" s="299">
        <v>0</v>
      </c>
      <c r="R161" s="299">
        <f t="shared" si="32"/>
        <v>0</v>
      </c>
      <c r="S161" s="299">
        <v>0</v>
      </c>
      <c r="T161" s="300">
        <f t="shared" si="33"/>
        <v>0</v>
      </c>
      <c r="AR161" s="202" t="s">
        <v>203</v>
      </c>
      <c r="AT161" s="202" t="s">
        <v>198</v>
      </c>
      <c r="AU161" s="202" t="s">
        <v>85</v>
      </c>
      <c r="AY161" s="202" t="s">
        <v>196</v>
      </c>
      <c r="BE161" s="301">
        <f t="shared" si="34"/>
        <v>0</v>
      </c>
      <c r="BF161" s="301">
        <f t="shared" si="35"/>
        <v>0</v>
      </c>
      <c r="BG161" s="301">
        <f t="shared" si="36"/>
        <v>0</v>
      </c>
      <c r="BH161" s="301">
        <f t="shared" si="37"/>
        <v>0</v>
      </c>
      <c r="BI161" s="301">
        <f t="shared" si="38"/>
        <v>0</v>
      </c>
      <c r="BJ161" s="202" t="s">
        <v>39</v>
      </c>
      <c r="BK161" s="301">
        <f t="shared" si="39"/>
        <v>0</v>
      </c>
      <c r="BL161" s="202" t="s">
        <v>203</v>
      </c>
      <c r="BM161" s="202" t="s">
        <v>2502</v>
      </c>
    </row>
    <row r="162" spans="2:65" s="212" customFormat="1" ht="25.5" customHeight="1">
      <c r="B162" s="213"/>
      <c r="C162" s="291" t="s">
        <v>415</v>
      </c>
      <c r="D162" s="291" t="s">
        <v>198</v>
      </c>
      <c r="E162" s="292" t="s">
        <v>727</v>
      </c>
      <c r="F162" s="293" t="s">
        <v>728</v>
      </c>
      <c r="G162" s="294" t="s">
        <v>243</v>
      </c>
      <c r="H162" s="295">
        <v>11.706</v>
      </c>
      <c r="I162" s="116">
        <v>0</v>
      </c>
      <c r="J162" s="296">
        <f t="shared" si="30"/>
        <v>0</v>
      </c>
      <c r="K162" s="293" t="s">
        <v>351</v>
      </c>
      <c r="L162" s="213"/>
      <c r="M162" s="297" t="s">
        <v>5</v>
      </c>
      <c r="N162" s="298" t="s">
        <v>48</v>
      </c>
      <c r="O162" s="214"/>
      <c r="P162" s="299">
        <f t="shared" si="31"/>
        <v>0</v>
      </c>
      <c r="Q162" s="299">
        <v>0</v>
      </c>
      <c r="R162" s="299">
        <f t="shared" si="32"/>
        <v>0</v>
      </c>
      <c r="S162" s="299">
        <v>0</v>
      </c>
      <c r="T162" s="300">
        <f t="shared" si="33"/>
        <v>0</v>
      </c>
      <c r="AR162" s="202" t="s">
        <v>203</v>
      </c>
      <c r="AT162" s="202" t="s">
        <v>198</v>
      </c>
      <c r="AU162" s="202" t="s">
        <v>85</v>
      </c>
      <c r="AY162" s="202" t="s">
        <v>196</v>
      </c>
      <c r="BE162" s="301">
        <f t="shared" si="34"/>
        <v>0</v>
      </c>
      <c r="BF162" s="301">
        <f t="shared" si="35"/>
        <v>0</v>
      </c>
      <c r="BG162" s="301">
        <f t="shared" si="36"/>
        <v>0</v>
      </c>
      <c r="BH162" s="301">
        <f t="shared" si="37"/>
        <v>0</v>
      </c>
      <c r="BI162" s="301">
        <f t="shared" si="38"/>
        <v>0</v>
      </c>
      <c r="BJ162" s="202" t="s">
        <v>39</v>
      </c>
      <c r="BK162" s="301">
        <f t="shared" si="39"/>
        <v>0</v>
      </c>
      <c r="BL162" s="202" t="s">
        <v>203</v>
      </c>
      <c r="BM162" s="202" t="s">
        <v>2503</v>
      </c>
    </row>
    <row r="163" spans="2:65" s="212" customFormat="1" ht="25.5" customHeight="1">
      <c r="B163" s="213"/>
      <c r="C163" s="291" t="s">
        <v>419</v>
      </c>
      <c r="D163" s="291" t="s">
        <v>198</v>
      </c>
      <c r="E163" s="292" t="s">
        <v>731</v>
      </c>
      <c r="F163" s="293" t="s">
        <v>732</v>
      </c>
      <c r="G163" s="294" t="s">
        <v>243</v>
      </c>
      <c r="H163" s="295">
        <v>0.23599999999999999</v>
      </c>
      <c r="I163" s="116">
        <v>0</v>
      </c>
      <c r="J163" s="296">
        <f t="shared" si="30"/>
        <v>0</v>
      </c>
      <c r="K163" s="293" t="s">
        <v>202</v>
      </c>
      <c r="L163" s="213"/>
      <c r="M163" s="297" t="s">
        <v>5</v>
      </c>
      <c r="N163" s="298" t="s">
        <v>48</v>
      </c>
      <c r="O163" s="214"/>
      <c r="P163" s="299">
        <f t="shared" si="31"/>
        <v>0</v>
      </c>
      <c r="Q163" s="299">
        <v>0</v>
      </c>
      <c r="R163" s="299">
        <f t="shared" si="32"/>
        <v>0</v>
      </c>
      <c r="S163" s="299">
        <v>0</v>
      </c>
      <c r="T163" s="300">
        <f t="shared" si="33"/>
        <v>0</v>
      </c>
      <c r="AR163" s="202" t="s">
        <v>203</v>
      </c>
      <c r="AT163" s="202" t="s">
        <v>198</v>
      </c>
      <c r="AU163" s="202" t="s">
        <v>85</v>
      </c>
      <c r="AY163" s="202" t="s">
        <v>196</v>
      </c>
      <c r="BE163" s="301">
        <f t="shared" si="34"/>
        <v>0</v>
      </c>
      <c r="BF163" s="301">
        <f t="shared" si="35"/>
        <v>0</v>
      </c>
      <c r="BG163" s="301">
        <f t="shared" si="36"/>
        <v>0</v>
      </c>
      <c r="BH163" s="301">
        <f t="shared" si="37"/>
        <v>0</v>
      </c>
      <c r="BI163" s="301">
        <f t="shared" si="38"/>
        <v>0</v>
      </c>
      <c r="BJ163" s="202" t="s">
        <v>39</v>
      </c>
      <c r="BK163" s="301">
        <f t="shared" si="39"/>
        <v>0</v>
      </c>
      <c r="BL163" s="202" t="s">
        <v>203</v>
      </c>
      <c r="BM163" s="202" t="s">
        <v>2504</v>
      </c>
    </row>
    <row r="164" spans="2:65" s="212" customFormat="1" ht="16.5" customHeight="1">
      <c r="B164" s="213"/>
      <c r="C164" s="291" t="s">
        <v>424</v>
      </c>
      <c r="D164" s="291" t="s">
        <v>198</v>
      </c>
      <c r="E164" s="292" t="s">
        <v>743</v>
      </c>
      <c r="F164" s="293" t="s">
        <v>744</v>
      </c>
      <c r="G164" s="294" t="s">
        <v>243</v>
      </c>
      <c r="H164" s="295">
        <v>48.908000000000001</v>
      </c>
      <c r="I164" s="116">
        <v>0</v>
      </c>
      <c r="J164" s="296">
        <f t="shared" si="30"/>
        <v>0</v>
      </c>
      <c r="K164" s="293" t="s">
        <v>202</v>
      </c>
      <c r="L164" s="213"/>
      <c r="M164" s="297" t="s">
        <v>5</v>
      </c>
      <c r="N164" s="298" t="s">
        <v>48</v>
      </c>
      <c r="O164" s="214"/>
      <c r="P164" s="299">
        <f t="shared" si="31"/>
        <v>0</v>
      </c>
      <c r="Q164" s="299">
        <v>0</v>
      </c>
      <c r="R164" s="299">
        <f t="shared" si="32"/>
        <v>0</v>
      </c>
      <c r="S164" s="299">
        <v>0</v>
      </c>
      <c r="T164" s="300">
        <f t="shared" si="33"/>
        <v>0</v>
      </c>
      <c r="AR164" s="202" t="s">
        <v>203</v>
      </c>
      <c r="AT164" s="202" t="s">
        <v>198</v>
      </c>
      <c r="AU164" s="202" t="s">
        <v>85</v>
      </c>
      <c r="AY164" s="202" t="s">
        <v>196</v>
      </c>
      <c r="BE164" s="301">
        <f t="shared" si="34"/>
        <v>0</v>
      </c>
      <c r="BF164" s="301">
        <f t="shared" si="35"/>
        <v>0</v>
      </c>
      <c r="BG164" s="301">
        <f t="shared" si="36"/>
        <v>0</v>
      </c>
      <c r="BH164" s="301">
        <f t="shared" si="37"/>
        <v>0</v>
      </c>
      <c r="BI164" s="301">
        <f t="shared" si="38"/>
        <v>0</v>
      </c>
      <c r="BJ164" s="202" t="s">
        <v>39</v>
      </c>
      <c r="BK164" s="301">
        <f t="shared" si="39"/>
        <v>0</v>
      </c>
      <c r="BL164" s="202" t="s">
        <v>203</v>
      </c>
      <c r="BM164" s="202" t="s">
        <v>2505</v>
      </c>
    </row>
    <row r="165" spans="2:65" s="212" customFormat="1" ht="16.5" customHeight="1">
      <c r="B165" s="213"/>
      <c r="C165" s="291" t="s">
        <v>428</v>
      </c>
      <c r="D165" s="291" t="s">
        <v>198</v>
      </c>
      <c r="E165" s="292" t="s">
        <v>2506</v>
      </c>
      <c r="F165" s="293" t="s">
        <v>2507</v>
      </c>
      <c r="G165" s="294" t="s">
        <v>243</v>
      </c>
      <c r="H165" s="295">
        <v>15.292</v>
      </c>
      <c r="I165" s="116">
        <v>0</v>
      </c>
      <c r="J165" s="296">
        <f t="shared" si="30"/>
        <v>0</v>
      </c>
      <c r="K165" s="293" t="s">
        <v>351</v>
      </c>
      <c r="L165" s="213"/>
      <c r="M165" s="297" t="s">
        <v>5</v>
      </c>
      <c r="N165" s="298" t="s">
        <v>48</v>
      </c>
      <c r="O165" s="214"/>
      <c r="P165" s="299">
        <f t="shared" si="31"/>
        <v>0</v>
      </c>
      <c r="Q165" s="299">
        <v>0</v>
      </c>
      <c r="R165" s="299">
        <f t="shared" si="32"/>
        <v>0</v>
      </c>
      <c r="S165" s="299">
        <v>0</v>
      </c>
      <c r="T165" s="300">
        <f t="shared" si="33"/>
        <v>0</v>
      </c>
      <c r="AR165" s="202" t="s">
        <v>203</v>
      </c>
      <c r="AT165" s="202" t="s">
        <v>198</v>
      </c>
      <c r="AU165" s="202" t="s">
        <v>85</v>
      </c>
      <c r="AY165" s="202" t="s">
        <v>196</v>
      </c>
      <c r="BE165" s="301">
        <f t="shared" si="34"/>
        <v>0</v>
      </c>
      <c r="BF165" s="301">
        <f t="shared" si="35"/>
        <v>0</v>
      </c>
      <c r="BG165" s="301">
        <f t="shared" si="36"/>
        <v>0</v>
      </c>
      <c r="BH165" s="301">
        <f t="shared" si="37"/>
        <v>0</v>
      </c>
      <c r="BI165" s="301">
        <f t="shared" si="38"/>
        <v>0</v>
      </c>
      <c r="BJ165" s="202" t="s">
        <v>39</v>
      </c>
      <c r="BK165" s="301">
        <f t="shared" si="39"/>
        <v>0</v>
      </c>
      <c r="BL165" s="202" t="s">
        <v>203</v>
      </c>
      <c r="BM165" s="202" t="s">
        <v>2508</v>
      </c>
    </row>
    <row r="166" spans="2:65" s="279" customFormat="1" ht="29.85" customHeight="1">
      <c r="B166" s="278"/>
      <c r="D166" s="280" t="s">
        <v>76</v>
      </c>
      <c r="E166" s="289" t="s">
        <v>746</v>
      </c>
      <c r="F166" s="289" t="s">
        <v>747</v>
      </c>
      <c r="I166" s="115"/>
      <c r="J166" s="290">
        <f>BK166</f>
        <v>0</v>
      </c>
      <c r="L166" s="278"/>
      <c r="M166" s="283"/>
      <c r="N166" s="284"/>
      <c r="O166" s="284"/>
      <c r="P166" s="285">
        <f>P167</f>
        <v>0</v>
      </c>
      <c r="Q166" s="284"/>
      <c r="R166" s="285">
        <f>R167</f>
        <v>0</v>
      </c>
      <c r="S166" s="284"/>
      <c r="T166" s="286">
        <f>T167</f>
        <v>0</v>
      </c>
      <c r="AR166" s="280" t="s">
        <v>39</v>
      </c>
      <c r="AT166" s="287" t="s">
        <v>76</v>
      </c>
      <c r="AU166" s="287" t="s">
        <v>39</v>
      </c>
      <c r="AY166" s="280" t="s">
        <v>196</v>
      </c>
      <c r="BK166" s="288">
        <f>BK167</f>
        <v>0</v>
      </c>
    </row>
    <row r="167" spans="2:65" s="212" customFormat="1" ht="38.25" customHeight="1">
      <c r="B167" s="213"/>
      <c r="C167" s="291" t="s">
        <v>432</v>
      </c>
      <c r="D167" s="291" t="s">
        <v>198</v>
      </c>
      <c r="E167" s="292" t="s">
        <v>749</v>
      </c>
      <c r="F167" s="293" t="s">
        <v>750</v>
      </c>
      <c r="G167" s="294" t="s">
        <v>243</v>
      </c>
      <c r="H167" s="295">
        <v>305.25799999999998</v>
      </c>
      <c r="I167" s="116">
        <v>0</v>
      </c>
      <c r="J167" s="296">
        <f>ROUND(I167*H167,2)</f>
        <v>0</v>
      </c>
      <c r="K167" s="293" t="s">
        <v>202</v>
      </c>
      <c r="L167" s="213"/>
      <c r="M167" s="297" t="s">
        <v>5</v>
      </c>
      <c r="N167" s="298" t="s">
        <v>48</v>
      </c>
      <c r="O167" s="214"/>
      <c r="P167" s="299">
        <f>O167*H167</f>
        <v>0</v>
      </c>
      <c r="Q167" s="299">
        <v>0</v>
      </c>
      <c r="R167" s="299">
        <f>Q167*H167</f>
        <v>0</v>
      </c>
      <c r="S167" s="299">
        <v>0</v>
      </c>
      <c r="T167" s="300">
        <f>S167*H167</f>
        <v>0</v>
      </c>
      <c r="AR167" s="202" t="s">
        <v>203</v>
      </c>
      <c r="AT167" s="202" t="s">
        <v>198</v>
      </c>
      <c r="AU167" s="202" t="s">
        <v>85</v>
      </c>
      <c r="AY167" s="202" t="s">
        <v>196</v>
      </c>
      <c r="BE167" s="301">
        <f>IF(N167="základní",J167,0)</f>
        <v>0</v>
      </c>
      <c r="BF167" s="301">
        <f>IF(N167="snížená",J167,0)</f>
        <v>0</v>
      </c>
      <c r="BG167" s="301">
        <f>IF(N167="zákl. přenesená",J167,0)</f>
        <v>0</v>
      </c>
      <c r="BH167" s="301">
        <f>IF(N167="sníž. přenesená",J167,0)</f>
        <v>0</v>
      </c>
      <c r="BI167" s="301">
        <f>IF(N167="nulová",J167,0)</f>
        <v>0</v>
      </c>
      <c r="BJ167" s="202" t="s">
        <v>39</v>
      </c>
      <c r="BK167" s="301">
        <f>ROUND(I167*H167,2)</f>
        <v>0</v>
      </c>
      <c r="BL167" s="202" t="s">
        <v>203</v>
      </c>
      <c r="BM167" s="202" t="s">
        <v>2509</v>
      </c>
    </row>
    <row r="168" spans="2:65" s="279" customFormat="1" ht="37.35" customHeight="1">
      <c r="B168" s="278"/>
      <c r="D168" s="280" t="s">
        <v>76</v>
      </c>
      <c r="E168" s="281" t="s">
        <v>752</v>
      </c>
      <c r="F168" s="281" t="s">
        <v>753</v>
      </c>
      <c r="I168" s="115"/>
      <c r="J168" s="282">
        <f>BK168</f>
        <v>0</v>
      </c>
      <c r="L168" s="278"/>
      <c r="M168" s="283"/>
      <c r="N168" s="284"/>
      <c r="O168" s="284"/>
      <c r="P168" s="285">
        <f>P169+P174+P176+P183+P187+P190+P199+P203</f>
        <v>0</v>
      </c>
      <c r="Q168" s="284"/>
      <c r="R168" s="285">
        <f>R169+R174+R176+R183+R187+R190+R199+R203</f>
        <v>8.6144737199999994</v>
      </c>
      <c r="S168" s="284"/>
      <c r="T168" s="286">
        <f>T169+T174+T176+T183+T187+T190+T199+T203</f>
        <v>1.4560645600000002</v>
      </c>
      <c r="AR168" s="280" t="s">
        <v>85</v>
      </c>
      <c r="AT168" s="287" t="s">
        <v>76</v>
      </c>
      <c r="AU168" s="287" t="s">
        <v>77</v>
      </c>
      <c r="AY168" s="280" t="s">
        <v>196</v>
      </c>
      <c r="BK168" s="288">
        <f>BK169+BK174+BK176+BK183+BK187+BK190+BK199+BK203</f>
        <v>0</v>
      </c>
    </row>
    <row r="169" spans="2:65" s="279" customFormat="1" ht="19.899999999999999" customHeight="1">
      <c r="B169" s="278"/>
      <c r="D169" s="280" t="s">
        <v>76</v>
      </c>
      <c r="E169" s="289" t="s">
        <v>754</v>
      </c>
      <c r="F169" s="289" t="s">
        <v>755</v>
      </c>
      <c r="I169" s="115"/>
      <c r="J169" s="290">
        <f>BK169</f>
        <v>0</v>
      </c>
      <c r="L169" s="278"/>
      <c r="M169" s="283"/>
      <c r="N169" s="284"/>
      <c r="O169" s="284"/>
      <c r="P169" s="285">
        <f>SUM(P170:P173)</f>
        <v>0</v>
      </c>
      <c r="Q169" s="284"/>
      <c r="R169" s="285">
        <f>SUM(R170:R173)</f>
        <v>0.39219426000000002</v>
      </c>
      <c r="S169" s="284"/>
      <c r="T169" s="286">
        <f>SUM(T170:T173)</f>
        <v>0</v>
      </c>
      <c r="AR169" s="280" t="s">
        <v>85</v>
      </c>
      <c r="AT169" s="287" t="s">
        <v>76</v>
      </c>
      <c r="AU169" s="287" t="s">
        <v>39</v>
      </c>
      <c r="AY169" s="280" t="s">
        <v>196</v>
      </c>
      <c r="BK169" s="288">
        <f>SUM(BK170:BK173)</f>
        <v>0</v>
      </c>
    </row>
    <row r="170" spans="2:65" s="212" customFormat="1" ht="25.5" customHeight="1">
      <c r="B170" s="213"/>
      <c r="C170" s="291" t="s">
        <v>436</v>
      </c>
      <c r="D170" s="291" t="s">
        <v>198</v>
      </c>
      <c r="E170" s="292" t="s">
        <v>774</v>
      </c>
      <c r="F170" s="293" t="s">
        <v>775</v>
      </c>
      <c r="G170" s="294" t="s">
        <v>201</v>
      </c>
      <c r="H170" s="295">
        <v>64.784000000000006</v>
      </c>
      <c r="I170" s="116">
        <v>0</v>
      </c>
      <c r="J170" s="296">
        <f>ROUND(I170*H170,2)</f>
        <v>0</v>
      </c>
      <c r="K170" s="293" t="s">
        <v>202</v>
      </c>
      <c r="L170" s="213"/>
      <c r="M170" s="297" t="s">
        <v>5</v>
      </c>
      <c r="N170" s="298" t="s">
        <v>48</v>
      </c>
      <c r="O170" s="214"/>
      <c r="P170" s="299">
        <f>O170*H170</f>
        <v>0</v>
      </c>
      <c r="Q170" s="299">
        <v>7.1000000000000002E-4</v>
      </c>
      <c r="R170" s="299">
        <f>Q170*H170</f>
        <v>4.5996640000000005E-2</v>
      </c>
      <c r="S170" s="299">
        <v>0</v>
      </c>
      <c r="T170" s="300">
        <f>S170*H170</f>
        <v>0</v>
      </c>
      <c r="AR170" s="202" t="s">
        <v>261</v>
      </c>
      <c r="AT170" s="202" t="s">
        <v>198</v>
      </c>
      <c r="AU170" s="202" t="s">
        <v>85</v>
      </c>
      <c r="AY170" s="202" t="s">
        <v>196</v>
      </c>
      <c r="BE170" s="301">
        <f>IF(N170="základní",J170,0)</f>
        <v>0</v>
      </c>
      <c r="BF170" s="301">
        <f>IF(N170="snížená",J170,0)</f>
        <v>0</v>
      </c>
      <c r="BG170" s="301">
        <f>IF(N170="zákl. přenesená",J170,0)</f>
        <v>0</v>
      </c>
      <c r="BH170" s="301">
        <f>IF(N170="sníž. přenesená",J170,0)</f>
        <v>0</v>
      </c>
      <c r="BI170" s="301">
        <f>IF(N170="nulová",J170,0)</f>
        <v>0</v>
      </c>
      <c r="BJ170" s="202" t="s">
        <v>39</v>
      </c>
      <c r="BK170" s="301">
        <f>ROUND(I170*H170,2)</f>
        <v>0</v>
      </c>
      <c r="BL170" s="202" t="s">
        <v>261</v>
      </c>
      <c r="BM170" s="202" t="s">
        <v>2510</v>
      </c>
    </row>
    <row r="171" spans="2:65" s="212" customFormat="1" ht="25.5" customHeight="1">
      <c r="B171" s="213"/>
      <c r="C171" s="291" t="s">
        <v>440</v>
      </c>
      <c r="D171" s="291" t="s">
        <v>198</v>
      </c>
      <c r="E171" s="292" t="s">
        <v>2511</v>
      </c>
      <c r="F171" s="293" t="s">
        <v>2512</v>
      </c>
      <c r="G171" s="294" t="s">
        <v>201</v>
      </c>
      <c r="H171" s="295">
        <v>21.978000000000002</v>
      </c>
      <c r="I171" s="116">
        <v>0</v>
      </c>
      <c r="J171" s="296">
        <f>ROUND(I171*H171,2)</f>
        <v>0</v>
      </c>
      <c r="K171" s="293" t="s">
        <v>202</v>
      </c>
      <c r="L171" s="213"/>
      <c r="M171" s="297" t="s">
        <v>5</v>
      </c>
      <c r="N171" s="298" t="s">
        <v>48</v>
      </c>
      <c r="O171" s="214"/>
      <c r="P171" s="299">
        <f>O171*H171</f>
        <v>0</v>
      </c>
      <c r="Q171" s="299">
        <v>4.5799999999999999E-3</v>
      </c>
      <c r="R171" s="299">
        <f>Q171*H171</f>
        <v>0.10065924000000001</v>
      </c>
      <c r="S171" s="299">
        <v>0</v>
      </c>
      <c r="T171" s="300">
        <f>S171*H171</f>
        <v>0</v>
      </c>
      <c r="AR171" s="202" t="s">
        <v>261</v>
      </c>
      <c r="AT171" s="202" t="s">
        <v>198</v>
      </c>
      <c r="AU171" s="202" t="s">
        <v>85</v>
      </c>
      <c r="AY171" s="202" t="s">
        <v>196</v>
      </c>
      <c r="BE171" s="301">
        <f>IF(N171="základní",J171,0)</f>
        <v>0</v>
      </c>
      <c r="BF171" s="301">
        <f>IF(N171="snížená",J171,0)</f>
        <v>0</v>
      </c>
      <c r="BG171" s="301">
        <f>IF(N171="zákl. přenesená",J171,0)</f>
        <v>0</v>
      </c>
      <c r="BH171" s="301">
        <f>IF(N171="sníž. přenesená",J171,0)</f>
        <v>0</v>
      </c>
      <c r="BI171" s="301">
        <f>IF(N171="nulová",J171,0)</f>
        <v>0</v>
      </c>
      <c r="BJ171" s="202" t="s">
        <v>39</v>
      </c>
      <c r="BK171" s="301">
        <f>ROUND(I171*H171,2)</f>
        <v>0</v>
      </c>
      <c r="BL171" s="202" t="s">
        <v>261</v>
      </c>
      <c r="BM171" s="202" t="s">
        <v>2513</v>
      </c>
    </row>
    <row r="172" spans="2:65" s="212" customFormat="1" ht="25.5" customHeight="1">
      <c r="B172" s="213"/>
      <c r="C172" s="291" t="s">
        <v>444</v>
      </c>
      <c r="D172" s="291" t="s">
        <v>198</v>
      </c>
      <c r="E172" s="292" t="s">
        <v>2514</v>
      </c>
      <c r="F172" s="293" t="s">
        <v>2515</v>
      </c>
      <c r="G172" s="294" t="s">
        <v>201</v>
      </c>
      <c r="H172" s="295">
        <v>53.610999999999997</v>
      </c>
      <c r="I172" s="116">
        <v>0</v>
      </c>
      <c r="J172" s="296">
        <f>ROUND(I172*H172,2)</f>
        <v>0</v>
      </c>
      <c r="K172" s="293" t="s">
        <v>202</v>
      </c>
      <c r="L172" s="213"/>
      <c r="M172" s="297" t="s">
        <v>5</v>
      </c>
      <c r="N172" s="298" t="s">
        <v>48</v>
      </c>
      <c r="O172" s="214"/>
      <c r="P172" s="299">
        <f>O172*H172</f>
        <v>0</v>
      </c>
      <c r="Q172" s="299">
        <v>4.5799999999999999E-3</v>
      </c>
      <c r="R172" s="299">
        <f>Q172*H172</f>
        <v>0.24553837999999997</v>
      </c>
      <c r="S172" s="299">
        <v>0</v>
      </c>
      <c r="T172" s="300">
        <f>S172*H172</f>
        <v>0</v>
      </c>
      <c r="AR172" s="202" t="s">
        <v>261</v>
      </c>
      <c r="AT172" s="202" t="s">
        <v>198</v>
      </c>
      <c r="AU172" s="202" t="s">
        <v>85</v>
      </c>
      <c r="AY172" s="202" t="s">
        <v>196</v>
      </c>
      <c r="BE172" s="301">
        <f>IF(N172="základní",J172,0)</f>
        <v>0</v>
      </c>
      <c r="BF172" s="301">
        <f>IF(N172="snížená",J172,0)</f>
        <v>0</v>
      </c>
      <c r="BG172" s="301">
        <f>IF(N172="zákl. přenesená",J172,0)</f>
        <v>0</v>
      </c>
      <c r="BH172" s="301">
        <f>IF(N172="sníž. přenesená",J172,0)</f>
        <v>0</v>
      </c>
      <c r="BI172" s="301">
        <f>IF(N172="nulová",J172,0)</f>
        <v>0</v>
      </c>
      <c r="BJ172" s="202" t="s">
        <v>39</v>
      </c>
      <c r="BK172" s="301">
        <f>ROUND(I172*H172,2)</f>
        <v>0</v>
      </c>
      <c r="BL172" s="202" t="s">
        <v>261</v>
      </c>
      <c r="BM172" s="202" t="s">
        <v>2516</v>
      </c>
    </row>
    <row r="173" spans="2:65" s="212" customFormat="1" ht="38.25" customHeight="1">
      <c r="B173" s="213"/>
      <c r="C173" s="291" t="s">
        <v>448</v>
      </c>
      <c r="D173" s="291" t="s">
        <v>198</v>
      </c>
      <c r="E173" s="292" t="s">
        <v>787</v>
      </c>
      <c r="F173" s="293" t="s">
        <v>788</v>
      </c>
      <c r="G173" s="294" t="s">
        <v>243</v>
      </c>
      <c r="H173" s="295">
        <v>0.39200000000000002</v>
      </c>
      <c r="I173" s="116">
        <v>0</v>
      </c>
      <c r="J173" s="296">
        <f>ROUND(I173*H173,2)</f>
        <v>0</v>
      </c>
      <c r="K173" s="293" t="s">
        <v>202</v>
      </c>
      <c r="L173" s="213"/>
      <c r="M173" s="297" t="s">
        <v>5</v>
      </c>
      <c r="N173" s="298" t="s">
        <v>48</v>
      </c>
      <c r="O173" s="214"/>
      <c r="P173" s="299">
        <f>O173*H173</f>
        <v>0</v>
      </c>
      <c r="Q173" s="299">
        <v>0</v>
      </c>
      <c r="R173" s="299">
        <f>Q173*H173</f>
        <v>0</v>
      </c>
      <c r="S173" s="299">
        <v>0</v>
      </c>
      <c r="T173" s="300">
        <f>S173*H173</f>
        <v>0</v>
      </c>
      <c r="AR173" s="202" t="s">
        <v>261</v>
      </c>
      <c r="AT173" s="202" t="s">
        <v>198</v>
      </c>
      <c r="AU173" s="202" t="s">
        <v>85</v>
      </c>
      <c r="AY173" s="202" t="s">
        <v>196</v>
      </c>
      <c r="BE173" s="301">
        <f>IF(N173="základní",J173,0)</f>
        <v>0</v>
      </c>
      <c r="BF173" s="301">
        <f>IF(N173="snížená",J173,0)</f>
        <v>0</v>
      </c>
      <c r="BG173" s="301">
        <f>IF(N173="zákl. přenesená",J173,0)</f>
        <v>0</v>
      </c>
      <c r="BH173" s="301">
        <f>IF(N173="sníž. přenesená",J173,0)</f>
        <v>0</v>
      </c>
      <c r="BI173" s="301">
        <f>IF(N173="nulová",J173,0)</f>
        <v>0</v>
      </c>
      <c r="BJ173" s="202" t="s">
        <v>39</v>
      </c>
      <c r="BK173" s="301">
        <f>ROUND(I173*H173,2)</f>
        <v>0</v>
      </c>
      <c r="BL173" s="202" t="s">
        <v>261</v>
      </c>
      <c r="BM173" s="202" t="s">
        <v>2517</v>
      </c>
    </row>
    <row r="174" spans="2:65" s="279" customFormat="1" ht="29.85" customHeight="1">
      <c r="B174" s="278"/>
      <c r="D174" s="280" t="s">
        <v>76</v>
      </c>
      <c r="E174" s="289" t="s">
        <v>819</v>
      </c>
      <c r="F174" s="289" t="s">
        <v>820</v>
      </c>
      <c r="I174" s="115"/>
      <c r="J174" s="290">
        <f>BK174</f>
        <v>0</v>
      </c>
      <c r="L174" s="278"/>
      <c r="M174" s="283"/>
      <c r="N174" s="284"/>
      <c r="O174" s="284"/>
      <c r="P174" s="285">
        <f>P175</f>
        <v>0</v>
      </c>
      <c r="Q174" s="284"/>
      <c r="R174" s="285">
        <f>R175</f>
        <v>0</v>
      </c>
      <c r="S174" s="284"/>
      <c r="T174" s="286">
        <f>T175</f>
        <v>0.23604</v>
      </c>
      <c r="AR174" s="280" t="s">
        <v>85</v>
      </c>
      <c r="AT174" s="287" t="s">
        <v>76</v>
      </c>
      <c r="AU174" s="287" t="s">
        <v>39</v>
      </c>
      <c r="AY174" s="280" t="s">
        <v>196</v>
      </c>
      <c r="BK174" s="288">
        <f>BK175</f>
        <v>0</v>
      </c>
    </row>
    <row r="175" spans="2:65" s="212" customFormat="1" ht="38.25" customHeight="1">
      <c r="B175" s="213"/>
      <c r="C175" s="291" t="s">
        <v>452</v>
      </c>
      <c r="D175" s="291" t="s">
        <v>198</v>
      </c>
      <c r="E175" s="292" t="s">
        <v>822</v>
      </c>
      <c r="F175" s="293" t="s">
        <v>823</v>
      </c>
      <c r="G175" s="294" t="s">
        <v>201</v>
      </c>
      <c r="H175" s="295">
        <v>168.6</v>
      </c>
      <c r="I175" s="116">
        <v>0</v>
      </c>
      <c r="J175" s="296">
        <f>ROUND(I175*H175,2)</f>
        <v>0</v>
      </c>
      <c r="K175" s="293" t="s">
        <v>202</v>
      </c>
      <c r="L175" s="213"/>
      <c r="M175" s="297" t="s">
        <v>5</v>
      </c>
      <c r="N175" s="298" t="s">
        <v>48</v>
      </c>
      <c r="O175" s="214"/>
      <c r="P175" s="299">
        <f>O175*H175</f>
        <v>0</v>
      </c>
      <c r="Q175" s="299">
        <v>0</v>
      </c>
      <c r="R175" s="299">
        <f>Q175*H175</f>
        <v>0</v>
      </c>
      <c r="S175" s="299">
        <v>1.4E-3</v>
      </c>
      <c r="T175" s="300">
        <f>S175*H175</f>
        <v>0.23604</v>
      </c>
      <c r="AR175" s="202" t="s">
        <v>261</v>
      </c>
      <c r="AT175" s="202" t="s">
        <v>198</v>
      </c>
      <c r="AU175" s="202" t="s">
        <v>85</v>
      </c>
      <c r="AY175" s="202" t="s">
        <v>196</v>
      </c>
      <c r="BE175" s="301">
        <f>IF(N175="základní",J175,0)</f>
        <v>0</v>
      </c>
      <c r="BF175" s="301">
        <f>IF(N175="snížená",J175,0)</f>
        <v>0</v>
      </c>
      <c r="BG175" s="301">
        <f>IF(N175="zákl. přenesená",J175,0)</f>
        <v>0</v>
      </c>
      <c r="BH175" s="301">
        <f>IF(N175="sníž. přenesená",J175,0)</f>
        <v>0</v>
      </c>
      <c r="BI175" s="301">
        <f>IF(N175="nulová",J175,0)</f>
        <v>0</v>
      </c>
      <c r="BJ175" s="202" t="s">
        <v>39</v>
      </c>
      <c r="BK175" s="301">
        <f>ROUND(I175*H175,2)</f>
        <v>0</v>
      </c>
      <c r="BL175" s="202" t="s">
        <v>261</v>
      </c>
      <c r="BM175" s="202" t="s">
        <v>2518</v>
      </c>
    </row>
    <row r="176" spans="2:65" s="279" customFormat="1" ht="29.85" customHeight="1">
      <c r="B176" s="278"/>
      <c r="D176" s="280" t="s">
        <v>76</v>
      </c>
      <c r="E176" s="289" t="s">
        <v>961</v>
      </c>
      <c r="F176" s="289" t="s">
        <v>962</v>
      </c>
      <c r="I176" s="115"/>
      <c r="J176" s="290">
        <f>BK176</f>
        <v>0</v>
      </c>
      <c r="L176" s="278"/>
      <c r="M176" s="283"/>
      <c r="N176" s="284"/>
      <c r="O176" s="284"/>
      <c r="P176" s="285">
        <f>SUM(P177:P182)</f>
        <v>0</v>
      </c>
      <c r="Q176" s="284"/>
      <c r="R176" s="285">
        <f>SUM(R177:R182)</f>
        <v>7.8799999999999995E-2</v>
      </c>
      <c r="S176" s="284"/>
      <c r="T176" s="286">
        <f>SUM(T177:T182)</f>
        <v>0</v>
      </c>
      <c r="AR176" s="280" t="s">
        <v>85</v>
      </c>
      <c r="AT176" s="287" t="s">
        <v>76</v>
      </c>
      <c r="AU176" s="287" t="s">
        <v>39</v>
      </c>
      <c r="AY176" s="280" t="s">
        <v>196</v>
      </c>
      <c r="BK176" s="288">
        <f>SUM(BK177:BK182)</f>
        <v>0</v>
      </c>
    </row>
    <row r="177" spans="2:65" s="212" customFormat="1" ht="16.5" customHeight="1">
      <c r="B177" s="213"/>
      <c r="C177" s="291" t="s">
        <v>456</v>
      </c>
      <c r="D177" s="291" t="s">
        <v>198</v>
      </c>
      <c r="E177" s="292" t="s">
        <v>972</v>
      </c>
      <c r="F177" s="293" t="s">
        <v>973</v>
      </c>
      <c r="G177" s="294" t="s">
        <v>288</v>
      </c>
      <c r="H177" s="295">
        <v>2</v>
      </c>
      <c r="I177" s="116">
        <v>0</v>
      </c>
      <c r="J177" s="296">
        <f t="shared" ref="J177:J182" si="40">ROUND(I177*H177,2)</f>
        <v>0</v>
      </c>
      <c r="K177" s="293" t="s">
        <v>351</v>
      </c>
      <c r="L177" s="213"/>
      <c r="M177" s="297" t="s">
        <v>5</v>
      </c>
      <c r="N177" s="298" t="s">
        <v>48</v>
      </c>
      <c r="O177" s="214"/>
      <c r="P177" s="299">
        <f t="shared" ref="P177:P182" si="41">O177*H177</f>
        <v>0</v>
      </c>
      <c r="Q177" s="299">
        <v>2.5000000000000001E-4</v>
      </c>
      <c r="R177" s="299">
        <f t="shared" ref="R177:R182" si="42">Q177*H177</f>
        <v>5.0000000000000001E-4</v>
      </c>
      <c r="S177" s="299">
        <v>0</v>
      </c>
      <c r="T177" s="300">
        <f t="shared" ref="T177:T182" si="43">S177*H177</f>
        <v>0</v>
      </c>
      <c r="AR177" s="202" t="s">
        <v>261</v>
      </c>
      <c r="AT177" s="202" t="s">
        <v>198</v>
      </c>
      <c r="AU177" s="202" t="s">
        <v>85</v>
      </c>
      <c r="AY177" s="202" t="s">
        <v>196</v>
      </c>
      <c r="BE177" s="301">
        <f t="shared" ref="BE177:BE182" si="44">IF(N177="základní",J177,0)</f>
        <v>0</v>
      </c>
      <c r="BF177" s="301">
        <f t="shared" ref="BF177:BF182" si="45">IF(N177="snížená",J177,0)</f>
        <v>0</v>
      </c>
      <c r="BG177" s="301">
        <f t="shared" ref="BG177:BG182" si="46">IF(N177="zákl. přenesená",J177,0)</f>
        <v>0</v>
      </c>
      <c r="BH177" s="301">
        <f t="shared" ref="BH177:BH182" si="47">IF(N177="sníž. přenesená",J177,0)</f>
        <v>0</v>
      </c>
      <c r="BI177" s="301">
        <f t="shared" ref="BI177:BI182" si="48">IF(N177="nulová",J177,0)</f>
        <v>0</v>
      </c>
      <c r="BJ177" s="202" t="s">
        <v>39</v>
      </c>
      <c r="BK177" s="301">
        <f t="shared" ref="BK177:BK182" si="49">ROUND(I177*H177,2)</f>
        <v>0</v>
      </c>
      <c r="BL177" s="202" t="s">
        <v>261</v>
      </c>
      <c r="BM177" s="202" t="s">
        <v>2519</v>
      </c>
    </row>
    <row r="178" spans="2:65" s="212" customFormat="1" ht="25.5" customHeight="1">
      <c r="B178" s="213"/>
      <c r="C178" s="302" t="s">
        <v>460</v>
      </c>
      <c r="D178" s="302" t="s">
        <v>291</v>
      </c>
      <c r="E178" s="303" t="s">
        <v>2520</v>
      </c>
      <c r="F178" s="304" t="s">
        <v>2521</v>
      </c>
      <c r="G178" s="305" t="s">
        <v>288</v>
      </c>
      <c r="H178" s="306">
        <v>1</v>
      </c>
      <c r="I178" s="117">
        <v>0</v>
      </c>
      <c r="J178" s="307">
        <f t="shared" si="40"/>
        <v>0</v>
      </c>
      <c r="K178" s="304" t="s">
        <v>351</v>
      </c>
      <c r="L178" s="308"/>
      <c r="M178" s="309" t="s">
        <v>5</v>
      </c>
      <c r="N178" s="310" t="s">
        <v>48</v>
      </c>
      <c r="O178" s="214"/>
      <c r="P178" s="299">
        <f t="shared" si="41"/>
        <v>0</v>
      </c>
      <c r="Q178" s="299">
        <v>9.2999999999999992E-3</v>
      </c>
      <c r="R178" s="299">
        <f t="shared" si="42"/>
        <v>9.2999999999999992E-3</v>
      </c>
      <c r="S178" s="299">
        <v>0</v>
      </c>
      <c r="T178" s="300">
        <f t="shared" si="43"/>
        <v>0</v>
      </c>
      <c r="AR178" s="202" t="s">
        <v>327</v>
      </c>
      <c r="AT178" s="202" t="s">
        <v>291</v>
      </c>
      <c r="AU178" s="202" t="s">
        <v>85</v>
      </c>
      <c r="AY178" s="202" t="s">
        <v>196</v>
      </c>
      <c r="BE178" s="301">
        <f t="shared" si="44"/>
        <v>0</v>
      </c>
      <c r="BF178" s="301">
        <f t="shared" si="45"/>
        <v>0</v>
      </c>
      <c r="BG178" s="301">
        <f t="shared" si="46"/>
        <v>0</v>
      </c>
      <c r="BH178" s="301">
        <f t="shared" si="47"/>
        <v>0</v>
      </c>
      <c r="BI178" s="301">
        <f t="shared" si="48"/>
        <v>0</v>
      </c>
      <c r="BJ178" s="202" t="s">
        <v>39</v>
      </c>
      <c r="BK178" s="301">
        <f t="shared" si="49"/>
        <v>0</v>
      </c>
      <c r="BL178" s="202" t="s">
        <v>261</v>
      </c>
      <c r="BM178" s="202" t="s">
        <v>2522</v>
      </c>
    </row>
    <row r="179" spans="2:65" s="212" customFormat="1" ht="25.5" customHeight="1">
      <c r="B179" s="213"/>
      <c r="C179" s="302" t="s">
        <v>466</v>
      </c>
      <c r="D179" s="302" t="s">
        <v>291</v>
      </c>
      <c r="E179" s="303" t="s">
        <v>2523</v>
      </c>
      <c r="F179" s="304" t="s">
        <v>2524</v>
      </c>
      <c r="G179" s="305" t="s">
        <v>288</v>
      </c>
      <c r="H179" s="306">
        <v>1</v>
      </c>
      <c r="I179" s="117">
        <v>0</v>
      </c>
      <c r="J179" s="307">
        <f t="shared" si="40"/>
        <v>0</v>
      </c>
      <c r="K179" s="304" t="s">
        <v>351</v>
      </c>
      <c r="L179" s="308"/>
      <c r="M179" s="309" t="s">
        <v>5</v>
      </c>
      <c r="N179" s="310" t="s">
        <v>48</v>
      </c>
      <c r="O179" s="214"/>
      <c r="P179" s="299">
        <f t="shared" si="41"/>
        <v>0</v>
      </c>
      <c r="Q179" s="299">
        <v>4.2000000000000003E-2</v>
      </c>
      <c r="R179" s="299">
        <f t="shared" si="42"/>
        <v>4.2000000000000003E-2</v>
      </c>
      <c r="S179" s="299">
        <v>0</v>
      </c>
      <c r="T179" s="300">
        <f t="shared" si="43"/>
        <v>0</v>
      </c>
      <c r="AR179" s="202" t="s">
        <v>327</v>
      </c>
      <c r="AT179" s="202" t="s">
        <v>291</v>
      </c>
      <c r="AU179" s="202" t="s">
        <v>85</v>
      </c>
      <c r="AY179" s="202" t="s">
        <v>196</v>
      </c>
      <c r="BE179" s="301">
        <f t="shared" si="44"/>
        <v>0</v>
      </c>
      <c r="BF179" s="301">
        <f t="shared" si="45"/>
        <v>0</v>
      </c>
      <c r="BG179" s="301">
        <f t="shared" si="46"/>
        <v>0</v>
      </c>
      <c r="BH179" s="301">
        <f t="shared" si="47"/>
        <v>0</v>
      </c>
      <c r="BI179" s="301">
        <f t="shared" si="48"/>
        <v>0</v>
      </c>
      <c r="BJ179" s="202" t="s">
        <v>39</v>
      </c>
      <c r="BK179" s="301">
        <f t="shared" si="49"/>
        <v>0</v>
      </c>
      <c r="BL179" s="202" t="s">
        <v>261</v>
      </c>
      <c r="BM179" s="202" t="s">
        <v>2525</v>
      </c>
    </row>
    <row r="180" spans="2:65" s="212" customFormat="1" ht="25.5" customHeight="1">
      <c r="B180" s="213"/>
      <c r="C180" s="291" t="s">
        <v>470</v>
      </c>
      <c r="D180" s="291" t="s">
        <v>198</v>
      </c>
      <c r="E180" s="292" t="s">
        <v>2526</v>
      </c>
      <c r="F180" s="293" t="s">
        <v>2527</v>
      </c>
      <c r="G180" s="294" t="s">
        <v>288</v>
      </c>
      <c r="H180" s="295">
        <v>1</v>
      </c>
      <c r="I180" s="116">
        <v>0</v>
      </c>
      <c r="J180" s="296">
        <f t="shared" si="40"/>
        <v>0</v>
      </c>
      <c r="K180" s="293" t="s">
        <v>202</v>
      </c>
      <c r="L180" s="213"/>
      <c r="M180" s="297" t="s">
        <v>5</v>
      </c>
      <c r="N180" s="298" t="s">
        <v>48</v>
      </c>
      <c r="O180" s="214"/>
      <c r="P180" s="299">
        <f t="shared" si="41"/>
        <v>0</v>
      </c>
      <c r="Q180" s="299">
        <v>0</v>
      </c>
      <c r="R180" s="299">
        <f t="shared" si="42"/>
        <v>0</v>
      </c>
      <c r="S180" s="299">
        <v>0</v>
      </c>
      <c r="T180" s="300">
        <f t="shared" si="43"/>
        <v>0</v>
      </c>
      <c r="AR180" s="202" t="s">
        <v>261</v>
      </c>
      <c r="AT180" s="202" t="s">
        <v>198</v>
      </c>
      <c r="AU180" s="202" t="s">
        <v>85</v>
      </c>
      <c r="AY180" s="202" t="s">
        <v>196</v>
      </c>
      <c r="BE180" s="301">
        <f t="shared" si="44"/>
        <v>0</v>
      </c>
      <c r="BF180" s="301">
        <f t="shared" si="45"/>
        <v>0</v>
      </c>
      <c r="BG180" s="301">
        <f t="shared" si="46"/>
        <v>0</v>
      </c>
      <c r="BH180" s="301">
        <f t="shared" si="47"/>
        <v>0</v>
      </c>
      <c r="BI180" s="301">
        <f t="shared" si="48"/>
        <v>0</v>
      </c>
      <c r="BJ180" s="202" t="s">
        <v>39</v>
      </c>
      <c r="BK180" s="301">
        <f t="shared" si="49"/>
        <v>0</v>
      </c>
      <c r="BL180" s="202" t="s">
        <v>261</v>
      </c>
      <c r="BM180" s="202" t="s">
        <v>2528</v>
      </c>
    </row>
    <row r="181" spans="2:65" s="212" customFormat="1" ht="25.5" customHeight="1">
      <c r="B181" s="213"/>
      <c r="C181" s="302" t="s">
        <v>475</v>
      </c>
      <c r="D181" s="302" t="s">
        <v>291</v>
      </c>
      <c r="E181" s="303" t="s">
        <v>2529</v>
      </c>
      <c r="F181" s="304" t="s">
        <v>2530</v>
      </c>
      <c r="G181" s="305" t="s">
        <v>288</v>
      </c>
      <c r="H181" s="306">
        <v>1</v>
      </c>
      <c r="I181" s="117">
        <v>0</v>
      </c>
      <c r="J181" s="307">
        <f t="shared" si="40"/>
        <v>0</v>
      </c>
      <c r="K181" s="304" t="s">
        <v>351</v>
      </c>
      <c r="L181" s="308"/>
      <c r="M181" s="309" t="s">
        <v>5</v>
      </c>
      <c r="N181" s="310" t="s">
        <v>48</v>
      </c>
      <c r="O181" s="214"/>
      <c r="P181" s="299">
        <f t="shared" si="41"/>
        <v>0</v>
      </c>
      <c r="Q181" s="299">
        <v>2.7E-2</v>
      </c>
      <c r="R181" s="299">
        <f t="shared" si="42"/>
        <v>2.7E-2</v>
      </c>
      <c r="S181" s="299">
        <v>0</v>
      </c>
      <c r="T181" s="300">
        <f t="shared" si="43"/>
        <v>0</v>
      </c>
      <c r="AR181" s="202" t="s">
        <v>327</v>
      </c>
      <c r="AT181" s="202" t="s">
        <v>291</v>
      </c>
      <c r="AU181" s="202" t="s">
        <v>85</v>
      </c>
      <c r="AY181" s="202" t="s">
        <v>196</v>
      </c>
      <c r="BE181" s="301">
        <f t="shared" si="44"/>
        <v>0</v>
      </c>
      <c r="BF181" s="301">
        <f t="shared" si="45"/>
        <v>0</v>
      </c>
      <c r="BG181" s="301">
        <f t="shared" si="46"/>
        <v>0</v>
      </c>
      <c r="BH181" s="301">
        <f t="shared" si="47"/>
        <v>0</v>
      </c>
      <c r="BI181" s="301">
        <f t="shared" si="48"/>
        <v>0</v>
      </c>
      <c r="BJ181" s="202" t="s">
        <v>39</v>
      </c>
      <c r="BK181" s="301">
        <f t="shared" si="49"/>
        <v>0</v>
      </c>
      <c r="BL181" s="202" t="s">
        <v>261</v>
      </c>
      <c r="BM181" s="202" t="s">
        <v>2531</v>
      </c>
    </row>
    <row r="182" spans="2:65" s="212" customFormat="1" ht="38.25" customHeight="1">
      <c r="B182" s="213"/>
      <c r="C182" s="291" t="s">
        <v>479</v>
      </c>
      <c r="D182" s="291" t="s">
        <v>198</v>
      </c>
      <c r="E182" s="292" t="s">
        <v>1008</v>
      </c>
      <c r="F182" s="293" t="s">
        <v>1009</v>
      </c>
      <c r="G182" s="294" t="s">
        <v>243</v>
      </c>
      <c r="H182" s="295">
        <v>7.9000000000000001E-2</v>
      </c>
      <c r="I182" s="116">
        <v>0</v>
      </c>
      <c r="J182" s="296">
        <f t="shared" si="40"/>
        <v>0</v>
      </c>
      <c r="K182" s="293" t="s">
        <v>202</v>
      </c>
      <c r="L182" s="213"/>
      <c r="M182" s="297" t="s">
        <v>5</v>
      </c>
      <c r="N182" s="298" t="s">
        <v>48</v>
      </c>
      <c r="O182" s="214"/>
      <c r="P182" s="299">
        <f t="shared" si="41"/>
        <v>0</v>
      </c>
      <c r="Q182" s="299">
        <v>0</v>
      </c>
      <c r="R182" s="299">
        <f t="shared" si="42"/>
        <v>0</v>
      </c>
      <c r="S182" s="299">
        <v>0</v>
      </c>
      <c r="T182" s="300">
        <f t="shared" si="43"/>
        <v>0</v>
      </c>
      <c r="AR182" s="202" t="s">
        <v>261</v>
      </c>
      <c r="AT182" s="202" t="s">
        <v>198</v>
      </c>
      <c r="AU182" s="202" t="s">
        <v>85</v>
      </c>
      <c r="AY182" s="202" t="s">
        <v>196</v>
      </c>
      <c r="BE182" s="301">
        <f t="shared" si="44"/>
        <v>0</v>
      </c>
      <c r="BF182" s="301">
        <f t="shared" si="45"/>
        <v>0</v>
      </c>
      <c r="BG182" s="301">
        <f t="shared" si="46"/>
        <v>0</v>
      </c>
      <c r="BH182" s="301">
        <f t="shared" si="47"/>
        <v>0</v>
      </c>
      <c r="BI182" s="301">
        <f t="shared" si="48"/>
        <v>0</v>
      </c>
      <c r="BJ182" s="202" t="s">
        <v>39</v>
      </c>
      <c r="BK182" s="301">
        <f t="shared" si="49"/>
        <v>0</v>
      </c>
      <c r="BL182" s="202" t="s">
        <v>261</v>
      </c>
      <c r="BM182" s="202" t="s">
        <v>2532</v>
      </c>
    </row>
    <row r="183" spans="2:65" s="279" customFormat="1" ht="29.85" customHeight="1">
      <c r="B183" s="278"/>
      <c r="D183" s="280" t="s">
        <v>76</v>
      </c>
      <c r="E183" s="289" t="s">
        <v>1011</v>
      </c>
      <c r="F183" s="289" t="s">
        <v>1012</v>
      </c>
      <c r="I183" s="115"/>
      <c r="J183" s="290">
        <f>BK183</f>
        <v>0</v>
      </c>
      <c r="L183" s="278"/>
      <c r="M183" s="283"/>
      <c r="N183" s="284"/>
      <c r="O183" s="284"/>
      <c r="P183" s="285">
        <f>SUM(P184:P186)</f>
        <v>0</v>
      </c>
      <c r="Q183" s="284"/>
      <c r="R183" s="285">
        <f>SUM(R184:R186)</f>
        <v>1.6000000000000001E-4</v>
      </c>
      <c r="S183" s="284"/>
      <c r="T183" s="286">
        <f>SUM(T184:T186)</f>
        <v>1.1000000000000001</v>
      </c>
      <c r="AR183" s="280" t="s">
        <v>85</v>
      </c>
      <c r="AT183" s="287" t="s">
        <v>76</v>
      </c>
      <c r="AU183" s="287" t="s">
        <v>39</v>
      </c>
      <c r="AY183" s="280" t="s">
        <v>196</v>
      </c>
      <c r="BK183" s="288">
        <f>SUM(BK184:BK186)</f>
        <v>0</v>
      </c>
    </row>
    <row r="184" spans="2:65" s="212" customFormat="1" ht="25.5" customHeight="1">
      <c r="B184" s="213"/>
      <c r="C184" s="291" t="s">
        <v>484</v>
      </c>
      <c r="D184" s="291" t="s">
        <v>198</v>
      </c>
      <c r="E184" s="292" t="s">
        <v>2533</v>
      </c>
      <c r="F184" s="293" t="s">
        <v>2534</v>
      </c>
      <c r="G184" s="294" t="s">
        <v>288</v>
      </c>
      <c r="H184" s="295">
        <v>2</v>
      </c>
      <c r="I184" s="116">
        <v>0</v>
      </c>
      <c r="J184" s="296">
        <f>ROUND(I184*H184,2)</f>
        <v>0</v>
      </c>
      <c r="K184" s="293" t="s">
        <v>351</v>
      </c>
      <c r="L184" s="213"/>
      <c r="M184" s="297" t="s">
        <v>5</v>
      </c>
      <c r="N184" s="298" t="s">
        <v>48</v>
      </c>
      <c r="O184" s="214"/>
      <c r="P184" s="299">
        <f>O184*H184</f>
        <v>0</v>
      </c>
      <c r="Q184" s="299">
        <v>8.0000000000000007E-5</v>
      </c>
      <c r="R184" s="299">
        <f>Q184*H184</f>
        <v>1.6000000000000001E-4</v>
      </c>
      <c r="S184" s="299">
        <v>0</v>
      </c>
      <c r="T184" s="300">
        <f>S184*H184</f>
        <v>0</v>
      </c>
      <c r="AR184" s="202" t="s">
        <v>261</v>
      </c>
      <c r="AT184" s="202" t="s">
        <v>198</v>
      </c>
      <c r="AU184" s="202" t="s">
        <v>85</v>
      </c>
      <c r="AY184" s="202" t="s">
        <v>196</v>
      </c>
      <c r="BE184" s="301">
        <f>IF(N184="základní",J184,0)</f>
        <v>0</v>
      </c>
      <c r="BF184" s="301">
        <f>IF(N184="snížená",J184,0)</f>
        <v>0</v>
      </c>
      <c r="BG184" s="301">
        <f>IF(N184="zákl. přenesená",J184,0)</f>
        <v>0</v>
      </c>
      <c r="BH184" s="301">
        <f>IF(N184="sníž. přenesená",J184,0)</f>
        <v>0</v>
      </c>
      <c r="BI184" s="301">
        <f>IF(N184="nulová",J184,0)</f>
        <v>0</v>
      </c>
      <c r="BJ184" s="202" t="s">
        <v>39</v>
      </c>
      <c r="BK184" s="301">
        <f>ROUND(I184*H184,2)</f>
        <v>0</v>
      </c>
      <c r="BL184" s="202" t="s">
        <v>261</v>
      </c>
      <c r="BM184" s="202" t="s">
        <v>2535</v>
      </c>
    </row>
    <row r="185" spans="2:65" s="212" customFormat="1" ht="25.5" customHeight="1">
      <c r="B185" s="213"/>
      <c r="C185" s="291" t="s">
        <v>488</v>
      </c>
      <c r="D185" s="291" t="s">
        <v>198</v>
      </c>
      <c r="E185" s="292" t="s">
        <v>1031</v>
      </c>
      <c r="F185" s="293" t="s">
        <v>1032</v>
      </c>
      <c r="G185" s="294" t="s">
        <v>1016</v>
      </c>
      <c r="H185" s="295">
        <v>300</v>
      </c>
      <c r="I185" s="116">
        <v>0</v>
      </c>
      <c r="J185" s="296">
        <f>ROUND(I185*H185,2)</f>
        <v>0</v>
      </c>
      <c r="K185" s="293" t="s">
        <v>202</v>
      </c>
      <c r="L185" s="213"/>
      <c r="M185" s="297" t="s">
        <v>5</v>
      </c>
      <c r="N185" s="298" t="s">
        <v>48</v>
      </c>
      <c r="O185" s="214"/>
      <c r="P185" s="299">
        <f>O185*H185</f>
        <v>0</v>
      </c>
      <c r="Q185" s="299">
        <v>0</v>
      </c>
      <c r="R185" s="299">
        <f>Q185*H185</f>
        <v>0</v>
      </c>
      <c r="S185" s="299">
        <v>1E-3</v>
      </c>
      <c r="T185" s="300">
        <f>S185*H185</f>
        <v>0.3</v>
      </c>
      <c r="AR185" s="202" t="s">
        <v>261</v>
      </c>
      <c r="AT185" s="202" t="s">
        <v>198</v>
      </c>
      <c r="AU185" s="202" t="s">
        <v>85</v>
      </c>
      <c r="AY185" s="202" t="s">
        <v>196</v>
      </c>
      <c r="BE185" s="301">
        <f>IF(N185="základní",J185,0)</f>
        <v>0</v>
      </c>
      <c r="BF185" s="301">
        <f>IF(N185="snížená",J185,0)</f>
        <v>0</v>
      </c>
      <c r="BG185" s="301">
        <f>IF(N185="zákl. přenesená",J185,0)</f>
        <v>0</v>
      </c>
      <c r="BH185" s="301">
        <f>IF(N185="sníž. přenesená",J185,0)</f>
        <v>0</v>
      </c>
      <c r="BI185" s="301">
        <f>IF(N185="nulová",J185,0)</f>
        <v>0</v>
      </c>
      <c r="BJ185" s="202" t="s">
        <v>39</v>
      </c>
      <c r="BK185" s="301">
        <f>ROUND(I185*H185,2)</f>
        <v>0</v>
      </c>
      <c r="BL185" s="202" t="s">
        <v>261</v>
      </c>
      <c r="BM185" s="202" t="s">
        <v>2536</v>
      </c>
    </row>
    <row r="186" spans="2:65" s="212" customFormat="1" ht="25.5" customHeight="1">
      <c r="B186" s="213"/>
      <c r="C186" s="291" t="s">
        <v>493</v>
      </c>
      <c r="D186" s="291" t="s">
        <v>198</v>
      </c>
      <c r="E186" s="292" t="s">
        <v>2537</v>
      </c>
      <c r="F186" s="293" t="s">
        <v>2538</v>
      </c>
      <c r="G186" s="294" t="s">
        <v>1016</v>
      </c>
      <c r="H186" s="295">
        <v>800</v>
      </c>
      <c r="I186" s="116">
        <v>0</v>
      </c>
      <c r="J186" s="296">
        <f>ROUND(I186*H186,2)</f>
        <v>0</v>
      </c>
      <c r="K186" s="293" t="s">
        <v>202</v>
      </c>
      <c r="L186" s="213"/>
      <c r="M186" s="297" t="s">
        <v>5</v>
      </c>
      <c r="N186" s="298" t="s">
        <v>48</v>
      </c>
      <c r="O186" s="214"/>
      <c r="P186" s="299">
        <f>O186*H186</f>
        <v>0</v>
      </c>
      <c r="Q186" s="299">
        <v>0</v>
      </c>
      <c r="R186" s="299">
        <f>Q186*H186</f>
        <v>0</v>
      </c>
      <c r="S186" s="299">
        <v>1E-3</v>
      </c>
      <c r="T186" s="300">
        <f>S186*H186</f>
        <v>0.8</v>
      </c>
      <c r="AR186" s="202" t="s">
        <v>261</v>
      </c>
      <c r="AT186" s="202" t="s">
        <v>198</v>
      </c>
      <c r="AU186" s="202" t="s">
        <v>85</v>
      </c>
      <c r="AY186" s="202" t="s">
        <v>196</v>
      </c>
      <c r="BE186" s="301">
        <f>IF(N186="základní",J186,0)</f>
        <v>0</v>
      </c>
      <c r="BF186" s="301">
        <f>IF(N186="snížená",J186,0)</f>
        <v>0</v>
      </c>
      <c r="BG186" s="301">
        <f>IF(N186="zákl. přenesená",J186,0)</f>
        <v>0</v>
      </c>
      <c r="BH186" s="301">
        <f>IF(N186="sníž. přenesená",J186,0)</f>
        <v>0</v>
      </c>
      <c r="BI186" s="301">
        <f>IF(N186="nulová",J186,0)</f>
        <v>0</v>
      </c>
      <c r="BJ186" s="202" t="s">
        <v>39</v>
      </c>
      <c r="BK186" s="301">
        <f>ROUND(I186*H186,2)</f>
        <v>0</v>
      </c>
      <c r="BL186" s="202" t="s">
        <v>261</v>
      </c>
      <c r="BM186" s="202" t="s">
        <v>2539</v>
      </c>
    </row>
    <row r="187" spans="2:65" s="279" customFormat="1" ht="29.85" customHeight="1">
      <c r="B187" s="278"/>
      <c r="D187" s="280" t="s">
        <v>76</v>
      </c>
      <c r="E187" s="289" t="s">
        <v>1095</v>
      </c>
      <c r="F187" s="289" t="s">
        <v>1096</v>
      </c>
      <c r="I187" s="115"/>
      <c r="J187" s="290">
        <f>BK187</f>
        <v>0</v>
      </c>
      <c r="L187" s="278"/>
      <c r="M187" s="283"/>
      <c r="N187" s="284"/>
      <c r="O187" s="284"/>
      <c r="P187" s="285">
        <f>SUM(P188:P189)</f>
        <v>0</v>
      </c>
      <c r="Q187" s="284"/>
      <c r="R187" s="285">
        <f>SUM(R188:R189)</f>
        <v>1.7965800000000001</v>
      </c>
      <c r="S187" s="284"/>
      <c r="T187" s="286">
        <f>SUM(T188:T189)</f>
        <v>0</v>
      </c>
      <c r="AR187" s="280" t="s">
        <v>85</v>
      </c>
      <c r="AT187" s="287" t="s">
        <v>76</v>
      </c>
      <c r="AU187" s="287" t="s">
        <v>39</v>
      </c>
      <c r="AY187" s="280" t="s">
        <v>196</v>
      </c>
      <c r="BK187" s="288">
        <f>SUM(BK188:BK189)</f>
        <v>0</v>
      </c>
    </row>
    <row r="188" spans="2:65" s="212" customFormat="1" ht="38.25" customHeight="1">
      <c r="B188" s="213"/>
      <c r="C188" s="291" t="s">
        <v>497</v>
      </c>
      <c r="D188" s="291" t="s">
        <v>198</v>
      </c>
      <c r="E188" s="292" t="s">
        <v>1098</v>
      </c>
      <c r="F188" s="293" t="s">
        <v>1099</v>
      </c>
      <c r="G188" s="294" t="s">
        <v>201</v>
      </c>
      <c r="H188" s="295">
        <v>332.7</v>
      </c>
      <c r="I188" s="116">
        <v>0</v>
      </c>
      <c r="J188" s="296">
        <f>ROUND(I188*H188,2)</f>
        <v>0</v>
      </c>
      <c r="K188" s="293" t="s">
        <v>351</v>
      </c>
      <c r="L188" s="213"/>
      <c r="M188" s="297" t="s">
        <v>5</v>
      </c>
      <c r="N188" s="298" t="s">
        <v>48</v>
      </c>
      <c r="O188" s="214"/>
      <c r="P188" s="299">
        <f>O188*H188</f>
        <v>0</v>
      </c>
      <c r="Q188" s="299">
        <v>5.4000000000000003E-3</v>
      </c>
      <c r="R188" s="299">
        <f>Q188*H188</f>
        <v>1.7965800000000001</v>
      </c>
      <c r="S188" s="299">
        <v>0</v>
      </c>
      <c r="T188" s="300">
        <f>S188*H188</f>
        <v>0</v>
      </c>
      <c r="AR188" s="202" t="s">
        <v>261</v>
      </c>
      <c r="AT188" s="202" t="s">
        <v>198</v>
      </c>
      <c r="AU188" s="202" t="s">
        <v>85</v>
      </c>
      <c r="AY188" s="202" t="s">
        <v>196</v>
      </c>
      <c r="BE188" s="301">
        <f>IF(N188="základní",J188,0)</f>
        <v>0</v>
      </c>
      <c r="BF188" s="301">
        <f>IF(N188="snížená",J188,0)</f>
        <v>0</v>
      </c>
      <c r="BG188" s="301">
        <f>IF(N188="zákl. přenesená",J188,0)</f>
        <v>0</v>
      </c>
      <c r="BH188" s="301">
        <f>IF(N188="sníž. přenesená",J188,0)</f>
        <v>0</v>
      </c>
      <c r="BI188" s="301">
        <f>IF(N188="nulová",J188,0)</f>
        <v>0</v>
      </c>
      <c r="BJ188" s="202" t="s">
        <v>39</v>
      </c>
      <c r="BK188" s="301">
        <f>ROUND(I188*H188,2)</f>
        <v>0</v>
      </c>
      <c r="BL188" s="202" t="s">
        <v>261</v>
      </c>
      <c r="BM188" s="202" t="s">
        <v>2540</v>
      </c>
    </row>
    <row r="189" spans="2:65" s="212" customFormat="1" ht="38.25" customHeight="1">
      <c r="B189" s="213"/>
      <c r="C189" s="291" t="s">
        <v>501</v>
      </c>
      <c r="D189" s="291" t="s">
        <v>198</v>
      </c>
      <c r="E189" s="292" t="s">
        <v>1102</v>
      </c>
      <c r="F189" s="293" t="s">
        <v>1103</v>
      </c>
      <c r="G189" s="294" t="s">
        <v>243</v>
      </c>
      <c r="H189" s="295">
        <v>1.7969999999999999</v>
      </c>
      <c r="I189" s="116">
        <v>0</v>
      </c>
      <c r="J189" s="296">
        <f>ROUND(I189*H189,2)</f>
        <v>0</v>
      </c>
      <c r="K189" s="293" t="s">
        <v>202</v>
      </c>
      <c r="L189" s="213"/>
      <c r="M189" s="297" t="s">
        <v>5</v>
      </c>
      <c r="N189" s="298" t="s">
        <v>48</v>
      </c>
      <c r="O189" s="214"/>
      <c r="P189" s="299">
        <f>O189*H189</f>
        <v>0</v>
      </c>
      <c r="Q189" s="299">
        <v>0</v>
      </c>
      <c r="R189" s="299">
        <f>Q189*H189</f>
        <v>0</v>
      </c>
      <c r="S189" s="299">
        <v>0</v>
      </c>
      <c r="T189" s="300">
        <f>S189*H189</f>
        <v>0</v>
      </c>
      <c r="AR189" s="202" t="s">
        <v>261</v>
      </c>
      <c r="AT189" s="202" t="s">
        <v>198</v>
      </c>
      <c r="AU189" s="202" t="s">
        <v>85</v>
      </c>
      <c r="AY189" s="202" t="s">
        <v>196</v>
      </c>
      <c r="BE189" s="301">
        <f>IF(N189="základní",J189,0)</f>
        <v>0</v>
      </c>
      <c r="BF189" s="301">
        <f>IF(N189="snížená",J189,0)</f>
        <v>0</v>
      </c>
      <c r="BG189" s="301">
        <f>IF(N189="zákl. přenesená",J189,0)</f>
        <v>0</v>
      </c>
      <c r="BH189" s="301">
        <f>IF(N189="sníž. přenesená",J189,0)</f>
        <v>0</v>
      </c>
      <c r="BI189" s="301">
        <f>IF(N189="nulová",J189,0)</f>
        <v>0</v>
      </c>
      <c r="BJ189" s="202" t="s">
        <v>39</v>
      </c>
      <c r="BK189" s="301">
        <f>ROUND(I189*H189,2)</f>
        <v>0</v>
      </c>
      <c r="BL189" s="202" t="s">
        <v>261</v>
      </c>
      <c r="BM189" s="202" t="s">
        <v>2541</v>
      </c>
    </row>
    <row r="190" spans="2:65" s="279" customFormat="1" ht="29.85" customHeight="1">
      <c r="B190" s="278"/>
      <c r="D190" s="280" t="s">
        <v>76</v>
      </c>
      <c r="E190" s="289" t="s">
        <v>1105</v>
      </c>
      <c r="F190" s="289" t="s">
        <v>1106</v>
      </c>
      <c r="I190" s="115"/>
      <c r="J190" s="290">
        <f>BK190</f>
        <v>0</v>
      </c>
      <c r="L190" s="278"/>
      <c r="M190" s="283"/>
      <c r="N190" s="284"/>
      <c r="O190" s="284"/>
      <c r="P190" s="285">
        <f>SUM(P191:P198)</f>
        <v>0</v>
      </c>
      <c r="Q190" s="284"/>
      <c r="R190" s="285">
        <f>SUM(R191:R198)</f>
        <v>5.62180473</v>
      </c>
      <c r="S190" s="284"/>
      <c r="T190" s="286">
        <f>SUM(T191:T198)</f>
        <v>0</v>
      </c>
      <c r="AR190" s="280" t="s">
        <v>85</v>
      </c>
      <c r="AT190" s="287" t="s">
        <v>76</v>
      </c>
      <c r="AU190" s="287" t="s">
        <v>39</v>
      </c>
      <c r="AY190" s="280" t="s">
        <v>196</v>
      </c>
      <c r="BK190" s="288">
        <f>SUM(BK191:BK198)</f>
        <v>0</v>
      </c>
    </row>
    <row r="191" spans="2:65" s="212" customFormat="1" ht="25.5" customHeight="1">
      <c r="B191" s="213"/>
      <c r="C191" s="291" t="s">
        <v>505</v>
      </c>
      <c r="D191" s="291" t="s">
        <v>198</v>
      </c>
      <c r="E191" s="292" t="s">
        <v>1125</v>
      </c>
      <c r="F191" s="293" t="s">
        <v>1126</v>
      </c>
      <c r="G191" s="294" t="s">
        <v>201</v>
      </c>
      <c r="H191" s="295">
        <v>220.441</v>
      </c>
      <c r="I191" s="116">
        <v>0</v>
      </c>
      <c r="J191" s="296">
        <f>ROUND(I191*H191,2)</f>
        <v>0</v>
      </c>
      <c r="K191" s="293" t="s">
        <v>202</v>
      </c>
      <c r="L191" s="213"/>
      <c r="M191" s="297" t="s">
        <v>5</v>
      </c>
      <c r="N191" s="298" t="s">
        <v>48</v>
      </c>
      <c r="O191" s="214"/>
      <c r="P191" s="299">
        <f>O191*H191</f>
        <v>0</v>
      </c>
      <c r="Q191" s="299">
        <v>2.8999999999999998E-3</v>
      </c>
      <c r="R191" s="299">
        <f>Q191*H191</f>
        <v>0.63927889999999998</v>
      </c>
      <c r="S191" s="299">
        <v>0</v>
      </c>
      <c r="T191" s="300">
        <f>S191*H191</f>
        <v>0</v>
      </c>
      <c r="AR191" s="202" t="s">
        <v>261</v>
      </c>
      <c r="AT191" s="202" t="s">
        <v>198</v>
      </c>
      <c r="AU191" s="202" t="s">
        <v>85</v>
      </c>
      <c r="AY191" s="202" t="s">
        <v>196</v>
      </c>
      <c r="BE191" s="301">
        <f>IF(N191="základní",J191,0)</f>
        <v>0</v>
      </c>
      <c r="BF191" s="301">
        <f>IF(N191="snížená",J191,0)</f>
        <v>0</v>
      </c>
      <c r="BG191" s="301">
        <f>IF(N191="zákl. přenesená",J191,0)</f>
        <v>0</v>
      </c>
      <c r="BH191" s="301">
        <f>IF(N191="sníž. přenesená",J191,0)</f>
        <v>0</v>
      </c>
      <c r="BI191" s="301">
        <f>IF(N191="nulová",J191,0)</f>
        <v>0</v>
      </c>
      <c r="BJ191" s="202" t="s">
        <v>39</v>
      </c>
      <c r="BK191" s="301">
        <f>ROUND(I191*H191,2)</f>
        <v>0</v>
      </c>
      <c r="BL191" s="202" t="s">
        <v>261</v>
      </c>
      <c r="BM191" s="202" t="s">
        <v>2542</v>
      </c>
    </row>
    <row r="192" spans="2:65" s="212" customFormat="1" ht="16.5" customHeight="1">
      <c r="B192" s="213"/>
      <c r="C192" s="302" t="s">
        <v>509</v>
      </c>
      <c r="D192" s="302" t="s">
        <v>291</v>
      </c>
      <c r="E192" s="303" t="s">
        <v>1045</v>
      </c>
      <c r="F192" s="304" t="s">
        <v>1046</v>
      </c>
      <c r="G192" s="305" t="s">
        <v>201</v>
      </c>
      <c r="H192" s="306">
        <v>242.48500000000001</v>
      </c>
      <c r="I192" s="117">
        <v>0</v>
      </c>
      <c r="J192" s="307">
        <f>ROUND(I192*H192,2)</f>
        <v>0</v>
      </c>
      <c r="K192" s="304" t="s">
        <v>202</v>
      </c>
      <c r="L192" s="308"/>
      <c r="M192" s="309" t="s">
        <v>5</v>
      </c>
      <c r="N192" s="310" t="s">
        <v>48</v>
      </c>
      <c r="O192" s="214"/>
      <c r="P192" s="299">
        <f>O192*H192</f>
        <v>0</v>
      </c>
      <c r="Q192" s="299">
        <v>1.9199999999999998E-2</v>
      </c>
      <c r="R192" s="299">
        <f>Q192*H192</f>
        <v>4.6557120000000003</v>
      </c>
      <c r="S192" s="299">
        <v>0</v>
      </c>
      <c r="T192" s="300">
        <f>S192*H192</f>
        <v>0</v>
      </c>
      <c r="AR192" s="202" t="s">
        <v>327</v>
      </c>
      <c r="AT192" s="202" t="s">
        <v>291</v>
      </c>
      <c r="AU192" s="202" t="s">
        <v>85</v>
      </c>
      <c r="AY192" s="202" t="s">
        <v>196</v>
      </c>
      <c r="BE192" s="301">
        <f>IF(N192="základní",J192,0)</f>
        <v>0</v>
      </c>
      <c r="BF192" s="301">
        <f>IF(N192="snížená",J192,0)</f>
        <v>0</v>
      </c>
      <c r="BG192" s="301">
        <f>IF(N192="zákl. přenesená",J192,0)</f>
        <v>0</v>
      </c>
      <c r="BH192" s="301">
        <f>IF(N192="sníž. přenesená",J192,0)</f>
        <v>0</v>
      </c>
      <c r="BI192" s="301">
        <f>IF(N192="nulová",J192,0)</f>
        <v>0</v>
      </c>
      <c r="BJ192" s="202" t="s">
        <v>39</v>
      </c>
      <c r="BK192" s="301">
        <f>ROUND(I192*H192,2)</f>
        <v>0</v>
      </c>
      <c r="BL192" s="202" t="s">
        <v>261</v>
      </c>
      <c r="BM192" s="202" t="s">
        <v>2543</v>
      </c>
    </row>
    <row r="193" spans="2:65" s="312" customFormat="1">
      <c r="B193" s="311"/>
      <c r="D193" s="313" t="s">
        <v>464</v>
      </c>
      <c r="F193" s="314" t="s">
        <v>2544</v>
      </c>
      <c r="H193" s="315">
        <v>242.48500000000001</v>
      </c>
      <c r="I193" s="118"/>
      <c r="L193" s="311"/>
      <c r="M193" s="316"/>
      <c r="N193" s="317"/>
      <c r="O193" s="317"/>
      <c r="P193" s="317"/>
      <c r="Q193" s="317"/>
      <c r="R193" s="317"/>
      <c r="S193" s="317"/>
      <c r="T193" s="318"/>
      <c r="AT193" s="319" t="s">
        <v>464</v>
      </c>
      <c r="AU193" s="319" t="s">
        <v>85</v>
      </c>
      <c r="AV193" s="312" t="s">
        <v>85</v>
      </c>
      <c r="AW193" s="312" t="s">
        <v>6</v>
      </c>
      <c r="AX193" s="312" t="s">
        <v>39</v>
      </c>
      <c r="AY193" s="319" t="s">
        <v>196</v>
      </c>
    </row>
    <row r="194" spans="2:65" s="212" customFormat="1" ht="25.5" customHeight="1">
      <c r="B194" s="213"/>
      <c r="C194" s="291" t="s">
        <v>513</v>
      </c>
      <c r="D194" s="291" t="s">
        <v>198</v>
      </c>
      <c r="E194" s="292" t="s">
        <v>1131</v>
      </c>
      <c r="F194" s="293" t="s">
        <v>1132</v>
      </c>
      <c r="G194" s="294" t="s">
        <v>201</v>
      </c>
      <c r="H194" s="295">
        <v>220.441</v>
      </c>
      <c r="I194" s="116">
        <v>0</v>
      </c>
      <c r="J194" s="296">
        <f>ROUND(I194*H194,2)</f>
        <v>0</v>
      </c>
      <c r="K194" s="293" t="s">
        <v>202</v>
      </c>
      <c r="L194" s="213"/>
      <c r="M194" s="297" t="s">
        <v>5</v>
      </c>
      <c r="N194" s="298" t="s">
        <v>48</v>
      </c>
      <c r="O194" s="214"/>
      <c r="P194" s="299">
        <f>O194*H194</f>
        <v>0</v>
      </c>
      <c r="Q194" s="299">
        <v>9.3000000000000005E-4</v>
      </c>
      <c r="R194" s="299">
        <f>Q194*H194</f>
        <v>0.20501013000000001</v>
      </c>
      <c r="S194" s="299">
        <v>0</v>
      </c>
      <c r="T194" s="300">
        <f>S194*H194</f>
        <v>0</v>
      </c>
      <c r="AR194" s="202" t="s">
        <v>261</v>
      </c>
      <c r="AT194" s="202" t="s">
        <v>198</v>
      </c>
      <c r="AU194" s="202" t="s">
        <v>85</v>
      </c>
      <c r="AY194" s="202" t="s">
        <v>196</v>
      </c>
      <c r="BE194" s="301">
        <f>IF(N194="základní",J194,0)</f>
        <v>0</v>
      </c>
      <c r="BF194" s="301">
        <f>IF(N194="snížená",J194,0)</f>
        <v>0</v>
      </c>
      <c r="BG194" s="301">
        <f>IF(N194="zákl. přenesená",J194,0)</f>
        <v>0</v>
      </c>
      <c r="BH194" s="301">
        <f>IF(N194="sníž. přenesená",J194,0)</f>
        <v>0</v>
      </c>
      <c r="BI194" s="301">
        <f>IF(N194="nulová",J194,0)</f>
        <v>0</v>
      </c>
      <c r="BJ194" s="202" t="s">
        <v>39</v>
      </c>
      <c r="BK194" s="301">
        <f>ROUND(I194*H194,2)</f>
        <v>0</v>
      </c>
      <c r="BL194" s="202" t="s">
        <v>261</v>
      </c>
      <c r="BM194" s="202" t="s">
        <v>2545</v>
      </c>
    </row>
    <row r="195" spans="2:65" s="212" customFormat="1" ht="25.5" customHeight="1">
      <c r="B195" s="213"/>
      <c r="C195" s="291" t="s">
        <v>517</v>
      </c>
      <c r="D195" s="291" t="s">
        <v>198</v>
      </c>
      <c r="E195" s="292" t="s">
        <v>1135</v>
      </c>
      <c r="F195" s="293" t="s">
        <v>1136</v>
      </c>
      <c r="G195" s="294" t="s">
        <v>400</v>
      </c>
      <c r="H195" s="295">
        <v>62.3</v>
      </c>
      <c r="I195" s="116">
        <v>0</v>
      </c>
      <c r="J195" s="296">
        <f>ROUND(I195*H195,2)</f>
        <v>0</v>
      </c>
      <c r="K195" s="293" t="s">
        <v>202</v>
      </c>
      <c r="L195" s="213"/>
      <c r="M195" s="297" t="s">
        <v>5</v>
      </c>
      <c r="N195" s="298" t="s">
        <v>48</v>
      </c>
      <c r="O195" s="214"/>
      <c r="P195" s="299">
        <f>O195*H195</f>
        <v>0</v>
      </c>
      <c r="Q195" s="299">
        <v>3.1E-4</v>
      </c>
      <c r="R195" s="299">
        <f>Q195*H195</f>
        <v>1.9313E-2</v>
      </c>
      <c r="S195" s="299">
        <v>0</v>
      </c>
      <c r="T195" s="300">
        <f>S195*H195</f>
        <v>0</v>
      </c>
      <c r="AR195" s="202" t="s">
        <v>261</v>
      </c>
      <c r="AT195" s="202" t="s">
        <v>198</v>
      </c>
      <c r="AU195" s="202" t="s">
        <v>85</v>
      </c>
      <c r="AY195" s="202" t="s">
        <v>196</v>
      </c>
      <c r="BE195" s="301">
        <f>IF(N195="základní",J195,0)</f>
        <v>0</v>
      </c>
      <c r="BF195" s="301">
        <f>IF(N195="snížená",J195,0)</f>
        <v>0</v>
      </c>
      <c r="BG195" s="301">
        <f>IF(N195="zákl. přenesená",J195,0)</f>
        <v>0</v>
      </c>
      <c r="BH195" s="301">
        <f>IF(N195="sníž. přenesená",J195,0)</f>
        <v>0</v>
      </c>
      <c r="BI195" s="301">
        <f>IF(N195="nulová",J195,0)</f>
        <v>0</v>
      </c>
      <c r="BJ195" s="202" t="s">
        <v>39</v>
      </c>
      <c r="BK195" s="301">
        <f>ROUND(I195*H195,2)</f>
        <v>0</v>
      </c>
      <c r="BL195" s="202" t="s">
        <v>261</v>
      </c>
      <c r="BM195" s="202" t="s">
        <v>2546</v>
      </c>
    </row>
    <row r="196" spans="2:65" s="212" customFormat="1" ht="25.5" customHeight="1">
      <c r="B196" s="213"/>
      <c r="C196" s="291" t="s">
        <v>521</v>
      </c>
      <c r="D196" s="291" t="s">
        <v>198</v>
      </c>
      <c r="E196" s="292" t="s">
        <v>1139</v>
      </c>
      <c r="F196" s="293" t="s">
        <v>1140</v>
      </c>
      <c r="G196" s="294" t="s">
        <v>400</v>
      </c>
      <c r="H196" s="295">
        <v>139.84</v>
      </c>
      <c r="I196" s="116">
        <v>0</v>
      </c>
      <c r="J196" s="296">
        <f>ROUND(I196*H196,2)</f>
        <v>0</v>
      </c>
      <c r="K196" s="293" t="s">
        <v>202</v>
      </c>
      <c r="L196" s="213"/>
      <c r="M196" s="297" t="s">
        <v>5</v>
      </c>
      <c r="N196" s="298" t="s">
        <v>48</v>
      </c>
      <c r="O196" s="214"/>
      <c r="P196" s="299">
        <f>O196*H196</f>
        <v>0</v>
      </c>
      <c r="Q196" s="299">
        <v>2.5999999999999998E-4</v>
      </c>
      <c r="R196" s="299">
        <f>Q196*H196</f>
        <v>3.6358399999999999E-2</v>
      </c>
      <c r="S196" s="299">
        <v>0</v>
      </c>
      <c r="T196" s="300">
        <f>S196*H196</f>
        <v>0</v>
      </c>
      <c r="AR196" s="202" t="s">
        <v>261</v>
      </c>
      <c r="AT196" s="202" t="s">
        <v>198</v>
      </c>
      <c r="AU196" s="202" t="s">
        <v>85</v>
      </c>
      <c r="AY196" s="202" t="s">
        <v>196</v>
      </c>
      <c r="BE196" s="301">
        <f>IF(N196="základní",J196,0)</f>
        <v>0</v>
      </c>
      <c r="BF196" s="301">
        <f>IF(N196="snížená",J196,0)</f>
        <v>0</v>
      </c>
      <c r="BG196" s="301">
        <f>IF(N196="zákl. přenesená",J196,0)</f>
        <v>0</v>
      </c>
      <c r="BH196" s="301">
        <f>IF(N196="sníž. přenesená",J196,0)</f>
        <v>0</v>
      </c>
      <c r="BI196" s="301">
        <f>IF(N196="nulová",J196,0)</f>
        <v>0</v>
      </c>
      <c r="BJ196" s="202" t="s">
        <v>39</v>
      </c>
      <c r="BK196" s="301">
        <f>ROUND(I196*H196,2)</f>
        <v>0</v>
      </c>
      <c r="BL196" s="202" t="s">
        <v>261</v>
      </c>
      <c r="BM196" s="202" t="s">
        <v>2547</v>
      </c>
    </row>
    <row r="197" spans="2:65" s="212" customFormat="1" ht="16.5" customHeight="1">
      <c r="B197" s="213"/>
      <c r="C197" s="291" t="s">
        <v>525</v>
      </c>
      <c r="D197" s="291" t="s">
        <v>198</v>
      </c>
      <c r="E197" s="292" t="s">
        <v>1143</v>
      </c>
      <c r="F197" s="293" t="s">
        <v>1144</v>
      </c>
      <c r="G197" s="294" t="s">
        <v>201</v>
      </c>
      <c r="H197" s="295">
        <v>220.441</v>
      </c>
      <c r="I197" s="116">
        <v>0</v>
      </c>
      <c r="J197" s="296">
        <f>ROUND(I197*H197,2)</f>
        <v>0</v>
      </c>
      <c r="K197" s="293" t="s">
        <v>202</v>
      </c>
      <c r="L197" s="213"/>
      <c r="M197" s="297" t="s">
        <v>5</v>
      </c>
      <c r="N197" s="298" t="s">
        <v>48</v>
      </c>
      <c r="O197" s="214"/>
      <c r="P197" s="299">
        <f>O197*H197</f>
        <v>0</v>
      </c>
      <c r="Q197" s="299">
        <v>2.9999999999999997E-4</v>
      </c>
      <c r="R197" s="299">
        <f>Q197*H197</f>
        <v>6.6132299999999991E-2</v>
      </c>
      <c r="S197" s="299">
        <v>0</v>
      </c>
      <c r="T197" s="300">
        <f>S197*H197</f>
        <v>0</v>
      </c>
      <c r="AR197" s="202" t="s">
        <v>261</v>
      </c>
      <c r="AT197" s="202" t="s">
        <v>198</v>
      </c>
      <c r="AU197" s="202" t="s">
        <v>85</v>
      </c>
      <c r="AY197" s="202" t="s">
        <v>196</v>
      </c>
      <c r="BE197" s="301">
        <f>IF(N197="základní",J197,0)</f>
        <v>0</v>
      </c>
      <c r="BF197" s="301">
        <f>IF(N197="snížená",J197,0)</f>
        <v>0</v>
      </c>
      <c r="BG197" s="301">
        <f>IF(N197="zákl. přenesená",J197,0)</f>
        <v>0</v>
      </c>
      <c r="BH197" s="301">
        <f>IF(N197="sníž. přenesená",J197,0)</f>
        <v>0</v>
      </c>
      <c r="BI197" s="301">
        <f>IF(N197="nulová",J197,0)</f>
        <v>0</v>
      </c>
      <c r="BJ197" s="202" t="s">
        <v>39</v>
      </c>
      <c r="BK197" s="301">
        <f>ROUND(I197*H197,2)</f>
        <v>0</v>
      </c>
      <c r="BL197" s="202" t="s">
        <v>261</v>
      </c>
      <c r="BM197" s="202" t="s">
        <v>2548</v>
      </c>
    </row>
    <row r="198" spans="2:65" s="212" customFormat="1" ht="38.25" customHeight="1">
      <c r="B198" s="213"/>
      <c r="C198" s="291" t="s">
        <v>529</v>
      </c>
      <c r="D198" s="291" t="s">
        <v>198</v>
      </c>
      <c r="E198" s="292" t="s">
        <v>1147</v>
      </c>
      <c r="F198" s="293" t="s">
        <v>1148</v>
      </c>
      <c r="G198" s="294" t="s">
        <v>243</v>
      </c>
      <c r="H198" s="295">
        <v>5.6219999999999999</v>
      </c>
      <c r="I198" s="116">
        <v>0</v>
      </c>
      <c r="J198" s="296">
        <f>ROUND(I198*H198,2)</f>
        <v>0</v>
      </c>
      <c r="K198" s="293" t="s">
        <v>202</v>
      </c>
      <c r="L198" s="213"/>
      <c r="M198" s="297" t="s">
        <v>5</v>
      </c>
      <c r="N198" s="298" t="s">
        <v>48</v>
      </c>
      <c r="O198" s="214"/>
      <c r="P198" s="299">
        <f>O198*H198</f>
        <v>0</v>
      </c>
      <c r="Q198" s="299">
        <v>0</v>
      </c>
      <c r="R198" s="299">
        <f>Q198*H198</f>
        <v>0</v>
      </c>
      <c r="S198" s="299">
        <v>0</v>
      </c>
      <c r="T198" s="300">
        <f>S198*H198</f>
        <v>0</v>
      </c>
      <c r="AR198" s="202" t="s">
        <v>261</v>
      </c>
      <c r="AT198" s="202" t="s">
        <v>198</v>
      </c>
      <c r="AU198" s="202" t="s">
        <v>85</v>
      </c>
      <c r="AY198" s="202" t="s">
        <v>196</v>
      </c>
      <c r="BE198" s="301">
        <f>IF(N198="základní",J198,0)</f>
        <v>0</v>
      </c>
      <c r="BF198" s="301">
        <f>IF(N198="snížená",J198,0)</f>
        <v>0</v>
      </c>
      <c r="BG198" s="301">
        <f>IF(N198="zákl. přenesená",J198,0)</f>
        <v>0</v>
      </c>
      <c r="BH198" s="301">
        <f>IF(N198="sníž. přenesená",J198,0)</f>
        <v>0</v>
      </c>
      <c r="BI198" s="301">
        <f>IF(N198="nulová",J198,0)</f>
        <v>0</v>
      </c>
      <c r="BJ198" s="202" t="s">
        <v>39</v>
      </c>
      <c r="BK198" s="301">
        <f>ROUND(I198*H198,2)</f>
        <v>0</v>
      </c>
      <c r="BL198" s="202" t="s">
        <v>261</v>
      </c>
      <c r="BM198" s="202" t="s">
        <v>2549</v>
      </c>
    </row>
    <row r="199" spans="2:65" s="279" customFormat="1" ht="29.85" customHeight="1">
      <c r="B199" s="278"/>
      <c r="D199" s="280" t="s">
        <v>76</v>
      </c>
      <c r="E199" s="289" t="s">
        <v>1150</v>
      </c>
      <c r="F199" s="289" t="s">
        <v>1151</v>
      </c>
      <c r="I199" s="115"/>
      <c r="J199" s="290">
        <f>BK199</f>
        <v>0</v>
      </c>
      <c r="L199" s="278"/>
      <c r="M199" s="283"/>
      <c r="N199" s="284"/>
      <c r="O199" s="284"/>
      <c r="P199" s="285">
        <f>SUM(P200:P202)</f>
        <v>0</v>
      </c>
      <c r="Q199" s="284"/>
      <c r="R199" s="285">
        <f>SUM(R200:R202)</f>
        <v>2.4583560000000001E-2</v>
      </c>
      <c r="S199" s="284"/>
      <c r="T199" s="286">
        <f>SUM(T200:T202)</f>
        <v>0</v>
      </c>
      <c r="AR199" s="280" t="s">
        <v>85</v>
      </c>
      <c r="AT199" s="287" t="s">
        <v>76</v>
      </c>
      <c r="AU199" s="287" t="s">
        <v>39</v>
      </c>
      <c r="AY199" s="280" t="s">
        <v>196</v>
      </c>
      <c r="BK199" s="288">
        <f>SUM(BK200:BK202)</f>
        <v>0</v>
      </c>
    </row>
    <row r="200" spans="2:65" s="212" customFormat="1" ht="25.5" customHeight="1">
      <c r="B200" s="213"/>
      <c r="C200" s="291" t="s">
        <v>533</v>
      </c>
      <c r="D200" s="291" t="s">
        <v>198</v>
      </c>
      <c r="E200" s="292" t="s">
        <v>2550</v>
      </c>
      <c r="F200" s="293" t="s">
        <v>2551</v>
      </c>
      <c r="G200" s="294" t="s">
        <v>201</v>
      </c>
      <c r="H200" s="295">
        <v>128.304</v>
      </c>
      <c r="I200" s="116">
        <v>0</v>
      </c>
      <c r="J200" s="296">
        <f>ROUND(I200*H200,2)</f>
        <v>0</v>
      </c>
      <c r="K200" s="293" t="s">
        <v>202</v>
      </c>
      <c r="L200" s="213"/>
      <c r="M200" s="297" t="s">
        <v>5</v>
      </c>
      <c r="N200" s="298" t="s">
        <v>48</v>
      </c>
      <c r="O200" s="214"/>
      <c r="P200" s="299">
        <f>O200*H200</f>
        <v>0</v>
      </c>
      <c r="Q200" s="299">
        <v>6.9999999999999994E-5</v>
      </c>
      <c r="R200" s="299">
        <f>Q200*H200</f>
        <v>8.9812799999999995E-3</v>
      </c>
      <c r="S200" s="299">
        <v>0</v>
      </c>
      <c r="T200" s="300">
        <f>S200*H200</f>
        <v>0</v>
      </c>
      <c r="AR200" s="202" t="s">
        <v>261</v>
      </c>
      <c r="AT200" s="202" t="s">
        <v>198</v>
      </c>
      <c r="AU200" s="202" t="s">
        <v>85</v>
      </c>
      <c r="AY200" s="202" t="s">
        <v>196</v>
      </c>
      <c r="BE200" s="301">
        <f>IF(N200="základní",J200,0)</f>
        <v>0</v>
      </c>
      <c r="BF200" s="301">
        <f>IF(N200="snížená",J200,0)</f>
        <v>0</v>
      </c>
      <c r="BG200" s="301">
        <f>IF(N200="zákl. přenesená",J200,0)</f>
        <v>0</v>
      </c>
      <c r="BH200" s="301">
        <f>IF(N200="sníž. přenesená",J200,0)</f>
        <v>0</v>
      </c>
      <c r="BI200" s="301">
        <f>IF(N200="nulová",J200,0)</f>
        <v>0</v>
      </c>
      <c r="BJ200" s="202" t="s">
        <v>39</v>
      </c>
      <c r="BK200" s="301">
        <f>ROUND(I200*H200,2)</f>
        <v>0</v>
      </c>
      <c r="BL200" s="202" t="s">
        <v>261</v>
      </c>
      <c r="BM200" s="202" t="s">
        <v>2552</v>
      </c>
    </row>
    <row r="201" spans="2:65" s="212" customFormat="1" ht="16.5" customHeight="1">
      <c r="B201" s="213"/>
      <c r="C201" s="291" t="s">
        <v>537</v>
      </c>
      <c r="D201" s="291" t="s">
        <v>198</v>
      </c>
      <c r="E201" s="292" t="s">
        <v>2553</v>
      </c>
      <c r="F201" s="293" t="s">
        <v>2554</v>
      </c>
      <c r="G201" s="294" t="s">
        <v>201</v>
      </c>
      <c r="H201" s="295">
        <v>128.304</v>
      </c>
      <c r="I201" s="116">
        <v>0</v>
      </c>
      <c r="J201" s="296">
        <f>ROUND(I201*H201,2)</f>
        <v>0</v>
      </c>
      <c r="K201" s="293" t="s">
        <v>202</v>
      </c>
      <c r="L201" s="213"/>
      <c r="M201" s="297" t="s">
        <v>5</v>
      </c>
      <c r="N201" s="298" t="s">
        <v>48</v>
      </c>
      <c r="O201" s="214"/>
      <c r="P201" s="299">
        <f>O201*H201</f>
        <v>0</v>
      </c>
      <c r="Q201" s="299">
        <v>0</v>
      </c>
      <c r="R201" s="299">
        <f>Q201*H201</f>
        <v>0</v>
      </c>
      <c r="S201" s="299">
        <v>0</v>
      </c>
      <c r="T201" s="300">
        <f>S201*H201</f>
        <v>0</v>
      </c>
      <c r="AR201" s="202" t="s">
        <v>261</v>
      </c>
      <c r="AT201" s="202" t="s">
        <v>198</v>
      </c>
      <c r="AU201" s="202" t="s">
        <v>85</v>
      </c>
      <c r="AY201" s="202" t="s">
        <v>196</v>
      </c>
      <c r="BE201" s="301">
        <f>IF(N201="základní",J201,0)</f>
        <v>0</v>
      </c>
      <c r="BF201" s="301">
        <f>IF(N201="snížená",J201,0)</f>
        <v>0</v>
      </c>
      <c r="BG201" s="301">
        <f>IF(N201="zákl. přenesená",J201,0)</f>
        <v>0</v>
      </c>
      <c r="BH201" s="301">
        <f>IF(N201="sníž. přenesená",J201,0)</f>
        <v>0</v>
      </c>
      <c r="BI201" s="301">
        <f>IF(N201="nulová",J201,0)</f>
        <v>0</v>
      </c>
      <c r="BJ201" s="202" t="s">
        <v>39</v>
      </c>
      <c r="BK201" s="301">
        <f>ROUND(I201*H201,2)</f>
        <v>0</v>
      </c>
      <c r="BL201" s="202" t="s">
        <v>261</v>
      </c>
      <c r="BM201" s="202" t="s">
        <v>2555</v>
      </c>
    </row>
    <row r="202" spans="2:65" s="212" customFormat="1" ht="25.5" customHeight="1">
      <c r="B202" s="213"/>
      <c r="C202" s="291" t="s">
        <v>541</v>
      </c>
      <c r="D202" s="291" t="s">
        <v>198</v>
      </c>
      <c r="E202" s="292" t="s">
        <v>1153</v>
      </c>
      <c r="F202" s="293" t="s">
        <v>1154</v>
      </c>
      <c r="G202" s="294" t="s">
        <v>201</v>
      </c>
      <c r="H202" s="295">
        <v>130.01900000000001</v>
      </c>
      <c r="I202" s="116">
        <v>0</v>
      </c>
      <c r="J202" s="296">
        <f>ROUND(I202*H202,2)</f>
        <v>0</v>
      </c>
      <c r="K202" s="293" t="s">
        <v>351</v>
      </c>
      <c r="L202" s="213"/>
      <c r="M202" s="297" t="s">
        <v>5</v>
      </c>
      <c r="N202" s="298" t="s">
        <v>48</v>
      </c>
      <c r="O202" s="214"/>
      <c r="P202" s="299">
        <f>O202*H202</f>
        <v>0</v>
      </c>
      <c r="Q202" s="299">
        <v>1.2E-4</v>
      </c>
      <c r="R202" s="299">
        <f>Q202*H202</f>
        <v>1.5602280000000001E-2</v>
      </c>
      <c r="S202" s="299">
        <v>0</v>
      </c>
      <c r="T202" s="300">
        <f>S202*H202</f>
        <v>0</v>
      </c>
      <c r="AR202" s="202" t="s">
        <v>261</v>
      </c>
      <c r="AT202" s="202" t="s">
        <v>198</v>
      </c>
      <c r="AU202" s="202" t="s">
        <v>85</v>
      </c>
      <c r="AY202" s="202" t="s">
        <v>196</v>
      </c>
      <c r="BE202" s="301">
        <f>IF(N202="základní",J202,0)</f>
        <v>0</v>
      </c>
      <c r="BF202" s="301">
        <f>IF(N202="snížená",J202,0)</f>
        <v>0</v>
      </c>
      <c r="BG202" s="301">
        <f>IF(N202="zákl. přenesená",J202,0)</f>
        <v>0</v>
      </c>
      <c r="BH202" s="301">
        <f>IF(N202="sníž. přenesená",J202,0)</f>
        <v>0</v>
      </c>
      <c r="BI202" s="301">
        <f>IF(N202="nulová",J202,0)</f>
        <v>0</v>
      </c>
      <c r="BJ202" s="202" t="s">
        <v>39</v>
      </c>
      <c r="BK202" s="301">
        <f>ROUND(I202*H202,2)</f>
        <v>0</v>
      </c>
      <c r="BL202" s="202" t="s">
        <v>261</v>
      </c>
      <c r="BM202" s="202" t="s">
        <v>2556</v>
      </c>
    </row>
    <row r="203" spans="2:65" s="279" customFormat="1" ht="29.85" customHeight="1">
      <c r="B203" s="278"/>
      <c r="D203" s="280" t="s">
        <v>76</v>
      </c>
      <c r="E203" s="289" t="s">
        <v>1156</v>
      </c>
      <c r="F203" s="289" t="s">
        <v>1157</v>
      </c>
      <c r="I203" s="115"/>
      <c r="J203" s="290">
        <f>BK203</f>
        <v>0</v>
      </c>
      <c r="L203" s="278"/>
      <c r="M203" s="283"/>
      <c r="N203" s="284"/>
      <c r="O203" s="284"/>
      <c r="P203" s="285">
        <f>SUM(P204:P207)</f>
        <v>0</v>
      </c>
      <c r="Q203" s="284"/>
      <c r="R203" s="285">
        <f>SUM(R204:R207)</f>
        <v>0.70035117000000013</v>
      </c>
      <c r="S203" s="284"/>
      <c r="T203" s="286">
        <f>SUM(T204:T207)</f>
        <v>0.12002456</v>
      </c>
      <c r="AR203" s="280" t="s">
        <v>85</v>
      </c>
      <c r="AT203" s="287" t="s">
        <v>76</v>
      </c>
      <c r="AU203" s="287" t="s">
        <v>39</v>
      </c>
      <c r="AY203" s="280" t="s">
        <v>196</v>
      </c>
      <c r="BK203" s="288">
        <f>SUM(BK204:BK207)</f>
        <v>0</v>
      </c>
    </row>
    <row r="204" spans="2:65" s="212" customFormat="1" ht="16.5" customHeight="1">
      <c r="B204" s="213"/>
      <c r="C204" s="291" t="s">
        <v>545</v>
      </c>
      <c r="D204" s="291" t="s">
        <v>198</v>
      </c>
      <c r="E204" s="292" t="s">
        <v>2557</v>
      </c>
      <c r="F204" s="293" t="s">
        <v>2558</v>
      </c>
      <c r="G204" s="294" t="s">
        <v>201</v>
      </c>
      <c r="H204" s="295">
        <v>387.17599999999999</v>
      </c>
      <c r="I204" s="116">
        <v>0</v>
      </c>
      <c r="J204" s="296">
        <f>ROUND(I204*H204,2)</f>
        <v>0</v>
      </c>
      <c r="K204" s="293" t="s">
        <v>202</v>
      </c>
      <c r="L204" s="213"/>
      <c r="M204" s="297" t="s">
        <v>5</v>
      </c>
      <c r="N204" s="298" t="s">
        <v>48</v>
      </c>
      <c r="O204" s="214"/>
      <c r="P204" s="299">
        <f>O204*H204</f>
        <v>0</v>
      </c>
      <c r="Q204" s="299">
        <v>0</v>
      </c>
      <c r="R204" s="299">
        <f>Q204*H204</f>
        <v>0</v>
      </c>
      <c r="S204" s="299">
        <v>0</v>
      </c>
      <c r="T204" s="300">
        <f>S204*H204</f>
        <v>0</v>
      </c>
      <c r="AR204" s="202" t="s">
        <v>261</v>
      </c>
      <c r="AT204" s="202" t="s">
        <v>198</v>
      </c>
      <c r="AU204" s="202" t="s">
        <v>85</v>
      </c>
      <c r="AY204" s="202" t="s">
        <v>196</v>
      </c>
      <c r="BE204" s="301">
        <f>IF(N204="základní",J204,0)</f>
        <v>0</v>
      </c>
      <c r="BF204" s="301">
        <f>IF(N204="snížená",J204,0)</f>
        <v>0</v>
      </c>
      <c r="BG204" s="301">
        <f>IF(N204="zákl. přenesená",J204,0)</f>
        <v>0</v>
      </c>
      <c r="BH204" s="301">
        <f>IF(N204="sníž. přenesená",J204,0)</f>
        <v>0</v>
      </c>
      <c r="BI204" s="301">
        <f>IF(N204="nulová",J204,0)</f>
        <v>0</v>
      </c>
      <c r="BJ204" s="202" t="s">
        <v>39</v>
      </c>
      <c r="BK204" s="301">
        <f>ROUND(I204*H204,2)</f>
        <v>0</v>
      </c>
      <c r="BL204" s="202" t="s">
        <v>261</v>
      </c>
      <c r="BM204" s="202" t="s">
        <v>2559</v>
      </c>
    </row>
    <row r="205" spans="2:65" s="212" customFormat="1" ht="16.5" customHeight="1">
      <c r="B205" s="213"/>
      <c r="C205" s="291" t="s">
        <v>549</v>
      </c>
      <c r="D205" s="291" t="s">
        <v>198</v>
      </c>
      <c r="E205" s="292" t="s">
        <v>2560</v>
      </c>
      <c r="F205" s="293" t="s">
        <v>2561</v>
      </c>
      <c r="G205" s="294" t="s">
        <v>201</v>
      </c>
      <c r="H205" s="295">
        <v>387.17599999999999</v>
      </c>
      <c r="I205" s="116">
        <v>0</v>
      </c>
      <c r="J205" s="296">
        <f>ROUND(I205*H205,2)</f>
        <v>0</v>
      </c>
      <c r="K205" s="293" t="s">
        <v>202</v>
      </c>
      <c r="L205" s="213"/>
      <c r="M205" s="297" t="s">
        <v>5</v>
      </c>
      <c r="N205" s="298" t="s">
        <v>48</v>
      </c>
      <c r="O205" s="214"/>
      <c r="P205" s="299">
        <f>O205*H205</f>
        <v>0</v>
      </c>
      <c r="Q205" s="299">
        <v>1E-3</v>
      </c>
      <c r="R205" s="299">
        <f>Q205*H205</f>
        <v>0.38717600000000002</v>
      </c>
      <c r="S205" s="299">
        <v>3.1E-4</v>
      </c>
      <c r="T205" s="300">
        <f>S205*H205</f>
        <v>0.12002456</v>
      </c>
      <c r="AR205" s="202" t="s">
        <v>261</v>
      </c>
      <c r="AT205" s="202" t="s">
        <v>198</v>
      </c>
      <c r="AU205" s="202" t="s">
        <v>85</v>
      </c>
      <c r="AY205" s="202" t="s">
        <v>196</v>
      </c>
      <c r="BE205" s="301">
        <f>IF(N205="základní",J205,0)</f>
        <v>0</v>
      </c>
      <c r="BF205" s="301">
        <f>IF(N205="snížená",J205,0)</f>
        <v>0</v>
      </c>
      <c r="BG205" s="301">
        <f>IF(N205="zákl. přenesená",J205,0)</f>
        <v>0</v>
      </c>
      <c r="BH205" s="301">
        <f>IF(N205="sníž. přenesená",J205,0)</f>
        <v>0</v>
      </c>
      <c r="BI205" s="301">
        <f>IF(N205="nulová",J205,0)</f>
        <v>0</v>
      </c>
      <c r="BJ205" s="202" t="s">
        <v>39</v>
      </c>
      <c r="BK205" s="301">
        <f>ROUND(I205*H205,2)</f>
        <v>0</v>
      </c>
      <c r="BL205" s="202" t="s">
        <v>261</v>
      </c>
      <c r="BM205" s="202" t="s">
        <v>2562</v>
      </c>
    </row>
    <row r="206" spans="2:65" s="212" customFormat="1" ht="25.5" customHeight="1">
      <c r="B206" s="213"/>
      <c r="C206" s="291" t="s">
        <v>553</v>
      </c>
      <c r="D206" s="291" t="s">
        <v>198</v>
      </c>
      <c r="E206" s="292" t="s">
        <v>2563</v>
      </c>
      <c r="F206" s="293" t="s">
        <v>2564</v>
      </c>
      <c r="G206" s="294" t="s">
        <v>201</v>
      </c>
      <c r="H206" s="295">
        <v>639.13300000000004</v>
      </c>
      <c r="I206" s="116">
        <v>0</v>
      </c>
      <c r="J206" s="296">
        <f>ROUND(I206*H206,2)</f>
        <v>0</v>
      </c>
      <c r="K206" s="293" t="s">
        <v>202</v>
      </c>
      <c r="L206" s="213"/>
      <c r="M206" s="297" t="s">
        <v>5</v>
      </c>
      <c r="N206" s="298" t="s">
        <v>48</v>
      </c>
      <c r="O206" s="214"/>
      <c r="P206" s="299">
        <f>O206*H206</f>
        <v>0</v>
      </c>
      <c r="Q206" s="299">
        <v>2.0000000000000001E-4</v>
      </c>
      <c r="R206" s="299">
        <f>Q206*H206</f>
        <v>0.12782660000000001</v>
      </c>
      <c r="S206" s="299">
        <v>0</v>
      </c>
      <c r="T206" s="300">
        <f>S206*H206</f>
        <v>0</v>
      </c>
      <c r="AR206" s="202" t="s">
        <v>261</v>
      </c>
      <c r="AT206" s="202" t="s">
        <v>198</v>
      </c>
      <c r="AU206" s="202" t="s">
        <v>85</v>
      </c>
      <c r="AY206" s="202" t="s">
        <v>196</v>
      </c>
      <c r="BE206" s="301">
        <f>IF(N206="základní",J206,0)</f>
        <v>0</v>
      </c>
      <c r="BF206" s="301">
        <f>IF(N206="snížená",J206,0)</f>
        <v>0</v>
      </c>
      <c r="BG206" s="301">
        <f>IF(N206="zákl. přenesená",J206,0)</f>
        <v>0</v>
      </c>
      <c r="BH206" s="301">
        <f>IF(N206="sníž. přenesená",J206,0)</f>
        <v>0</v>
      </c>
      <c r="BI206" s="301">
        <f>IF(N206="nulová",J206,0)</f>
        <v>0</v>
      </c>
      <c r="BJ206" s="202" t="s">
        <v>39</v>
      </c>
      <c r="BK206" s="301">
        <f>ROUND(I206*H206,2)</f>
        <v>0</v>
      </c>
      <c r="BL206" s="202" t="s">
        <v>261</v>
      </c>
      <c r="BM206" s="202" t="s">
        <v>2565</v>
      </c>
    </row>
    <row r="207" spans="2:65" s="212" customFormat="1" ht="25.5" customHeight="1">
      <c r="B207" s="213"/>
      <c r="C207" s="291" t="s">
        <v>557</v>
      </c>
      <c r="D207" s="291" t="s">
        <v>198</v>
      </c>
      <c r="E207" s="292" t="s">
        <v>2566</v>
      </c>
      <c r="F207" s="293" t="s">
        <v>2567</v>
      </c>
      <c r="G207" s="294" t="s">
        <v>201</v>
      </c>
      <c r="H207" s="295">
        <v>639.13300000000004</v>
      </c>
      <c r="I207" s="116">
        <v>0</v>
      </c>
      <c r="J207" s="296">
        <f>ROUND(I207*H207,2)</f>
        <v>0</v>
      </c>
      <c r="K207" s="293" t="s">
        <v>202</v>
      </c>
      <c r="L207" s="213"/>
      <c r="M207" s="297" t="s">
        <v>5</v>
      </c>
      <c r="N207" s="320" t="s">
        <v>48</v>
      </c>
      <c r="O207" s="321"/>
      <c r="P207" s="322">
        <f>O207*H207</f>
        <v>0</v>
      </c>
      <c r="Q207" s="322">
        <v>2.9E-4</v>
      </c>
      <c r="R207" s="322">
        <f>Q207*H207</f>
        <v>0.18534857000000002</v>
      </c>
      <c r="S207" s="322">
        <v>0</v>
      </c>
      <c r="T207" s="323">
        <f>S207*H207</f>
        <v>0</v>
      </c>
      <c r="AR207" s="202" t="s">
        <v>261</v>
      </c>
      <c r="AT207" s="202" t="s">
        <v>198</v>
      </c>
      <c r="AU207" s="202" t="s">
        <v>85</v>
      </c>
      <c r="AY207" s="202" t="s">
        <v>196</v>
      </c>
      <c r="BE207" s="301">
        <f>IF(N207="základní",J207,0)</f>
        <v>0</v>
      </c>
      <c r="BF207" s="301">
        <f>IF(N207="snížená",J207,0)</f>
        <v>0</v>
      </c>
      <c r="BG207" s="301">
        <f>IF(N207="zákl. přenesená",J207,0)</f>
        <v>0</v>
      </c>
      <c r="BH207" s="301">
        <f>IF(N207="sníž. přenesená",J207,0)</f>
        <v>0</v>
      </c>
      <c r="BI207" s="301">
        <f>IF(N207="nulová",J207,0)</f>
        <v>0</v>
      </c>
      <c r="BJ207" s="202" t="s">
        <v>39</v>
      </c>
      <c r="BK207" s="301">
        <f>ROUND(I207*H207,2)</f>
        <v>0</v>
      </c>
      <c r="BL207" s="202" t="s">
        <v>261</v>
      </c>
      <c r="BM207" s="202" t="s">
        <v>2568</v>
      </c>
    </row>
    <row r="208" spans="2:65" s="212" customFormat="1" ht="6.95" customHeight="1">
      <c r="B208" s="236"/>
      <c r="C208" s="237"/>
      <c r="D208" s="237"/>
      <c r="E208" s="237"/>
      <c r="F208" s="237"/>
      <c r="G208" s="237"/>
      <c r="H208" s="237"/>
      <c r="I208" s="108"/>
      <c r="J208" s="237"/>
      <c r="K208" s="237"/>
      <c r="L208" s="213"/>
    </row>
  </sheetData>
  <sheetProtection password="805E" sheet="1" objects="1" scenarios="1"/>
  <autoFilter ref="C99:K207"/>
  <mergeCells count="13">
    <mergeCell ref="E92:H92"/>
    <mergeCell ref="G1:H1"/>
    <mergeCell ref="L2:V2"/>
    <mergeCell ref="E49:H49"/>
    <mergeCell ref="E51:H51"/>
    <mergeCell ref="J55:J56"/>
    <mergeCell ref="E88:H88"/>
    <mergeCell ref="E90:H9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2"/>
  <sheetViews>
    <sheetView showGridLines="0" workbookViewId="0">
      <pane ySplit="1" topLeftCell="A2" activePane="bottomLeft" state="frozen"/>
      <selection pane="bottomLeft" activeCell="W94" sqref="W94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114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2423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2569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71.25" customHeight="1">
      <c r="B26" s="218"/>
      <c r="C26" s="219"/>
      <c r="D26" s="219"/>
      <c r="E26" s="380" t="s">
        <v>42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ROUND(J94,0)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ROUND(SUM(BE94:BE131), 0)</f>
        <v>0</v>
      </c>
      <c r="G32" s="214"/>
      <c r="H32" s="214"/>
      <c r="I32" s="106">
        <v>0.21</v>
      </c>
      <c r="J32" s="228">
        <f>ROUND(ROUND((SUM(BE94:BE131)),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ROUND(SUM(BF94:BF131), 0)</f>
        <v>0</v>
      </c>
      <c r="G33" s="214"/>
      <c r="H33" s="214"/>
      <c r="I33" s="106">
        <v>0.15</v>
      </c>
      <c r="J33" s="228">
        <f>ROUND(ROUND((SUM(BF94:BF131)),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ROUND(SUM(BG94:BG131),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ROUND(SUM(BH94:BH131),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ROUND(SUM(BI94:BI131),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2423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02 - Stavební práce - přístřešek kompresoru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J94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152</v>
      </c>
      <c r="E61" s="249"/>
      <c r="F61" s="249"/>
      <c r="G61" s="249"/>
      <c r="H61" s="249"/>
      <c r="I61" s="111"/>
      <c r="J61" s="250">
        <f>J95</f>
        <v>0</v>
      </c>
      <c r="K61" s="251"/>
    </row>
    <row r="62" spans="2:47" s="259" customFormat="1" ht="19.899999999999999" customHeight="1">
      <c r="B62" s="253"/>
      <c r="C62" s="254"/>
      <c r="D62" s="255" t="s">
        <v>153</v>
      </c>
      <c r="E62" s="256"/>
      <c r="F62" s="256"/>
      <c r="G62" s="256"/>
      <c r="H62" s="256"/>
      <c r="I62" s="112"/>
      <c r="J62" s="257">
        <f>J96</f>
        <v>0</v>
      </c>
      <c r="K62" s="258"/>
    </row>
    <row r="63" spans="2:47" s="259" customFormat="1" ht="19.899999999999999" customHeight="1">
      <c r="B63" s="253"/>
      <c r="C63" s="254"/>
      <c r="D63" s="255" t="s">
        <v>154</v>
      </c>
      <c r="E63" s="256"/>
      <c r="F63" s="256"/>
      <c r="G63" s="256"/>
      <c r="H63" s="256"/>
      <c r="I63" s="112"/>
      <c r="J63" s="257">
        <f>J103</f>
        <v>0</v>
      </c>
      <c r="K63" s="258"/>
    </row>
    <row r="64" spans="2:47" s="259" customFormat="1" ht="19.899999999999999" customHeight="1">
      <c r="B64" s="253"/>
      <c r="C64" s="254"/>
      <c r="D64" s="255" t="s">
        <v>155</v>
      </c>
      <c r="E64" s="256"/>
      <c r="F64" s="256"/>
      <c r="G64" s="256"/>
      <c r="H64" s="256"/>
      <c r="I64" s="112"/>
      <c r="J64" s="257">
        <f>J107</f>
        <v>0</v>
      </c>
      <c r="K64" s="258"/>
    </row>
    <row r="65" spans="2:12" s="259" customFormat="1" ht="19.899999999999999" customHeight="1">
      <c r="B65" s="253"/>
      <c r="C65" s="254"/>
      <c r="D65" s="255" t="s">
        <v>156</v>
      </c>
      <c r="E65" s="256"/>
      <c r="F65" s="256"/>
      <c r="G65" s="256"/>
      <c r="H65" s="256"/>
      <c r="I65" s="112"/>
      <c r="J65" s="257">
        <f>J110</f>
        <v>0</v>
      </c>
      <c r="K65" s="258"/>
    </row>
    <row r="66" spans="2:12" s="259" customFormat="1" ht="19.899999999999999" customHeight="1">
      <c r="B66" s="253"/>
      <c r="C66" s="254"/>
      <c r="D66" s="255" t="s">
        <v>157</v>
      </c>
      <c r="E66" s="256"/>
      <c r="F66" s="256"/>
      <c r="G66" s="256"/>
      <c r="H66" s="256"/>
      <c r="I66" s="112"/>
      <c r="J66" s="257">
        <f>J113</f>
        <v>0</v>
      </c>
      <c r="K66" s="258"/>
    </row>
    <row r="67" spans="2:12" s="259" customFormat="1" ht="19.899999999999999" customHeight="1">
      <c r="B67" s="253"/>
      <c r="C67" s="254"/>
      <c r="D67" s="255" t="s">
        <v>159</v>
      </c>
      <c r="E67" s="256"/>
      <c r="F67" s="256"/>
      <c r="G67" s="256"/>
      <c r="H67" s="256"/>
      <c r="I67" s="112"/>
      <c r="J67" s="257">
        <f>J115</f>
        <v>0</v>
      </c>
      <c r="K67" s="258"/>
    </row>
    <row r="68" spans="2:12" s="259" customFormat="1" ht="19.899999999999999" customHeight="1">
      <c r="B68" s="253"/>
      <c r="C68" s="254"/>
      <c r="D68" s="255" t="s">
        <v>160</v>
      </c>
      <c r="E68" s="256"/>
      <c r="F68" s="256"/>
      <c r="G68" s="256"/>
      <c r="H68" s="256"/>
      <c r="I68" s="112"/>
      <c r="J68" s="257">
        <f>J117</f>
        <v>0</v>
      </c>
      <c r="K68" s="258"/>
    </row>
    <row r="69" spans="2:12" s="259" customFormat="1" ht="19.899999999999999" customHeight="1">
      <c r="B69" s="253"/>
      <c r="C69" s="254"/>
      <c r="D69" s="255" t="s">
        <v>161</v>
      </c>
      <c r="E69" s="256"/>
      <c r="F69" s="256"/>
      <c r="G69" s="256"/>
      <c r="H69" s="256"/>
      <c r="I69" s="112"/>
      <c r="J69" s="257">
        <f>J122</f>
        <v>0</v>
      </c>
      <c r="K69" s="258"/>
    </row>
    <row r="70" spans="2:12" s="252" customFormat="1" ht="24.95" customHeight="1">
      <c r="B70" s="246"/>
      <c r="C70" s="247"/>
      <c r="D70" s="248" t="s">
        <v>162</v>
      </c>
      <c r="E70" s="249"/>
      <c r="F70" s="249"/>
      <c r="G70" s="249"/>
      <c r="H70" s="249"/>
      <c r="I70" s="111"/>
      <c r="J70" s="250">
        <f>J124</f>
        <v>0</v>
      </c>
      <c r="K70" s="251"/>
    </row>
    <row r="71" spans="2:12" s="259" customFormat="1" ht="19.899999999999999" customHeight="1">
      <c r="B71" s="253"/>
      <c r="C71" s="254"/>
      <c r="D71" s="255" t="s">
        <v>2570</v>
      </c>
      <c r="E71" s="256"/>
      <c r="F71" s="256"/>
      <c r="G71" s="256"/>
      <c r="H71" s="256"/>
      <c r="I71" s="112"/>
      <c r="J71" s="257">
        <f>J125</f>
        <v>0</v>
      </c>
      <c r="K71" s="258"/>
    </row>
    <row r="72" spans="2:12" s="259" customFormat="1" ht="19.899999999999999" customHeight="1">
      <c r="B72" s="253"/>
      <c r="C72" s="254"/>
      <c r="D72" s="255" t="s">
        <v>170</v>
      </c>
      <c r="E72" s="256"/>
      <c r="F72" s="256"/>
      <c r="G72" s="256"/>
      <c r="H72" s="256"/>
      <c r="I72" s="112"/>
      <c r="J72" s="257">
        <f>J129</f>
        <v>0</v>
      </c>
      <c r="K72" s="258"/>
    </row>
    <row r="73" spans="2:12" s="212" customFormat="1" ht="21.75" customHeight="1">
      <c r="B73" s="213"/>
      <c r="C73" s="214"/>
      <c r="D73" s="214"/>
      <c r="E73" s="214"/>
      <c r="F73" s="214"/>
      <c r="G73" s="214"/>
      <c r="H73" s="214"/>
      <c r="I73" s="101"/>
      <c r="J73" s="214"/>
      <c r="K73" s="215"/>
    </row>
    <row r="74" spans="2:12" s="212" customFormat="1" ht="6.95" customHeight="1">
      <c r="B74" s="236"/>
      <c r="C74" s="237"/>
      <c r="D74" s="237"/>
      <c r="E74" s="237"/>
      <c r="F74" s="237"/>
      <c r="G74" s="237"/>
      <c r="H74" s="237"/>
      <c r="I74" s="108"/>
      <c r="J74" s="237"/>
      <c r="K74" s="238"/>
    </row>
    <row r="78" spans="2:12" s="212" customFormat="1" ht="6.95" customHeight="1">
      <c r="B78" s="239"/>
      <c r="C78" s="240"/>
      <c r="D78" s="240"/>
      <c r="E78" s="240"/>
      <c r="F78" s="240"/>
      <c r="G78" s="240"/>
      <c r="H78" s="240"/>
      <c r="I78" s="109"/>
      <c r="J78" s="240"/>
      <c r="K78" s="240"/>
      <c r="L78" s="213"/>
    </row>
    <row r="79" spans="2:12" s="212" customFormat="1" ht="36.950000000000003" customHeight="1">
      <c r="B79" s="213"/>
      <c r="C79" s="260" t="s">
        <v>180</v>
      </c>
      <c r="I79" s="119"/>
      <c r="L79" s="213"/>
    </row>
    <row r="80" spans="2:12" s="212" customFormat="1" ht="6.95" customHeight="1">
      <c r="B80" s="213"/>
      <c r="I80" s="119"/>
      <c r="L80" s="213"/>
    </row>
    <row r="81" spans="2:63" s="212" customFormat="1" ht="14.45" customHeight="1">
      <c r="B81" s="213"/>
      <c r="C81" s="261" t="s">
        <v>19</v>
      </c>
      <c r="I81" s="119"/>
      <c r="L81" s="213"/>
    </row>
    <row r="82" spans="2:63" s="212" customFormat="1" ht="16.5" customHeight="1">
      <c r="B82" s="213"/>
      <c r="E82" s="382" t="str">
        <f>E7</f>
        <v>Střední škola automobilní Holice - modernizace dílen odborného výcviku a praxe - stavební práce</v>
      </c>
      <c r="F82" s="383"/>
      <c r="G82" s="383"/>
      <c r="H82" s="383"/>
      <c r="I82" s="119"/>
      <c r="L82" s="213"/>
    </row>
    <row r="83" spans="2:63" ht="15">
      <c r="B83" s="206"/>
      <c r="C83" s="261" t="s">
        <v>143</v>
      </c>
      <c r="L83" s="206"/>
    </row>
    <row r="84" spans="2:63" s="212" customFormat="1" ht="16.5" customHeight="1">
      <c r="B84" s="213"/>
      <c r="E84" s="382" t="s">
        <v>2423</v>
      </c>
      <c r="F84" s="373"/>
      <c r="G84" s="373"/>
      <c r="H84" s="373"/>
      <c r="I84" s="119"/>
      <c r="L84" s="213"/>
    </row>
    <row r="85" spans="2:63" s="212" customFormat="1" ht="14.45" customHeight="1">
      <c r="B85" s="213"/>
      <c r="C85" s="261" t="s">
        <v>145</v>
      </c>
      <c r="I85" s="119"/>
      <c r="L85" s="213"/>
    </row>
    <row r="86" spans="2:63" s="212" customFormat="1" ht="17.25" customHeight="1">
      <c r="B86" s="213"/>
      <c r="E86" s="372" t="str">
        <f>E11</f>
        <v>02 - Stavební práce - přístřešek kompresoru</v>
      </c>
      <c r="F86" s="373"/>
      <c r="G86" s="373"/>
      <c r="H86" s="373"/>
      <c r="I86" s="119"/>
      <c r="L86" s="213"/>
    </row>
    <row r="87" spans="2:63" s="212" customFormat="1" ht="6.95" customHeight="1">
      <c r="B87" s="213"/>
      <c r="I87" s="119"/>
      <c r="L87" s="213"/>
    </row>
    <row r="88" spans="2:63" s="212" customFormat="1" ht="18" customHeight="1">
      <c r="B88" s="213"/>
      <c r="C88" s="261" t="s">
        <v>23</v>
      </c>
      <c r="F88" s="262" t="str">
        <f>F14</f>
        <v>Holice</v>
      </c>
      <c r="I88" s="113" t="s">
        <v>25</v>
      </c>
      <c r="J88" s="263">
        <f>IF(J14="","",J14)</f>
        <v>0</v>
      </c>
      <c r="L88" s="213"/>
    </row>
    <row r="89" spans="2:63" s="212" customFormat="1" ht="6.95" customHeight="1">
      <c r="B89" s="213"/>
      <c r="I89" s="119"/>
      <c r="L89" s="213"/>
    </row>
    <row r="90" spans="2:63" s="212" customFormat="1" ht="15">
      <c r="B90" s="213"/>
      <c r="C90" s="261" t="s">
        <v>26</v>
      </c>
      <c r="F90" s="262" t="str">
        <f>E17</f>
        <v>Pardubický kraj, Komenského nám. 125, Pardubice</v>
      </c>
      <c r="I90" s="113" t="s">
        <v>34</v>
      </c>
      <c r="J90" s="262" t="str">
        <f>E23</f>
        <v>ApA Architektonicko-projekt.ateliér Vamberk s.r.o.</v>
      </c>
      <c r="L90" s="213"/>
    </row>
    <row r="91" spans="2:63" s="212" customFormat="1" ht="14.45" customHeight="1">
      <c r="B91" s="213"/>
      <c r="C91" s="261" t="s">
        <v>32</v>
      </c>
      <c r="F91" s="262" t="str">
        <f>IF(E20="","",E20)</f>
        <v/>
      </c>
      <c r="I91" s="119"/>
      <c r="L91" s="213"/>
    </row>
    <row r="92" spans="2:63" s="212" customFormat="1" ht="10.35" customHeight="1">
      <c r="B92" s="213"/>
      <c r="I92" s="119"/>
      <c r="L92" s="213"/>
    </row>
    <row r="93" spans="2:63" s="271" customFormat="1" ht="29.25" customHeight="1">
      <c r="B93" s="264"/>
      <c r="C93" s="265" t="s">
        <v>181</v>
      </c>
      <c r="D93" s="266" t="s">
        <v>62</v>
      </c>
      <c r="E93" s="266" t="s">
        <v>58</v>
      </c>
      <c r="F93" s="266" t="s">
        <v>182</v>
      </c>
      <c r="G93" s="266" t="s">
        <v>183</v>
      </c>
      <c r="H93" s="266" t="s">
        <v>184</v>
      </c>
      <c r="I93" s="114" t="s">
        <v>185</v>
      </c>
      <c r="J93" s="266" t="s">
        <v>149</v>
      </c>
      <c r="K93" s="267" t="s">
        <v>186</v>
      </c>
      <c r="L93" s="264"/>
      <c r="M93" s="268" t="s">
        <v>187</v>
      </c>
      <c r="N93" s="269" t="s">
        <v>47</v>
      </c>
      <c r="O93" s="269" t="s">
        <v>188</v>
      </c>
      <c r="P93" s="269" t="s">
        <v>189</v>
      </c>
      <c r="Q93" s="269" t="s">
        <v>190</v>
      </c>
      <c r="R93" s="269" t="s">
        <v>191</v>
      </c>
      <c r="S93" s="269" t="s">
        <v>192</v>
      </c>
      <c r="T93" s="270" t="s">
        <v>193</v>
      </c>
    </row>
    <row r="94" spans="2:63" s="212" customFormat="1" ht="29.25" customHeight="1">
      <c r="B94" s="213"/>
      <c r="C94" s="272" t="s">
        <v>150</v>
      </c>
      <c r="I94" s="119"/>
      <c r="J94" s="273">
        <f>BK94</f>
        <v>0</v>
      </c>
      <c r="L94" s="213"/>
      <c r="M94" s="274"/>
      <c r="N94" s="222"/>
      <c r="O94" s="222"/>
      <c r="P94" s="275">
        <f>P95+P124</f>
        <v>0</v>
      </c>
      <c r="Q94" s="222"/>
      <c r="R94" s="275">
        <f>R95+R124</f>
        <v>5.5475737500000015</v>
      </c>
      <c r="S94" s="222"/>
      <c r="T94" s="276">
        <f>T95+T124</f>
        <v>2.7104999999999997</v>
      </c>
      <c r="AT94" s="202" t="s">
        <v>76</v>
      </c>
      <c r="AU94" s="202" t="s">
        <v>151</v>
      </c>
      <c r="BK94" s="277">
        <f>BK95+BK124</f>
        <v>0</v>
      </c>
    </row>
    <row r="95" spans="2:63" s="279" customFormat="1" ht="37.35" customHeight="1">
      <c r="B95" s="278"/>
      <c r="D95" s="280" t="s">
        <v>76</v>
      </c>
      <c r="E95" s="281" t="s">
        <v>194</v>
      </c>
      <c r="F95" s="281" t="s">
        <v>195</v>
      </c>
      <c r="I95" s="115"/>
      <c r="J95" s="282">
        <f>BK95</f>
        <v>0</v>
      </c>
      <c r="L95" s="278"/>
      <c r="M95" s="283"/>
      <c r="N95" s="284"/>
      <c r="O95" s="284"/>
      <c r="P95" s="285">
        <f>P96+P103+P107+P110+P113+P115+P117+P122</f>
        <v>0</v>
      </c>
      <c r="Q95" s="284"/>
      <c r="R95" s="285">
        <f>R96+R103+R107+R110+R113+R115+R117+R122</f>
        <v>5.5251597500000011</v>
      </c>
      <c r="S95" s="284"/>
      <c r="T95" s="286">
        <f>T96+T103+T107+T110+T113+T115+T117+T122</f>
        <v>2.7104999999999997</v>
      </c>
      <c r="AR95" s="280" t="s">
        <v>39</v>
      </c>
      <c r="AT95" s="287" t="s">
        <v>76</v>
      </c>
      <c r="AU95" s="287" t="s">
        <v>77</v>
      </c>
      <c r="AY95" s="280" t="s">
        <v>196</v>
      </c>
      <c r="BK95" s="288">
        <f>BK96+BK103+BK107+BK110+BK113+BK115+BK117+BK122</f>
        <v>0</v>
      </c>
    </row>
    <row r="96" spans="2:63" s="279" customFormat="1" ht="19.899999999999999" customHeight="1">
      <c r="B96" s="278"/>
      <c r="D96" s="280" t="s">
        <v>76</v>
      </c>
      <c r="E96" s="289" t="s">
        <v>39</v>
      </c>
      <c r="F96" s="289" t="s">
        <v>197</v>
      </c>
      <c r="I96" s="115"/>
      <c r="J96" s="290">
        <f>BK96</f>
        <v>0</v>
      </c>
      <c r="L96" s="278"/>
      <c r="M96" s="283"/>
      <c r="N96" s="284"/>
      <c r="O96" s="284"/>
      <c r="P96" s="285">
        <f>SUM(P97:P102)</f>
        <v>0</v>
      </c>
      <c r="Q96" s="284"/>
      <c r="R96" s="285">
        <f>SUM(R97:R102)</f>
        <v>0</v>
      </c>
      <c r="S96" s="284"/>
      <c r="T96" s="286">
        <f>SUM(T97:T102)</f>
        <v>2.7104999999999997</v>
      </c>
      <c r="AR96" s="280" t="s">
        <v>39</v>
      </c>
      <c r="AT96" s="287" t="s">
        <v>76</v>
      </c>
      <c r="AU96" s="287" t="s">
        <v>39</v>
      </c>
      <c r="AY96" s="280" t="s">
        <v>196</v>
      </c>
      <c r="BK96" s="288">
        <f>SUM(BK97:BK102)</f>
        <v>0</v>
      </c>
    </row>
    <row r="97" spans="2:65" s="212" customFormat="1" ht="51" customHeight="1">
      <c r="B97" s="213"/>
      <c r="C97" s="291" t="s">
        <v>39</v>
      </c>
      <c r="D97" s="291" t="s">
        <v>198</v>
      </c>
      <c r="E97" s="292" t="s">
        <v>2424</v>
      </c>
      <c r="F97" s="293" t="s">
        <v>2425</v>
      </c>
      <c r="G97" s="294" t="s">
        <v>201</v>
      </c>
      <c r="H97" s="295">
        <v>6.5</v>
      </c>
      <c r="I97" s="116">
        <v>0</v>
      </c>
      <c r="J97" s="296">
        <f t="shared" ref="J97:J102" si="0">ROUND(I97*H97,2)</f>
        <v>0</v>
      </c>
      <c r="K97" s="293" t="s">
        <v>202</v>
      </c>
      <c r="L97" s="213"/>
      <c r="M97" s="297" t="s">
        <v>5</v>
      </c>
      <c r="N97" s="298" t="s">
        <v>48</v>
      </c>
      <c r="O97" s="214"/>
      <c r="P97" s="299">
        <f t="shared" ref="P97:P102" si="1">O97*H97</f>
        <v>0</v>
      </c>
      <c r="Q97" s="299">
        <v>0</v>
      </c>
      <c r="R97" s="299">
        <f t="shared" ref="R97:R102" si="2">Q97*H97</f>
        <v>0</v>
      </c>
      <c r="S97" s="299">
        <v>0.41699999999999998</v>
      </c>
      <c r="T97" s="300">
        <f t="shared" ref="T97:T102" si="3">S97*H97</f>
        <v>2.7104999999999997</v>
      </c>
      <c r="AR97" s="202" t="s">
        <v>203</v>
      </c>
      <c r="AT97" s="202" t="s">
        <v>198</v>
      </c>
      <c r="AU97" s="202" t="s">
        <v>85</v>
      </c>
      <c r="AY97" s="202" t="s">
        <v>196</v>
      </c>
      <c r="BE97" s="301">
        <f t="shared" ref="BE97:BE102" si="4">IF(N97="základní",J97,0)</f>
        <v>0</v>
      </c>
      <c r="BF97" s="301">
        <f t="shared" ref="BF97:BF102" si="5">IF(N97="snížená",J97,0)</f>
        <v>0</v>
      </c>
      <c r="BG97" s="301">
        <f t="shared" ref="BG97:BG102" si="6">IF(N97="zákl. přenesená",J97,0)</f>
        <v>0</v>
      </c>
      <c r="BH97" s="301">
        <f t="shared" ref="BH97:BH102" si="7">IF(N97="sníž. přenesená",J97,0)</f>
        <v>0</v>
      </c>
      <c r="BI97" s="301">
        <f t="shared" ref="BI97:BI102" si="8">IF(N97="nulová",J97,0)</f>
        <v>0</v>
      </c>
      <c r="BJ97" s="202" t="s">
        <v>39</v>
      </c>
      <c r="BK97" s="301">
        <f t="shared" ref="BK97:BK102" si="9">ROUND(I97*H97,2)</f>
        <v>0</v>
      </c>
      <c r="BL97" s="202" t="s">
        <v>203</v>
      </c>
      <c r="BM97" s="202" t="s">
        <v>2571</v>
      </c>
    </row>
    <row r="98" spans="2:65" s="212" customFormat="1" ht="38.25" customHeight="1">
      <c r="B98" s="213"/>
      <c r="C98" s="291" t="s">
        <v>85</v>
      </c>
      <c r="D98" s="291" t="s">
        <v>198</v>
      </c>
      <c r="E98" s="292" t="s">
        <v>2572</v>
      </c>
      <c r="F98" s="293" t="s">
        <v>2573</v>
      </c>
      <c r="G98" s="294" t="s">
        <v>222</v>
      </c>
      <c r="H98" s="295">
        <v>1.43</v>
      </c>
      <c r="I98" s="116">
        <v>0</v>
      </c>
      <c r="J98" s="296">
        <f t="shared" si="0"/>
        <v>0</v>
      </c>
      <c r="K98" s="293" t="s">
        <v>202</v>
      </c>
      <c r="L98" s="213"/>
      <c r="M98" s="297" t="s">
        <v>5</v>
      </c>
      <c r="N98" s="298" t="s">
        <v>48</v>
      </c>
      <c r="O98" s="214"/>
      <c r="P98" s="299">
        <f t="shared" si="1"/>
        <v>0</v>
      </c>
      <c r="Q98" s="299">
        <v>0</v>
      </c>
      <c r="R98" s="299">
        <f t="shared" si="2"/>
        <v>0</v>
      </c>
      <c r="S98" s="299">
        <v>0</v>
      </c>
      <c r="T98" s="300">
        <f t="shared" si="3"/>
        <v>0</v>
      </c>
      <c r="AR98" s="202" t="s">
        <v>203</v>
      </c>
      <c r="AT98" s="202" t="s">
        <v>198</v>
      </c>
      <c r="AU98" s="202" t="s">
        <v>85</v>
      </c>
      <c r="AY98" s="202" t="s">
        <v>196</v>
      </c>
      <c r="BE98" s="301">
        <f t="shared" si="4"/>
        <v>0</v>
      </c>
      <c r="BF98" s="301">
        <f t="shared" si="5"/>
        <v>0</v>
      </c>
      <c r="BG98" s="301">
        <f t="shared" si="6"/>
        <v>0</v>
      </c>
      <c r="BH98" s="301">
        <f t="shared" si="7"/>
        <v>0</v>
      </c>
      <c r="BI98" s="301">
        <f t="shared" si="8"/>
        <v>0</v>
      </c>
      <c r="BJ98" s="202" t="s">
        <v>39</v>
      </c>
      <c r="BK98" s="301">
        <f t="shared" si="9"/>
        <v>0</v>
      </c>
      <c r="BL98" s="202" t="s">
        <v>203</v>
      </c>
      <c r="BM98" s="202" t="s">
        <v>2574</v>
      </c>
    </row>
    <row r="99" spans="2:65" s="212" customFormat="1" ht="38.25" customHeight="1">
      <c r="B99" s="213"/>
      <c r="C99" s="291" t="s">
        <v>208</v>
      </c>
      <c r="D99" s="291" t="s">
        <v>198</v>
      </c>
      <c r="E99" s="292" t="s">
        <v>229</v>
      </c>
      <c r="F99" s="293" t="s">
        <v>230</v>
      </c>
      <c r="G99" s="294" t="s">
        <v>222</v>
      </c>
      <c r="H99" s="295">
        <v>1.43</v>
      </c>
      <c r="I99" s="116">
        <v>0</v>
      </c>
      <c r="J99" s="296">
        <f t="shared" si="0"/>
        <v>0</v>
      </c>
      <c r="K99" s="293" t="s">
        <v>202</v>
      </c>
      <c r="L99" s="213"/>
      <c r="M99" s="297" t="s">
        <v>5</v>
      </c>
      <c r="N99" s="298" t="s">
        <v>48</v>
      </c>
      <c r="O99" s="214"/>
      <c r="P99" s="299">
        <f t="shared" si="1"/>
        <v>0</v>
      </c>
      <c r="Q99" s="299">
        <v>0</v>
      </c>
      <c r="R99" s="299">
        <f t="shared" si="2"/>
        <v>0</v>
      </c>
      <c r="S99" s="299">
        <v>0</v>
      </c>
      <c r="T99" s="300">
        <f t="shared" si="3"/>
        <v>0</v>
      </c>
      <c r="AR99" s="202" t="s">
        <v>203</v>
      </c>
      <c r="AT99" s="202" t="s">
        <v>198</v>
      </c>
      <c r="AU99" s="202" t="s">
        <v>85</v>
      </c>
      <c r="AY99" s="202" t="s">
        <v>196</v>
      </c>
      <c r="BE99" s="301">
        <f t="shared" si="4"/>
        <v>0</v>
      </c>
      <c r="BF99" s="301">
        <f t="shared" si="5"/>
        <v>0</v>
      </c>
      <c r="BG99" s="301">
        <f t="shared" si="6"/>
        <v>0</v>
      </c>
      <c r="BH99" s="301">
        <f t="shared" si="7"/>
        <v>0</v>
      </c>
      <c r="BI99" s="301">
        <f t="shared" si="8"/>
        <v>0</v>
      </c>
      <c r="BJ99" s="202" t="s">
        <v>39</v>
      </c>
      <c r="BK99" s="301">
        <f t="shared" si="9"/>
        <v>0</v>
      </c>
      <c r="BL99" s="202" t="s">
        <v>203</v>
      </c>
      <c r="BM99" s="202" t="s">
        <v>2575</v>
      </c>
    </row>
    <row r="100" spans="2:65" s="212" customFormat="1" ht="25.5" customHeight="1">
      <c r="B100" s="213"/>
      <c r="C100" s="291" t="s">
        <v>203</v>
      </c>
      <c r="D100" s="291" t="s">
        <v>198</v>
      </c>
      <c r="E100" s="292" t="s">
        <v>233</v>
      </c>
      <c r="F100" s="293" t="s">
        <v>234</v>
      </c>
      <c r="G100" s="294" t="s">
        <v>222</v>
      </c>
      <c r="H100" s="295">
        <v>1.43</v>
      </c>
      <c r="I100" s="116">
        <v>0</v>
      </c>
      <c r="J100" s="296">
        <f t="shared" si="0"/>
        <v>0</v>
      </c>
      <c r="K100" s="293" t="s">
        <v>202</v>
      </c>
      <c r="L100" s="213"/>
      <c r="M100" s="297" t="s">
        <v>5</v>
      </c>
      <c r="N100" s="298" t="s">
        <v>48</v>
      </c>
      <c r="O100" s="214"/>
      <c r="P100" s="299">
        <f t="shared" si="1"/>
        <v>0</v>
      </c>
      <c r="Q100" s="299">
        <v>0</v>
      </c>
      <c r="R100" s="299">
        <f t="shared" si="2"/>
        <v>0</v>
      </c>
      <c r="S100" s="299">
        <v>0</v>
      </c>
      <c r="T100" s="300">
        <f t="shared" si="3"/>
        <v>0</v>
      </c>
      <c r="AR100" s="202" t="s">
        <v>203</v>
      </c>
      <c r="AT100" s="202" t="s">
        <v>198</v>
      </c>
      <c r="AU100" s="202" t="s">
        <v>85</v>
      </c>
      <c r="AY100" s="202" t="s">
        <v>196</v>
      </c>
      <c r="BE100" s="301">
        <f t="shared" si="4"/>
        <v>0</v>
      </c>
      <c r="BF100" s="301">
        <f t="shared" si="5"/>
        <v>0</v>
      </c>
      <c r="BG100" s="301">
        <f t="shared" si="6"/>
        <v>0</v>
      </c>
      <c r="BH100" s="301">
        <f t="shared" si="7"/>
        <v>0</v>
      </c>
      <c r="BI100" s="301">
        <f t="shared" si="8"/>
        <v>0</v>
      </c>
      <c r="BJ100" s="202" t="s">
        <v>39</v>
      </c>
      <c r="BK100" s="301">
        <f t="shared" si="9"/>
        <v>0</v>
      </c>
      <c r="BL100" s="202" t="s">
        <v>203</v>
      </c>
      <c r="BM100" s="202" t="s">
        <v>2576</v>
      </c>
    </row>
    <row r="101" spans="2:65" s="212" customFormat="1" ht="16.5" customHeight="1">
      <c r="B101" s="213"/>
      <c r="C101" s="291" t="s">
        <v>215</v>
      </c>
      <c r="D101" s="291" t="s">
        <v>198</v>
      </c>
      <c r="E101" s="292" t="s">
        <v>237</v>
      </c>
      <c r="F101" s="293" t="s">
        <v>238</v>
      </c>
      <c r="G101" s="294" t="s">
        <v>222</v>
      </c>
      <c r="H101" s="295">
        <v>1.43</v>
      </c>
      <c r="I101" s="116">
        <v>0</v>
      </c>
      <c r="J101" s="296">
        <f t="shared" si="0"/>
        <v>0</v>
      </c>
      <c r="K101" s="293" t="s">
        <v>202</v>
      </c>
      <c r="L101" s="213"/>
      <c r="M101" s="297" t="s">
        <v>5</v>
      </c>
      <c r="N101" s="298" t="s">
        <v>48</v>
      </c>
      <c r="O101" s="214"/>
      <c r="P101" s="299">
        <f t="shared" si="1"/>
        <v>0</v>
      </c>
      <c r="Q101" s="299">
        <v>0</v>
      </c>
      <c r="R101" s="299">
        <f t="shared" si="2"/>
        <v>0</v>
      </c>
      <c r="S101" s="299">
        <v>0</v>
      </c>
      <c r="T101" s="300">
        <f t="shared" si="3"/>
        <v>0</v>
      </c>
      <c r="AR101" s="202" t="s">
        <v>203</v>
      </c>
      <c r="AT101" s="202" t="s">
        <v>198</v>
      </c>
      <c r="AU101" s="202" t="s">
        <v>85</v>
      </c>
      <c r="AY101" s="202" t="s">
        <v>196</v>
      </c>
      <c r="BE101" s="301">
        <f t="shared" si="4"/>
        <v>0</v>
      </c>
      <c r="BF101" s="301">
        <f t="shared" si="5"/>
        <v>0</v>
      </c>
      <c r="BG101" s="301">
        <f t="shared" si="6"/>
        <v>0</v>
      </c>
      <c r="BH101" s="301">
        <f t="shared" si="7"/>
        <v>0</v>
      </c>
      <c r="BI101" s="301">
        <f t="shared" si="8"/>
        <v>0</v>
      </c>
      <c r="BJ101" s="202" t="s">
        <v>39</v>
      </c>
      <c r="BK101" s="301">
        <f t="shared" si="9"/>
        <v>0</v>
      </c>
      <c r="BL101" s="202" t="s">
        <v>203</v>
      </c>
      <c r="BM101" s="202" t="s">
        <v>2577</v>
      </c>
    </row>
    <row r="102" spans="2:65" s="212" customFormat="1" ht="16.5" customHeight="1">
      <c r="B102" s="213"/>
      <c r="C102" s="291" t="s">
        <v>219</v>
      </c>
      <c r="D102" s="291" t="s">
        <v>198</v>
      </c>
      <c r="E102" s="292" t="s">
        <v>241</v>
      </c>
      <c r="F102" s="293" t="s">
        <v>242</v>
      </c>
      <c r="G102" s="294" t="s">
        <v>243</v>
      </c>
      <c r="H102" s="295">
        <v>2.5739999999999998</v>
      </c>
      <c r="I102" s="116">
        <v>0</v>
      </c>
      <c r="J102" s="296">
        <f t="shared" si="0"/>
        <v>0</v>
      </c>
      <c r="K102" s="293" t="s">
        <v>202</v>
      </c>
      <c r="L102" s="213"/>
      <c r="M102" s="297" t="s">
        <v>5</v>
      </c>
      <c r="N102" s="298" t="s">
        <v>48</v>
      </c>
      <c r="O102" s="214"/>
      <c r="P102" s="299">
        <f t="shared" si="1"/>
        <v>0</v>
      </c>
      <c r="Q102" s="299">
        <v>0</v>
      </c>
      <c r="R102" s="299">
        <f t="shared" si="2"/>
        <v>0</v>
      </c>
      <c r="S102" s="299">
        <v>0</v>
      </c>
      <c r="T102" s="300">
        <f t="shared" si="3"/>
        <v>0</v>
      </c>
      <c r="AR102" s="202" t="s">
        <v>203</v>
      </c>
      <c r="AT102" s="202" t="s">
        <v>198</v>
      </c>
      <c r="AU102" s="202" t="s">
        <v>85</v>
      </c>
      <c r="AY102" s="202" t="s">
        <v>196</v>
      </c>
      <c r="BE102" s="301">
        <f t="shared" si="4"/>
        <v>0</v>
      </c>
      <c r="BF102" s="301">
        <f t="shared" si="5"/>
        <v>0</v>
      </c>
      <c r="BG102" s="301">
        <f t="shared" si="6"/>
        <v>0</v>
      </c>
      <c r="BH102" s="301">
        <f t="shared" si="7"/>
        <v>0</v>
      </c>
      <c r="BI102" s="301">
        <f t="shared" si="8"/>
        <v>0</v>
      </c>
      <c r="BJ102" s="202" t="s">
        <v>39</v>
      </c>
      <c r="BK102" s="301">
        <f t="shared" si="9"/>
        <v>0</v>
      </c>
      <c r="BL102" s="202" t="s">
        <v>203</v>
      </c>
      <c r="BM102" s="202" t="s">
        <v>2578</v>
      </c>
    </row>
    <row r="103" spans="2:65" s="279" customFormat="1" ht="29.85" customHeight="1">
      <c r="B103" s="278"/>
      <c r="D103" s="280" t="s">
        <v>76</v>
      </c>
      <c r="E103" s="289" t="s">
        <v>85</v>
      </c>
      <c r="F103" s="289" t="s">
        <v>249</v>
      </c>
      <c r="I103" s="115"/>
      <c r="J103" s="290">
        <f>BK103</f>
        <v>0</v>
      </c>
      <c r="L103" s="278"/>
      <c r="M103" s="283"/>
      <c r="N103" s="284"/>
      <c r="O103" s="284"/>
      <c r="P103" s="285">
        <f>SUM(P104:P106)</f>
        <v>0</v>
      </c>
      <c r="Q103" s="284"/>
      <c r="R103" s="285">
        <f>SUM(R104:R106)</f>
        <v>5.0651076500000007</v>
      </c>
      <c r="S103" s="284"/>
      <c r="T103" s="286">
        <f>SUM(T104:T106)</f>
        <v>0</v>
      </c>
      <c r="AR103" s="280" t="s">
        <v>39</v>
      </c>
      <c r="AT103" s="287" t="s">
        <v>76</v>
      </c>
      <c r="AU103" s="287" t="s">
        <v>39</v>
      </c>
      <c r="AY103" s="280" t="s">
        <v>196</v>
      </c>
      <c r="BK103" s="288">
        <f>SUM(BK104:BK106)</f>
        <v>0</v>
      </c>
    </row>
    <row r="104" spans="2:65" s="212" customFormat="1" ht="25.5" customHeight="1">
      <c r="B104" s="213"/>
      <c r="C104" s="291" t="s">
        <v>224</v>
      </c>
      <c r="D104" s="291" t="s">
        <v>198</v>
      </c>
      <c r="E104" s="292" t="s">
        <v>251</v>
      </c>
      <c r="F104" s="293" t="s">
        <v>252</v>
      </c>
      <c r="G104" s="294" t="s">
        <v>222</v>
      </c>
      <c r="H104" s="295">
        <v>1.3</v>
      </c>
      <c r="I104" s="116">
        <v>0</v>
      </c>
      <c r="J104" s="296">
        <f>ROUND(I104*H104,2)</f>
        <v>0</v>
      </c>
      <c r="K104" s="293" t="s">
        <v>202</v>
      </c>
      <c r="L104" s="213"/>
      <c r="M104" s="297" t="s">
        <v>5</v>
      </c>
      <c r="N104" s="298" t="s">
        <v>48</v>
      </c>
      <c r="O104" s="214"/>
      <c r="P104" s="299">
        <f>O104*H104</f>
        <v>0</v>
      </c>
      <c r="Q104" s="299">
        <v>2.16</v>
      </c>
      <c r="R104" s="299">
        <f>Q104*H104</f>
        <v>2.8080000000000003</v>
      </c>
      <c r="S104" s="299">
        <v>0</v>
      </c>
      <c r="T104" s="300">
        <f>S104*H104</f>
        <v>0</v>
      </c>
      <c r="AR104" s="202" t="s">
        <v>203</v>
      </c>
      <c r="AT104" s="202" t="s">
        <v>198</v>
      </c>
      <c r="AU104" s="202" t="s">
        <v>85</v>
      </c>
      <c r="AY104" s="202" t="s">
        <v>196</v>
      </c>
      <c r="BE104" s="301">
        <f>IF(N104="základní",J104,0)</f>
        <v>0</v>
      </c>
      <c r="BF104" s="301">
        <f>IF(N104="snížená",J104,0)</f>
        <v>0</v>
      </c>
      <c r="BG104" s="301">
        <f>IF(N104="zákl. přenesená",J104,0)</f>
        <v>0</v>
      </c>
      <c r="BH104" s="301">
        <f>IF(N104="sníž. přenesená",J104,0)</f>
        <v>0</v>
      </c>
      <c r="BI104" s="301">
        <f>IF(N104="nulová",J104,0)</f>
        <v>0</v>
      </c>
      <c r="BJ104" s="202" t="s">
        <v>39</v>
      </c>
      <c r="BK104" s="301">
        <f>ROUND(I104*H104,2)</f>
        <v>0</v>
      </c>
      <c r="BL104" s="202" t="s">
        <v>203</v>
      </c>
      <c r="BM104" s="202" t="s">
        <v>2579</v>
      </c>
    </row>
    <row r="105" spans="2:65" s="212" customFormat="1" ht="25.5" customHeight="1">
      <c r="B105" s="213"/>
      <c r="C105" s="291" t="s">
        <v>228</v>
      </c>
      <c r="D105" s="291" t="s">
        <v>198</v>
      </c>
      <c r="E105" s="292" t="s">
        <v>2580</v>
      </c>
      <c r="F105" s="293" t="s">
        <v>2581</v>
      </c>
      <c r="G105" s="294" t="s">
        <v>222</v>
      </c>
      <c r="H105" s="295">
        <v>0.89900000000000002</v>
      </c>
      <c r="I105" s="116">
        <v>0</v>
      </c>
      <c r="J105" s="296">
        <f>ROUND(I105*H105,2)</f>
        <v>0</v>
      </c>
      <c r="K105" s="293" t="s">
        <v>202</v>
      </c>
      <c r="L105" s="213"/>
      <c r="M105" s="297" t="s">
        <v>5</v>
      </c>
      <c r="N105" s="298" t="s">
        <v>48</v>
      </c>
      <c r="O105" s="214"/>
      <c r="P105" s="299">
        <f>O105*H105</f>
        <v>0</v>
      </c>
      <c r="Q105" s="299">
        <v>2.45329</v>
      </c>
      <c r="R105" s="299">
        <f>Q105*H105</f>
        <v>2.20550771</v>
      </c>
      <c r="S105" s="299">
        <v>0</v>
      </c>
      <c r="T105" s="300">
        <f>S105*H105</f>
        <v>0</v>
      </c>
      <c r="AR105" s="202" t="s">
        <v>203</v>
      </c>
      <c r="AT105" s="202" t="s">
        <v>198</v>
      </c>
      <c r="AU105" s="202" t="s">
        <v>85</v>
      </c>
      <c r="AY105" s="202" t="s">
        <v>196</v>
      </c>
      <c r="BE105" s="301">
        <f>IF(N105="základní",J105,0)</f>
        <v>0</v>
      </c>
      <c r="BF105" s="301">
        <f>IF(N105="snížená",J105,0)</f>
        <v>0</v>
      </c>
      <c r="BG105" s="301">
        <f>IF(N105="zákl. přenesená",J105,0)</f>
        <v>0</v>
      </c>
      <c r="BH105" s="301">
        <f>IF(N105="sníž. přenesená",J105,0)</f>
        <v>0</v>
      </c>
      <c r="BI105" s="301">
        <f>IF(N105="nulová",J105,0)</f>
        <v>0</v>
      </c>
      <c r="BJ105" s="202" t="s">
        <v>39</v>
      </c>
      <c r="BK105" s="301">
        <f>ROUND(I105*H105,2)</f>
        <v>0</v>
      </c>
      <c r="BL105" s="202" t="s">
        <v>203</v>
      </c>
      <c r="BM105" s="202" t="s">
        <v>2582</v>
      </c>
    </row>
    <row r="106" spans="2:65" s="212" customFormat="1" ht="16.5" customHeight="1">
      <c r="B106" s="213"/>
      <c r="C106" s="291" t="s">
        <v>232</v>
      </c>
      <c r="D106" s="291" t="s">
        <v>198</v>
      </c>
      <c r="E106" s="292" t="s">
        <v>2583</v>
      </c>
      <c r="F106" s="293" t="s">
        <v>2584</v>
      </c>
      <c r="G106" s="294" t="s">
        <v>243</v>
      </c>
      <c r="H106" s="295">
        <v>4.9000000000000002E-2</v>
      </c>
      <c r="I106" s="116">
        <v>0</v>
      </c>
      <c r="J106" s="296">
        <f>ROUND(I106*H106,2)</f>
        <v>0</v>
      </c>
      <c r="K106" s="293" t="s">
        <v>202</v>
      </c>
      <c r="L106" s="213"/>
      <c r="M106" s="297" t="s">
        <v>5</v>
      </c>
      <c r="N106" s="298" t="s">
        <v>48</v>
      </c>
      <c r="O106" s="214"/>
      <c r="P106" s="299">
        <f>O106*H106</f>
        <v>0</v>
      </c>
      <c r="Q106" s="299">
        <v>1.0530600000000001</v>
      </c>
      <c r="R106" s="299">
        <f>Q106*H106</f>
        <v>5.1599940000000004E-2</v>
      </c>
      <c r="S106" s="299">
        <v>0</v>
      </c>
      <c r="T106" s="300">
        <f>S106*H106</f>
        <v>0</v>
      </c>
      <c r="AR106" s="202" t="s">
        <v>203</v>
      </c>
      <c r="AT106" s="202" t="s">
        <v>198</v>
      </c>
      <c r="AU106" s="202" t="s">
        <v>85</v>
      </c>
      <c r="AY106" s="202" t="s">
        <v>196</v>
      </c>
      <c r="BE106" s="301">
        <f>IF(N106="základní",J106,0)</f>
        <v>0</v>
      </c>
      <c r="BF106" s="301">
        <f>IF(N106="snížená",J106,0)</f>
        <v>0</v>
      </c>
      <c r="BG106" s="301">
        <f>IF(N106="zákl. přenesená",J106,0)</f>
        <v>0</v>
      </c>
      <c r="BH106" s="301">
        <f>IF(N106="sníž. přenesená",J106,0)</f>
        <v>0</v>
      </c>
      <c r="BI106" s="301">
        <f>IF(N106="nulová",J106,0)</f>
        <v>0</v>
      </c>
      <c r="BJ106" s="202" t="s">
        <v>39</v>
      </c>
      <c r="BK106" s="301">
        <f>ROUND(I106*H106,2)</f>
        <v>0</v>
      </c>
      <c r="BL106" s="202" t="s">
        <v>203</v>
      </c>
      <c r="BM106" s="202" t="s">
        <v>2585</v>
      </c>
    </row>
    <row r="107" spans="2:65" s="279" customFormat="1" ht="29.85" customHeight="1">
      <c r="B107" s="278"/>
      <c r="D107" s="280" t="s">
        <v>76</v>
      </c>
      <c r="E107" s="289" t="s">
        <v>208</v>
      </c>
      <c r="F107" s="289" t="s">
        <v>265</v>
      </c>
      <c r="I107" s="115"/>
      <c r="J107" s="290">
        <f>BK107</f>
        <v>0</v>
      </c>
      <c r="L107" s="278"/>
      <c r="M107" s="283"/>
      <c r="N107" s="284"/>
      <c r="O107" s="284"/>
      <c r="P107" s="285">
        <f>SUM(P108:P109)</f>
        <v>0</v>
      </c>
      <c r="Q107" s="284"/>
      <c r="R107" s="285">
        <f>SUM(R108:R109)</f>
        <v>0.161824</v>
      </c>
      <c r="S107" s="284"/>
      <c r="T107" s="286">
        <f>SUM(T108:T109)</f>
        <v>0</v>
      </c>
      <c r="AR107" s="280" t="s">
        <v>39</v>
      </c>
      <c r="AT107" s="287" t="s">
        <v>76</v>
      </c>
      <c r="AU107" s="287" t="s">
        <v>39</v>
      </c>
      <c r="AY107" s="280" t="s">
        <v>196</v>
      </c>
      <c r="BK107" s="288">
        <f>SUM(BK108:BK109)</f>
        <v>0</v>
      </c>
    </row>
    <row r="108" spans="2:65" s="212" customFormat="1" ht="25.5" customHeight="1">
      <c r="B108" s="213"/>
      <c r="C108" s="291" t="s">
        <v>236</v>
      </c>
      <c r="D108" s="291" t="s">
        <v>198</v>
      </c>
      <c r="E108" s="292" t="s">
        <v>2586</v>
      </c>
      <c r="F108" s="293" t="s">
        <v>2587</v>
      </c>
      <c r="G108" s="294" t="s">
        <v>201</v>
      </c>
      <c r="H108" s="295">
        <v>15.32</v>
      </c>
      <c r="I108" s="116">
        <v>0</v>
      </c>
      <c r="J108" s="296">
        <f>ROUND(I108*H108,2)</f>
        <v>0</v>
      </c>
      <c r="K108" s="293" t="s">
        <v>202</v>
      </c>
      <c r="L108" s="213"/>
      <c r="M108" s="297" t="s">
        <v>5</v>
      </c>
      <c r="N108" s="298" t="s">
        <v>48</v>
      </c>
      <c r="O108" s="214"/>
      <c r="P108" s="299">
        <f>O108*H108</f>
        <v>0</v>
      </c>
      <c r="Q108" s="299">
        <v>0</v>
      </c>
      <c r="R108" s="299">
        <f>Q108*H108</f>
        <v>0</v>
      </c>
      <c r="S108" s="299">
        <v>0</v>
      </c>
      <c r="T108" s="300">
        <f>S108*H108</f>
        <v>0</v>
      </c>
      <c r="AR108" s="202" t="s">
        <v>203</v>
      </c>
      <c r="AT108" s="202" t="s">
        <v>198</v>
      </c>
      <c r="AU108" s="202" t="s">
        <v>85</v>
      </c>
      <c r="AY108" s="202" t="s">
        <v>196</v>
      </c>
      <c r="BE108" s="301">
        <f>IF(N108="základní",J108,0)</f>
        <v>0</v>
      </c>
      <c r="BF108" s="301">
        <f>IF(N108="snížená",J108,0)</f>
        <v>0</v>
      </c>
      <c r="BG108" s="301">
        <f>IF(N108="zákl. přenesená",J108,0)</f>
        <v>0</v>
      </c>
      <c r="BH108" s="301">
        <f>IF(N108="sníž. přenesená",J108,0)</f>
        <v>0</v>
      </c>
      <c r="BI108" s="301">
        <f>IF(N108="nulová",J108,0)</f>
        <v>0</v>
      </c>
      <c r="BJ108" s="202" t="s">
        <v>39</v>
      </c>
      <c r="BK108" s="301">
        <f>ROUND(I108*H108,2)</f>
        <v>0</v>
      </c>
      <c r="BL108" s="202" t="s">
        <v>203</v>
      </c>
      <c r="BM108" s="202" t="s">
        <v>2588</v>
      </c>
    </row>
    <row r="109" spans="2:65" s="212" customFormat="1" ht="25.5" customHeight="1">
      <c r="B109" s="213"/>
      <c r="C109" s="302" t="s">
        <v>240</v>
      </c>
      <c r="D109" s="302" t="s">
        <v>291</v>
      </c>
      <c r="E109" s="303" t="s">
        <v>2589</v>
      </c>
      <c r="F109" s="304" t="s">
        <v>2590</v>
      </c>
      <c r="G109" s="305" t="s">
        <v>201</v>
      </c>
      <c r="H109" s="306">
        <v>15.56</v>
      </c>
      <c r="I109" s="117">
        <v>0</v>
      </c>
      <c r="J109" s="307">
        <f>ROUND(I109*H109,2)</f>
        <v>0</v>
      </c>
      <c r="K109" s="304" t="s">
        <v>351</v>
      </c>
      <c r="L109" s="308"/>
      <c r="M109" s="309" t="s">
        <v>5</v>
      </c>
      <c r="N109" s="310" t="s">
        <v>48</v>
      </c>
      <c r="O109" s="214"/>
      <c r="P109" s="299">
        <f>O109*H109</f>
        <v>0</v>
      </c>
      <c r="Q109" s="299">
        <v>1.04E-2</v>
      </c>
      <c r="R109" s="299">
        <f>Q109*H109</f>
        <v>0.161824</v>
      </c>
      <c r="S109" s="299">
        <v>0</v>
      </c>
      <c r="T109" s="300">
        <f>S109*H109</f>
        <v>0</v>
      </c>
      <c r="AR109" s="202" t="s">
        <v>228</v>
      </c>
      <c r="AT109" s="202" t="s">
        <v>291</v>
      </c>
      <c r="AU109" s="202" t="s">
        <v>85</v>
      </c>
      <c r="AY109" s="202" t="s">
        <v>196</v>
      </c>
      <c r="BE109" s="301">
        <f>IF(N109="základní",J109,0)</f>
        <v>0</v>
      </c>
      <c r="BF109" s="301">
        <f>IF(N109="snížená",J109,0)</f>
        <v>0</v>
      </c>
      <c r="BG109" s="301">
        <f>IF(N109="zákl. přenesená",J109,0)</f>
        <v>0</v>
      </c>
      <c r="BH109" s="301">
        <f>IF(N109="sníž. přenesená",J109,0)</f>
        <v>0</v>
      </c>
      <c r="BI109" s="301">
        <f>IF(N109="nulová",J109,0)</f>
        <v>0</v>
      </c>
      <c r="BJ109" s="202" t="s">
        <v>39</v>
      </c>
      <c r="BK109" s="301">
        <f>ROUND(I109*H109,2)</f>
        <v>0</v>
      </c>
      <c r="BL109" s="202" t="s">
        <v>203</v>
      </c>
      <c r="BM109" s="202" t="s">
        <v>2591</v>
      </c>
    </row>
    <row r="110" spans="2:65" s="279" customFormat="1" ht="29.85" customHeight="1">
      <c r="B110" s="278"/>
      <c r="D110" s="280" t="s">
        <v>76</v>
      </c>
      <c r="E110" s="289" t="s">
        <v>203</v>
      </c>
      <c r="F110" s="289" t="s">
        <v>347</v>
      </c>
      <c r="I110" s="115"/>
      <c r="J110" s="290">
        <f>BK110</f>
        <v>0</v>
      </c>
      <c r="L110" s="278"/>
      <c r="M110" s="283"/>
      <c r="N110" s="284"/>
      <c r="O110" s="284"/>
      <c r="P110" s="285">
        <f>SUM(P111:P112)</f>
        <v>0</v>
      </c>
      <c r="Q110" s="284"/>
      <c r="R110" s="285">
        <f>SUM(R111:R112)</f>
        <v>7.3319999999999996E-2</v>
      </c>
      <c r="S110" s="284"/>
      <c r="T110" s="286">
        <f>SUM(T111:T112)</f>
        <v>0</v>
      </c>
      <c r="AR110" s="280" t="s">
        <v>39</v>
      </c>
      <c r="AT110" s="287" t="s">
        <v>76</v>
      </c>
      <c r="AU110" s="287" t="s">
        <v>39</v>
      </c>
      <c r="AY110" s="280" t="s">
        <v>196</v>
      </c>
      <c r="BK110" s="288">
        <f>SUM(BK111:BK112)</f>
        <v>0</v>
      </c>
    </row>
    <row r="111" spans="2:65" s="212" customFormat="1" ht="25.5" customHeight="1">
      <c r="B111" s="213"/>
      <c r="C111" s="291" t="s">
        <v>245</v>
      </c>
      <c r="D111" s="291" t="s">
        <v>198</v>
      </c>
      <c r="E111" s="292" t="s">
        <v>2592</v>
      </c>
      <c r="F111" s="293" t="s">
        <v>2593</v>
      </c>
      <c r="G111" s="294" t="s">
        <v>201</v>
      </c>
      <c r="H111" s="295">
        <v>5.5229999999999997</v>
      </c>
      <c r="I111" s="116">
        <v>0</v>
      </c>
      <c r="J111" s="296">
        <f>ROUND(I111*H111,2)</f>
        <v>0</v>
      </c>
      <c r="K111" s="293" t="s">
        <v>202</v>
      </c>
      <c r="L111" s="213"/>
      <c r="M111" s="297" t="s">
        <v>5</v>
      </c>
      <c r="N111" s="298" t="s">
        <v>48</v>
      </c>
      <c r="O111" s="214"/>
      <c r="P111" s="299">
        <f>O111*H111</f>
        <v>0</v>
      </c>
      <c r="Q111" s="299">
        <v>0</v>
      </c>
      <c r="R111" s="299">
        <f>Q111*H111</f>
        <v>0</v>
      </c>
      <c r="S111" s="299">
        <v>0</v>
      </c>
      <c r="T111" s="300">
        <f>S111*H111</f>
        <v>0</v>
      </c>
      <c r="AR111" s="202" t="s">
        <v>203</v>
      </c>
      <c r="AT111" s="202" t="s">
        <v>198</v>
      </c>
      <c r="AU111" s="202" t="s">
        <v>85</v>
      </c>
      <c r="AY111" s="202" t="s">
        <v>196</v>
      </c>
      <c r="BE111" s="301">
        <f>IF(N111="základní",J111,0)</f>
        <v>0</v>
      </c>
      <c r="BF111" s="301">
        <f>IF(N111="snížená",J111,0)</f>
        <v>0</v>
      </c>
      <c r="BG111" s="301">
        <f>IF(N111="zákl. přenesená",J111,0)</f>
        <v>0</v>
      </c>
      <c r="BH111" s="301">
        <f>IF(N111="sníž. přenesená",J111,0)</f>
        <v>0</v>
      </c>
      <c r="BI111" s="301">
        <f>IF(N111="nulová",J111,0)</f>
        <v>0</v>
      </c>
      <c r="BJ111" s="202" t="s">
        <v>39</v>
      </c>
      <c r="BK111" s="301">
        <f>ROUND(I111*H111,2)</f>
        <v>0</v>
      </c>
      <c r="BL111" s="202" t="s">
        <v>203</v>
      </c>
      <c r="BM111" s="202" t="s">
        <v>2594</v>
      </c>
    </row>
    <row r="112" spans="2:65" s="212" customFormat="1" ht="25.5" customHeight="1">
      <c r="B112" s="213"/>
      <c r="C112" s="302" t="s">
        <v>250</v>
      </c>
      <c r="D112" s="302" t="s">
        <v>291</v>
      </c>
      <c r="E112" s="303" t="s">
        <v>2595</v>
      </c>
      <c r="F112" s="304" t="s">
        <v>2596</v>
      </c>
      <c r="G112" s="305" t="s">
        <v>201</v>
      </c>
      <c r="H112" s="306">
        <v>7.05</v>
      </c>
      <c r="I112" s="117">
        <v>0</v>
      </c>
      <c r="J112" s="307">
        <f>ROUND(I112*H112,2)</f>
        <v>0</v>
      </c>
      <c r="K112" s="304" t="s">
        <v>351</v>
      </c>
      <c r="L112" s="308"/>
      <c r="M112" s="309" t="s">
        <v>5</v>
      </c>
      <c r="N112" s="310" t="s">
        <v>48</v>
      </c>
      <c r="O112" s="214"/>
      <c r="P112" s="299">
        <f>O112*H112</f>
        <v>0</v>
      </c>
      <c r="Q112" s="299">
        <v>1.04E-2</v>
      </c>
      <c r="R112" s="299">
        <f>Q112*H112</f>
        <v>7.3319999999999996E-2</v>
      </c>
      <c r="S112" s="299">
        <v>0</v>
      </c>
      <c r="T112" s="300">
        <f>S112*H112</f>
        <v>0</v>
      </c>
      <c r="AR112" s="202" t="s">
        <v>228</v>
      </c>
      <c r="AT112" s="202" t="s">
        <v>291</v>
      </c>
      <c r="AU112" s="202" t="s">
        <v>85</v>
      </c>
      <c r="AY112" s="202" t="s">
        <v>196</v>
      </c>
      <c r="BE112" s="301">
        <f>IF(N112="základní",J112,0)</f>
        <v>0</v>
      </c>
      <c r="BF112" s="301">
        <f>IF(N112="snížená",J112,0)</f>
        <v>0</v>
      </c>
      <c r="BG112" s="301">
        <f>IF(N112="zákl. přenesená",J112,0)</f>
        <v>0</v>
      </c>
      <c r="BH112" s="301">
        <f>IF(N112="sníž. přenesená",J112,0)</f>
        <v>0</v>
      </c>
      <c r="BI112" s="301">
        <f>IF(N112="nulová",J112,0)</f>
        <v>0</v>
      </c>
      <c r="BJ112" s="202" t="s">
        <v>39</v>
      </c>
      <c r="BK112" s="301">
        <f>ROUND(I112*H112,2)</f>
        <v>0</v>
      </c>
      <c r="BL112" s="202" t="s">
        <v>203</v>
      </c>
      <c r="BM112" s="202" t="s">
        <v>2597</v>
      </c>
    </row>
    <row r="113" spans="2:65" s="279" customFormat="1" ht="29.85" customHeight="1">
      <c r="B113" s="278"/>
      <c r="D113" s="280" t="s">
        <v>76</v>
      </c>
      <c r="E113" s="289" t="s">
        <v>215</v>
      </c>
      <c r="F113" s="289" t="s">
        <v>402</v>
      </c>
      <c r="I113" s="115"/>
      <c r="J113" s="290">
        <f>BK113</f>
        <v>0</v>
      </c>
      <c r="L113" s="278"/>
      <c r="M113" s="283"/>
      <c r="N113" s="284"/>
      <c r="O113" s="284"/>
      <c r="P113" s="285">
        <f>P114</f>
        <v>0</v>
      </c>
      <c r="Q113" s="284"/>
      <c r="R113" s="285">
        <f>R114</f>
        <v>0.22282810000000003</v>
      </c>
      <c r="S113" s="284"/>
      <c r="T113" s="286">
        <f>T114</f>
        <v>0</v>
      </c>
      <c r="AR113" s="280" t="s">
        <v>39</v>
      </c>
      <c r="AT113" s="287" t="s">
        <v>76</v>
      </c>
      <c r="AU113" s="287" t="s">
        <v>39</v>
      </c>
      <c r="AY113" s="280" t="s">
        <v>196</v>
      </c>
      <c r="BK113" s="288">
        <f>BK114</f>
        <v>0</v>
      </c>
    </row>
    <row r="114" spans="2:65" s="212" customFormat="1" ht="38.25" customHeight="1">
      <c r="B114" s="213"/>
      <c r="C114" s="291" t="s">
        <v>254</v>
      </c>
      <c r="D114" s="291" t="s">
        <v>198</v>
      </c>
      <c r="E114" s="292" t="s">
        <v>2598</v>
      </c>
      <c r="F114" s="293" t="s">
        <v>2599</v>
      </c>
      <c r="G114" s="294" t="s">
        <v>201</v>
      </c>
      <c r="H114" s="295">
        <v>1.2130000000000001</v>
      </c>
      <c r="I114" s="116">
        <v>0</v>
      </c>
      <c r="J114" s="296">
        <f>ROUND(I114*H114,2)</f>
        <v>0</v>
      </c>
      <c r="K114" s="293" t="s">
        <v>202</v>
      </c>
      <c r="L114" s="213"/>
      <c r="M114" s="297" t="s">
        <v>5</v>
      </c>
      <c r="N114" s="298" t="s">
        <v>48</v>
      </c>
      <c r="O114" s="214"/>
      <c r="P114" s="299">
        <f>O114*H114</f>
        <v>0</v>
      </c>
      <c r="Q114" s="299">
        <v>0.1837</v>
      </c>
      <c r="R114" s="299">
        <f>Q114*H114</f>
        <v>0.22282810000000003</v>
      </c>
      <c r="S114" s="299">
        <v>0</v>
      </c>
      <c r="T114" s="300">
        <f>S114*H114</f>
        <v>0</v>
      </c>
      <c r="AR114" s="202" t="s">
        <v>203</v>
      </c>
      <c r="AT114" s="202" t="s">
        <v>198</v>
      </c>
      <c r="AU114" s="202" t="s">
        <v>85</v>
      </c>
      <c r="AY114" s="202" t="s">
        <v>196</v>
      </c>
      <c r="BE114" s="301">
        <f>IF(N114="základní",J114,0)</f>
        <v>0</v>
      </c>
      <c r="BF114" s="301">
        <f>IF(N114="snížená",J114,0)</f>
        <v>0</v>
      </c>
      <c r="BG114" s="301">
        <f>IF(N114="zákl. přenesená",J114,0)</f>
        <v>0</v>
      </c>
      <c r="BH114" s="301">
        <f>IF(N114="sníž. přenesená",J114,0)</f>
        <v>0</v>
      </c>
      <c r="BI114" s="301">
        <f>IF(N114="nulová",J114,0)</f>
        <v>0</v>
      </c>
      <c r="BJ114" s="202" t="s">
        <v>39</v>
      </c>
      <c r="BK114" s="301">
        <f>ROUND(I114*H114,2)</f>
        <v>0</v>
      </c>
      <c r="BL114" s="202" t="s">
        <v>203</v>
      </c>
      <c r="BM114" s="202" t="s">
        <v>2600</v>
      </c>
    </row>
    <row r="115" spans="2:65" s="279" customFormat="1" ht="29.85" customHeight="1">
      <c r="B115" s="278"/>
      <c r="D115" s="280" t="s">
        <v>76</v>
      </c>
      <c r="E115" s="289" t="s">
        <v>232</v>
      </c>
      <c r="F115" s="289" t="s">
        <v>593</v>
      </c>
      <c r="I115" s="115"/>
      <c r="J115" s="290">
        <f>BK115</f>
        <v>0</v>
      </c>
      <c r="L115" s="278"/>
      <c r="M115" s="283"/>
      <c r="N115" s="284"/>
      <c r="O115" s="284"/>
      <c r="P115" s="285">
        <f>P116</f>
        <v>0</v>
      </c>
      <c r="Q115" s="284"/>
      <c r="R115" s="285">
        <f>R116</f>
        <v>2.0799999999999998E-3</v>
      </c>
      <c r="S115" s="284"/>
      <c r="T115" s="286">
        <f>T116</f>
        <v>0</v>
      </c>
      <c r="AR115" s="280" t="s">
        <v>39</v>
      </c>
      <c r="AT115" s="287" t="s">
        <v>76</v>
      </c>
      <c r="AU115" s="287" t="s">
        <v>39</v>
      </c>
      <c r="AY115" s="280" t="s">
        <v>196</v>
      </c>
      <c r="BK115" s="288">
        <f>BK116</f>
        <v>0</v>
      </c>
    </row>
    <row r="116" spans="2:65" s="212" customFormat="1" ht="25.5" customHeight="1">
      <c r="B116" s="213"/>
      <c r="C116" s="291" t="s">
        <v>11</v>
      </c>
      <c r="D116" s="291" t="s">
        <v>198</v>
      </c>
      <c r="E116" s="292" t="s">
        <v>2601</v>
      </c>
      <c r="F116" s="293" t="s">
        <v>2602</v>
      </c>
      <c r="G116" s="294" t="s">
        <v>201</v>
      </c>
      <c r="H116" s="295">
        <v>16</v>
      </c>
      <c r="I116" s="116">
        <v>0</v>
      </c>
      <c r="J116" s="296">
        <f>ROUND(I116*H116,2)</f>
        <v>0</v>
      </c>
      <c r="K116" s="293" t="s">
        <v>202</v>
      </c>
      <c r="L116" s="213"/>
      <c r="M116" s="297" t="s">
        <v>5</v>
      </c>
      <c r="N116" s="298" t="s">
        <v>48</v>
      </c>
      <c r="O116" s="214"/>
      <c r="P116" s="299">
        <f>O116*H116</f>
        <v>0</v>
      </c>
      <c r="Q116" s="299">
        <v>1.2999999999999999E-4</v>
      </c>
      <c r="R116" s="299">
        <f>Q116*H116</f>
        <v>2.0799999999999998E-3</v>
      </c>
      <c r="S116" s="299">
        <v>0</v>
      </c>
      <c r="T116" s="300">
        <f>S116*H116</f>
        <v>0</v>
      </c>
      <c r="AR116" s="202" t="s">
        <v>203</v>
      </c>
      <c r="AT116" s="202" t="s">
        <v>198</v>
      </c>
      <c r="AU116" s="202" t="s">
        <v>85</v>
      </c>
      <c r="AY116" s="202" t="s">
        <v>196</v>
      </c>
      <c r="BE116" s="301">
        <f>IF(N116="základní",J116,0)</f>
        <v>0</v>
      </c>
      <c r="BF116" s="301">
        <f>IF(N116="snížená",J116,0)</f>
        <v>0</v>
      </c>
      <c r="BG116" s="301">
        <f>IF(N116="zákl. přenesená",J116,0)</f>
        <v>0</v>
      </c>
      <c r="BH116" s="301">
        <f>IF(N116="sníž. přenesená",J116,0)</f>
        <v>0</v>
      </c>
      <c r="BI116" s="301">
        <f>IF(N116="nulová",J116,0)</f>
        <v>0</v>
      </c>
      <c r="BJ116" s="202" t="s">
        <v>39</v>
      </c>
      <c r="BK116" s="301">
        <f>ROUND(I116*H116,2)</f>
        <v>0</v>
      </c>
      <c r="BL116" s="202" t="s">
        <v>203</v>
      </c>
      <c r="BM116" s="202" t="s">
        <v>2603</v>
      </c>
    </row>
    <row r="117" spans="2:65" s="279" customFormat="1" ht="29.85" customHeight="1">
      <c r="B117" s="278"/>
      <c r="D117" s="280" t="s">
        <v>76</v>
      </c>
      <c r="E117" s="289" t="s">
        <v>703</v>
      </c>
      <c r="F117" s="289" t="s">
        <v>704</v>
      </c>
      <c r="I117" s="115"/>
      <c r="J117" s="290">
        <f>BK117</f>
        <v>0</v>
      </c>
      <c r="L117" s="278"/>
      <c r="M117" s="283"/>
      <c r="N117" s="284"/>
      <c r="O117" s="284"/>
      <c r="P117" s="285">
        <f>SUM(P118:P121)</f>
        <v>0</v>
      </c>
      <c r="Q117" s="284"/>
      <c r="R117" s="285">
        <f>SUM(R118:R121)</f>
        <v>0</v>
      </c>
      <c r="S117" s="284"/>
      <c r="T117" s="286">
        <f>SUM(T118:T121)</f>
        <v>0</v>
      </c>
      <c r="AR117" s="280" t="s">
        <v>39</v>
      </c>
      <c r="AT117" s="287" t="s">
        <v>76</v>
      </c>
      <c r="AU117" s="287" t="s">
        <v>39</v>
      </c>
      <c r="AY117" s="280" t="s">
        <v>196</v>
      </c>
      <c r="BK117" s="288">
        <f>SUM(BK118:BK121)</f>
        <v>0</v>
      </c>
    </row>
    <row r="118" spans="2:65" s="212" customFormat="1" ht="25.5" customHeight="1">
      <c r="B118" s="213"/>
      <c r="C118" s="291" t="s">
        <v>261</v>
      </c>
      <c r="D118" s="291" t="s">
        <v>198</v>
      </c>
      <c r="E118" s="292" t="s">
        <v>710</v>
      </c>
      <c r="F118" s="293" t="s">
        <v>711</v>
      </c>
      <c r="G118" s="294" t="s">
        <v>243</v>
      </c>
      <c r="H118" s="295">
        <v>2.7109999999999999</v>
      </c>
      <c r="I118" s="116">
        <v>0</v>
      </c>
      <c r="J118" s="296">
        <f>ROUND(I118*H118,2)</f>
        <v>0</v>
      </c>
      <c r="K118" s="293" t="s">
        <v>202</v>
      </c>
      <c r="L118" s="213"/>
      <c r="M118" s="297" t="s">
        <v>5</v>
      </c>
      <c r="N118" s="298" t="s">
        <v>48</v>
      </c>
      <c r="O118" s="214"/>
      <c r="P118" s="299">
        <f>O118*H118</f>
        <v>0</v>
      </c>
      <c r="Q118" s="299">
        <v>0</v>
      </c>
      <c r="R118" s="299">
        <f>Q118*H118</f>
        <v>0</v>
      </c>
      <c r="S118" s="299">
        <v>0</v>
      </c>
      <c r="T118" s="300">
        <f>S118*H118</f>
        <v>0</v>
      </c>
      <c r="AR118" s="202" t="s">
        <v>203</v>
      </c>
      <c r="AT118" s="202" t="s">
        <v>198</v>
      </c>
      <c r="AU118" s="202" t="s">
        <v>85</v>
      </c>
      <c r="AY118" s="202" t="s">
        <v>196</v>
      </c>
      <c r="BE118" s="301">
        <f>IF(N118="základní",J118,0)</f>
        <v>0</v>
      </c>
      <c r="BF118" s="301">
        <f>IF(N118="snížená",J118,0)</f>
        <v>0</v>
      </c>
      <c r="BG118" s="301">
        <f>IF(N118="zákl. přenesená",J118,0)</f>
        <v>0</v>
      </c>
      <c r="BH118" s="301">
        <f>IF(N118="sníž. přenesená",J118,0)</f>
        <v>0</v>
      </c>
      <c r="BI118" s="301">
        <f>IF(N118="nulová",J118,0)</f>
        <v>0</v>
      </c>
      <c r="BJ118" s="202" t="s">
        <v>39</v>
      </c>
      <c r="BK118" s="301">
        <f>ROUND(I118*H118,2)</f>
        <v>0</v>
      </c>
      <c r="BL118" s="202" t="s">
        <v>203</v>
      </c>
      <c r="BM118" s="202" t="s">
        <v>2604</v>
      </c>
    </row>
    <row r="119" spans="2:65" s="212" customFormat="1" ht="25.5" customHeight="1">
      <c r="B119" s="213"/>
      <c r="C119" s="291" t="s">
        <v>266</v>
      </c>
      <c r="D119" s="291" t="s">
        <v>198</v>
      </c>
      <c r="E119" s="292" t="s">
        <v>714</v>
      </c>
      <c r="F119" s="293" t="s">
        <v>715</v>
      </c>
      <c r="G119" s="294" t="s">
        <v>243</v>
      </c>
      <c r="H119" s="295">
        <v>24.399000000000001</v>
      </c>
      <c r="I119" s="116">
        <v>0</v>
      </c>
      <c r="J119" s="296">
        <f>ROUND(I119*H119,2)</f>
        <v>0</v>
      </c>
      <c r="K119" s="293" t="s">
        <v>202</v>
      </c>
      <c r="L119" s="213"/>
      <c r="M119" s="297" t="s">
        <v>5</v>
      </c>
      <c r="N119" s="298" t="s">
        <v>48</v>
      </c>
      <c r="O119" s="214"/>
      <c r="P119" s="299">
        <f>O119*H119</f>
        <v>0</v>
      </c>
      <c r="Q119" s="299">
        <v>0</v>
      </c>
      <c r="R119" s="299">
        <f>Q119*H119</f>
        <v>0</v>
      </c>
      <c r="S119" s="299">
        <v>0</v>
      </c>
      <c r="T119" s="300">
        <f>S119*H119</f>
        <v>0</v>
      </c>
      <c r="AR119" s="202" t="s">
        <v>203</v>
      </c>
      <c r="AT119" s="202" t="s">
        <v>198</v>
      </c>
      <c r="AU119" s="202" t="s">
        <v>85</v>
      </c>
      <c r="AY119" s="202" t="s">
        <v>196</v>
      </c>
      <c r="BE119" s="301">
        <f>IF(N119="základní",J119,0)</f>
        <v>0</v>
      </c>
      <c r="BF119" s="301">
        <f>IF(N119="snížená",J119,0)</f>
        <v>0</v>
      </c>
      <c r="BG119" s="301">
        <f>IF(N119="zákl. přenesená",J119,0)</f>
        <v>0</v>
      </c>
      <c r="BH119" s="301">
        <f>IF(N119="sníž. přenesená",J119,0)</f>
        <v>0</v>
      </c>
      <c r="BI119" s="301">
        <f>IF(N119="nulová",J119,0)</f>
        <v>0</v>
      </c>
      <c r="BJ119" s="202" t="s">
        <v>39</v>
      </c>
      <c r="BK119" s="301">
        <f>ROUND(I119*H119,2)</f>
        <v>0</v>
      </c>
      <c r="BL119" s="202" t="s">
        <v>203</v>
      </c>
      <c r="BM119" s="202" t="s">
        <v>2605</v>
      </c>
    </row>
    <row r="120" spans="2:65" s="312" customFormat="1">
      <c r="B120" s="311"/>
      <c r="D120" s="313" t="s">
        <v>464</v>
      </c>
      <c r="F120" s="314" t="s">
        <v>2606</v>
      </c>
      <c r="H120" s="315">
        <v>24.399000000000001</v>
      </c>
      <c r="I120" s="118"/>
      <c r="L120" s="311"/>
      <c r="M120" s="316"/>
      <c r="N120" s="317"/>
      <c r="O120" s="317"/>
      <c r="P120" s="317"/>
      <c r="Q120" s="317"/>
      <c r="R120" s="317"/>
      <c r="S120" s="317"/>
      <c r="T120" s="318"/>
      <c r="AT120" s="319" t="s">
        <v>464</v>
      </c>
      <c r="AU120" s="319" t="s">
        <v>85</v>
      </c>
      <c r="AV120" s="312" t="s">
        <v>85</v>
      </c>
      <c r="AW120" s="312" t="s">
        <v>6</v>
      </c>
      <c r="AX120" s="312" t="s">
        <v>39</v>
      </c>
      <c r="AY120" s="319" t="s">
        <v>196</v>
      </c>
    </row>
    <row r="121" spans="2:65" s="212" customFormat="1" ht="16.5" customHeight="1">
      <c r="B121" s="213"/>
      <c r="C121" s="291" t="s">
        <v>270</v>
      </c>
      <c r="D121" s="291" t="s">
        <v>198</v>
      </c>
      <c r="E121" s="292" t="s">
        <v>2506</v>
      </c>
      <c r="F121" s="293" t="s">
        <v>2507</v>
      </c>
      <c r="G121" s="294" t="s">
        <v>243</v>
      </c>
      <c r="H121" s="295">
        <v>2.7109999999999999</v>
      </c>
      <c r="I121" s="116">
        <v>0</v>
      </c>
      <c r="J121" s="296">
        <f>ROUND(I121*H121,2)</f>
        <v>0</v>
      </c>
      <c r="K121" s="293" t="s">
        <v>351</v>
      </c>
      <c r="L121" s="213"/>
      <c r="M121" s="297" t="s">
        <v>5</v>
      </c>
      <c r="N121" s="298" t="s">
        <v>48</v>
      </c>
      <c r="O121" s="214"/>
      <c r="P121" s="299">
        <f>O121*H121</f>
        <v>0</v>
      </c>
      <c r="Q121" s="299">
        <v>0</v>
      </c>
      <c r="R121" s="299">
        <f>Q121*H121</f>
        <v>0</v>
      </c>
      <c r="S121" s="299">
        <v>0</v>
      </c>
      <c r="T121" s="300">
        <f>S121*H121</f>
        <v>0</v>
      </c>
      <c r="AR121" s="202" t="s">
        <v>203</v>
      </c>
      <c r="AT121" s="202" t="s">
        <v>198</v>
      </c>
      <c r="AU121" s="202" t="s">
        <v>85</v>
      </c>
      <c r="AY121" s="202" t="s">
        <v>196</v>
      </c>
      <c r="BE121" s="301">
        <f>IF(N121="základní",J121,0)</f>
        <v>0</v>
      </c>
      <c r="BF121" s="301">
        <f>IF(N121="snížená",J121,0)</f>
        <v>0</v>
      </c>
      <c r="BG121" s="301">
        <f>IF(N121="zákl. přenesená",J121,0)</f>
        <v>0</v>
      </c>
      <c r="BH121" s="301">
        <f>IF(N121="sníž. přenesená",J121,0)</f>
        <v>0</v>
      </c>
      <c r="BI121" s="301">
        <f>IF(N121="nulová",J121,0)</f>
        <v>0</v>
      </c>
      <c r="BJ121" s="202" t="s">
        <v>39</v>
      </c>
      <c r="BK121" s="301">
        <f>ROUND(I121*H121,2)</f>
        <v>0</v>
      </c>
      <c r="BL121" s="202" t="s">
        <v>203</v>
      </c>
      <c r="BM121" s="202" t="s">
        <v>2607</v>
      </c>
    </row>
    <row r="122" spans="2:65" s="279" customFormat="1" ht="29.85" customHeight="1">
      <c r="B122" s="278"/>
      <c r="D122" s="280" t="s">
        <v>76</v>
      </c>
      <c r="E122" s="289" t="s">
        <v>746</v>
      </c>
      <c r="F122" s="289" t="s">
        <v>747</v>
      </c>
      <c r="I122" s="115"/>
      <c r="J122" s="290">
        <f>BK122</f>
        <v>0</v>
      </c>
      <c r="L122" s="278"/>
      <c r="M122" s="283"/>
      <c r="N122" s="284"/>
      <c r="O122" s="284"/>
      <c r="P122" s="285">
        <f>P123</f>
        <v>0</v>
      </c>
      <c r="Q122" s="284"/>
      <c r="R122" s="285">
        <f>R123</f>
        <v>0</v>
      </c>
      <c r="S122" s="284"/>
      <c r="T122" s="286">
        <f>T123</f>
        <v>0</v>
      </c>
      <c r="AR122" s="280" t="s">
        <v>39</v>
      </c>
      <c r="AT122" s="287" t="s">
        <v>76</v>
      </c>
      <c r="AU122" s="287" t="s">
        <v>39</v>
      </c>
      <c r="AY122" s="280" t="s">
        <v>196</v>
      </c>
      <c r="BK122" s="288">
        <f>BK123</f>
        <v>0</v>
      </c>
    </row>
    <row r="123" spans="2:65" s="212" customFormat="1" ht="38.25" customHeight="1">
      <c r="B123" s="213"/>
      <c r="C123" s="291" t="s">
        <v>274</v>
      </c>
      <c r="D123" s="291" t="s">
        <v>198</v>
      </c>
      <c r="E123" s="292" t="s">
        <v>2608</v>
      </c>
      <c r="F123" s="293" t="s">
        <v>2609</v>
      </c>
      <c r="G123" s="294" t="s">
        <v>243</v>
      </c>
      <c r="H123" s="295">
        <v>5.5250000000000004</v>
      </c>
      <c r="I123" s="116">
        <v>0</v>
      </c>
      <c r="J123" s="296">
        <f>ROUND(I123*H123,2)</f>
        <v>0</v>
      </c>
      <c r="K123" s="293" t="s">
        <v>202</v>
      </c>
      <c r="L123" s="213"/>
      <c r="M123" s="297" t="s">
        <v>5</v>
      </c>
      <c r="N123" s="298" t="s">
        <v>48</v>
      </c>
      <c r="O123" s="214"/>
      <c r="P123" s="299">
        <f>O123*H123</f>
        <v>0</v>
      </c>
      <c r="Q123" s="299">
        <v>0</v>
      </c>
      <c r="R123" s="299">
        <f>Q123*H123</f>
        <v>0</v>
      </c>
      <c r="S123" s="299">
        <v>0</v>
      </c>
      <c r="T123" s="300">
        <f>S123*H123</f>
        <v>0</v>
      </c>
      <c r="AR123" s="202" t="s">
        <v>203</v>
      </c>
      <c r="AT123" s="202" t="s">
        <v>198</v>
      </c>
      <c r="AU123" s="202" t="s">
        <v>85</v>
      </c>
      <c r="AY123" s="202" t="s">
        <v>196</v>
      </c>
      <c r="BE123" s="301">
        <f>IF(N123="základní",J123,0)</f>
        <v>0</v>
      </c>
      <c r="BF123" s="301">
        <f>IF(N123="snížená",J123,0)</f>
        <v>0</v>
      </c>
      <c r="BG123" s="301">
        <f>IF(N123="zákl. přenesená",J123,0)</f>
        <v>0</v>
      </c>
      <c r="BH123" s="301">
        <f>IF(N123="sníž. přenesená",J123,0)</f>
        <v>0</v>
      </c>
      <c r="BI123" s="301">
        <f>IF(N123="nulová",J123,0)</f>
        <v>0</v>
      </c>
      <c r="BJ123" s="202" t="s">
        <v>39</v>
      </c>
      <c r="BK123" s="301">
        <f>ROUND(I123*H123,2)</f>
        <v>0</v>
      </c>
      <c r="BL123" s="202" t="s">
        <v>203</v>
      </c>
      <c r="BM123" s="202" t="s">
        <v>2610</v>
      </c>
    </row>
    <row r="124" spans="2:65" s="279" customFormat="1" ht="37.35" customHeight="1">
      <c r="B124" s="278"/>
      <c r="D124" s="280" t="s">
        <v>76</v>
      </c>
      <c r="E124" s="281" t="s">
        <v>752</v>
      </c>
      <c r="F124" s="281" t="s">
        <v>753</v>
      </c>
      <c r="I124" s="115"/>
      <c r="J124" s="282">
        <f>BK124</f>
        <v>0</v>
      </c>
      <c r="L124" s="278"/>
      <c r="M124" s="283"/>
      <c r="N124" s="284"/>
      <c r="O124" s="284"/>
      <c r="P124" s="285">
        <f>P125+P129</f>
        <v>0</v>
      </c>
      <c r="Q124" s="284"/>
      <c r="R124" s="285">
        <f>R125+R129</f>
        <v>2.2414E-2</v>
      </c>
      <c r="S124" s="284"/>
      <c r="T124" s="286">
        <f>T125+T129</f>
        <v>0</v>
      </c>
      <c r="AR124" s="280" t="s">
        <v>85</v>
      </c>
      <c r="AT124" s="287" t="s">
        <v>76</v>
      </c>
      <c r="AU124" s="287" t="s">
        <v>77</v>
      </c>
      <c r="AY124" s="280" t="s">
        <v>196</v>
      </c>
      <c r="BK124" s="288">
        <f>BK125+BK129</f>
        <v>0</v>
      </c>
    </row>
    <row r="125" spans="2:65" s="279" customFormat="1" ht="19.899999999999999" customHeight="1">
      <c r="B125" s="278"/>
      <c r="D125" s="280" t="s">
        <v>76</v>
      </c>
      <c r="E125" s="289" t="s">
        <v>2611</v>
      </c>
      <c r="F125" s="289" t="s">
        <v>98</v>
      </c>
      <c r="I125" s="115"/>
      <c r="J125" s="290">
        <f>BK125</f>
        <v>0</v>
      </c>
      <c r="L125" s="278"/>
      <c r="M125" s="283"/>
      <c r="N125" s="284"/>
      <c r="O125" s="284"/>
      <c r="P125" s="285">
        <f>SUM(P126:P128)</f>
        <v>0</v>
      </c>
      <c r="Q125" s="284"/>
      <c r="R125" s="285">
        <f>SUM(R126:R128)</f>
        <v>6.9999999999999999E-4</v>
      </c>
      <c r="S125" s="284"/>
      <c r="T125" s="286">
        <f>SUM(T126:T128)</f>
        <v>0</v>
      </c>
      <c r="AR125" s="280" t="s">
        <v>85</v>
      </c>
      <c r="AT125" s="287" t="s">
        <v>76</v>
      </c>
      <c r="AU125" s="287" t="s">
        <v>39</v>
      </c>
      <c r="AY125" s="280" t="s">
        <v>196</v>
      </c>
      <c r="BK125" s="288">
        <f>SUM(BK126:BK128)</f>
        <v>0</v>
      </c>
    </row>
    <row r="126" spans="2:65" s="212" customFormat="1" ht="16.5" customHeight="1">
      <c r="B126" s="213"/>
      <c r="C126" s="291" t="s">
        <v>278</v>
      </c>
      <c r="D126" s="291" t="s">
        <v>198</v>
      </c>
      <c r="E126" s="292" t="s">
        <v>2612</v>
      </c>
      <c r="F126" s="293" t="s">
        <v>2613</v>
      </c>
      <c r="G126" s="294" t="s">
        <v>288</v>
      </c>
      <c r="H126" s="295">
        <v>2</v>
      </c>
      <c r="I126" s="116">
        <v>0</v>
      </c>
      <c r="J126" s="296">
        <f>ROUND(I126*H126,2)</f>
        <v>0</v>
      </c>
      <c r="K126" s="293" t="s">
        <v>202</v>
      </c>
      <c r="L126" s="213"/>
      <c r="M126" s="297" t="s">
        <v>5</v>
      </c>
      <c r="N126" s="298" t="s">
        <v>48</v>
      </c>
      <c r="O126" s="214"/>
      <c r="P126" s="299">
        <f>O126*H126</f>
        <v>0</v>
      </c>
      <c r="Q126" s="299">
        <v>0</v>
      </c>
      <c r="R126" s="299">
        <f>Q126*H126</f>
        <v>0</v>
      </c>
      <c r="S126" s="299">
        <v>0</v>
      </c>
      <c r="T126" s="300">
        <f>S126*H126</f>
        <v>0</v>
      </c>
      <c r="AR126" s="202" t="s">
        <v>261</v>
      </c>
      <c r="AT126" s="202" t="s">
        <v>198</v>
      </c>
      <c r="AU126" s="202" t="s">
        <v>85</v>
      </c>
      <c r="AY126" s="202" t="s">
        <v>196</v>
      </c>
      <c r="BE126" s="301">
        <f>IF(N126="základní",J126,0)</f>
        <v>0</v>
      </c>
      <c r="BF126" s="301">
        <f>IF(N126="snížená",J126,0)</f>
        <v>0</v>
      </c>
      <c r="BG126" s="301">
        <f>IF(N126="zákl. přenesená",J126,0)</f>
        <v>0</v>
      </c>
      <c r="BH126" s="301">
        <f>IF(N126="sníž. přenesená",J126,0)</f>
        <v>0</v>
      </c>
      <c r="BI126" s="301">
        <f>IF(N126="nulová",J126,0)</f>
        <v>0</v>
      </c>
      <c r="BJ126" s="202" t="s">
        <v>39</v>
      </c>
      <c r="BK126" s="301">
        <f>ROUND(I126*H126,2)</f>
        <v>0</v>
      </c>
      <c r="BL126" s="202" t="s">
        <v>261</v>
      </c>
      <c r="BM126" s="202" t="s">
        <v>2614</v>
      </c>
    </row>
    <row r="127" spans="2:65" s="212" customFormat="1" ht="16.5" customHeight="1">
      <c r="B127" s="213"/>
      <c r="C127" s="302" t="s">
        <v>10</v>
      </c>
      <c r="D127" s="302" t="s">
        <v>291</v>
      </c>
      <c r="E127" s="303" t="s">
        <v>2615</v>
      </c>
      <c r="F127" s="304" t="s">
        <v>2616</v>
      </c>
      <c r="G127" s="305" t="s">
        <v>288</v>
      </c>
      <c r="H127" s="306">
        <v>2</v>
      </c>
      <c r="I127" s="117">
        <v>0</v>
      </c>
      <c r="J127" s="307">
        <f>ROUND(I127*H127,2)</f>
        <v>0</v>
      </c>
      <c r="K127" s="304" t="s">
        <v>202</v>
      </c>
      <c r="L127" s="308"/>
      <c r="M127" s="309" t="s">
        <v>5</v>
      </c>
      <c r="N127" s="310" t="s">
        <v>48</v>
      </c>
      <c r="O127" s="214"/>
      <c r="P127" s="299">
        <f>O127*H127</f>
        <v>0</v>
      </c>
      <c r="Q127" s="299">
        <v>3.5E-4</v>
      </c>
      <c r="R127" s="299">
        <f>Q127*H127</f>
        <v>6.9999999999999999E-4</v>
      </c>
      <c r="S127" s="299">
        <v>0</v>
      </c>
      <c r="T127" s="300">
        <f>S127*H127</f>
        <v>0</v>
      </c>
      <c r="AR127" s="202" t="s">
        <v>327</v>
      </c>
      <c r="AT127" s="202" t="s">
        <v>291</v>
      </c>
      <c r="AU127" s="202" t="s">
        <v>85</v>
      </c>
      <c r="AY127" s="202" t="s">
        <v>196</v>
      </c>
      <c r="BE127" s="301">
        <f>IF(N127="základní",J127,0)</f>
        <v>0</v>
      </c>
      <c r="BF127" s="301">
        <f>IF(N127="snížená",J127,0)</f>
        <v>0</v>
      </c>
      <c r="BG127" s="301">
        <f>IF(N127="zákl. přenesená",J127,0)</f>
        <v>0</v>
      </c>
      <c r="BH127" s="301">
        <f>IF(N127="sníž. přenesená",J127,0)</f>
        <v>0</v>
      </c>
      <c r="BI127" s="301">
        <f>IF(N127="nulová",J127,0)</f>
        <v>0</v>
      </c>
      <c r="BJ127" s="202" t="s">
        <v>39</v>
      </c>
      <c r="BK127" s="301">
        <f>ROUND(I127*H127,2)</f>
        <v>0</v>
      </c>
      <c r="BL127" s="202" t="s">
        <v>261</v>
      </c>
      <c r="BM127" s="202" t="s">
        <v>2617</v>
      </c>
    </row>
    <row r="128" spans="2:65" s="212" customFormat="1" ht="38.25" customHeight="1">
      <c r="B128" s="213"/>
      <c r="C128" s="291" t="s">
        <v>285</v>
      </c>
      <c r="D128" s="291" t="s">
        <v>198</v>
      </c>
      <c r="E128" s="292" t="s">
        <v>2618</v>
      </c>
      <c r="F128" s="293" t="s">
        <v>2619</v>
      </c>
      <c r="G128" s="294" t="s">
        <v>243</v>
      </c>
      <c r="H128" s="295">
        <v>1E-3</v>
      </c>
      <c r="I128" s="116">
        <v>0</v>
      </c>
      <c r="J128" s="296">
        <f>ROUND(I128*H128,2)</f>
        <v>0</v>
      </c>
      <c r="K128" s="293" t="s">
        <v>202</v>
      </c>
      <c r="L128" s="213"/>
      <c r="M128" s="297" t="s">
        <v>5</v>
      </c>
      <c r="N128" s="298" t="s">
        <v>48</v>
      </c>
      <c r="O128" s="214"/>
      <c r="P128" s="299">
        <f>O128*H128</f>
        <v>0</v>
      </c>
      <c r="Q128" s="299">
        <v>0</v>
      </c>
      <c r="R128" s="299">
        <f>Q128*H128</f>
        <v>0</v>
      </c>
      <c r="S128" s="299">
        <v>0</v>
      </c>
      <c r="T128" s="300">
        <f>S128*H128</f>
        <v>0</v>
      </c>
      <c r="AR128" s="202" t="s">
        <v>261</v>
      </c>
      <c r="AT128" s="202" t="s">
        <v>198</v>
      </c>
      <c r="AU128" s="202" t="s">
        <v>85</v>
      </c>
      <c r="AY128" s="202" t="s">
        <v>196</v>
      </c>
      <c r="BE128" s="301">
        <f>IF(N128="základní",J128,0)</f>
        <v>0</v>
      </c>
      <c r="BF128" s="301">
        <f>IF(N128="snížená",J128,0)</f>
        <v>0</v>
      </c>
      <c r="BG128" s="301">
        <f>IF(N128="zákl. přenesená",J128,0)</f>
        <v>0</v>
      </c>
      <c r="BH128" s="301">
        <f>IF(N128="sníž. přenesená",J128,0)</f>
        <v>0</v>
      </c>
      <c r="BI128" s="301">
        <f>IF(N128="nulová",J128,0)</f>
        <v>0</v>
      </c>
      <c r="BJ128" s="202" t="s">
        <v>39</v>
      </c>
      <c r="BK128" s="301">
        <f>ROUND(I128*H128,2)</f>
        <v>0</v>
      </c>
      <c r="BL128" s="202" t="s">
        <v>261</v>
      </c>
      <c r="BM128" s="202" t="s">
        <v>2620</v>
      </c>
    </row>
    <row r="129" spans="2:65" s="279" customFormat="1" ht="29.85" customHeight="1">
      <c r="B129" s="278"/>
      <c r="D129" s="280" t="s">
        <v>76</v>
      </c>
      <c r="E129" s="289" t="s">
        <v>1011</v>
      </c>
      <c r="F129" s="289" t="s">
        <v>1012</v>
      </c>
      <c r="I129" s="115"/>
      <c r="J129" s="290">
        <f>BK129</f>
        <v>0</v>
      </c>
      <c r="L129" s="278"/>
      <c r="M129" s="283"/>
      <c r="N129" s="284"/>
      <c r="O129" s="284"/>
      <c r="P129" s="285">
        <f>SUM(P130:P131)</f>
        <v>0</v>
      </c>
      <c r="Q129" s="284"/>
      <c r="R129" s="285">
        <f>SUM(R130:R131)</f>
        <v>2.1714000000000001E-2</v>
      </c>
      <c r="S129" s="284"/>
      <c r="T129" s="286">
        <f>SUM(T130:T131)</f>
        <v>0</v>
      </c>
      <c r="AR129" s="280" t="s">
        <v>85</v>
      </c>
      <c r="AT129" s="287" t="s">
        <v>76</v>
      </c>
      <c r="AU129" s="287" t="s">
        <v>39</v>
      </c>
      <c r="AY129" s="280" t="s">
        <v>196</v>
      </c>
      <c r="BK129" s="288">
        <f>SUM(BK130:BK131)</f>
        <v>0</v>
      </c>
    </row>
    <row r="130" spans="2:65" s="212" customFormat="1" ht="25.5" customHeight="1">
      <c r="B130" s="213"/>
      <c r="C130" s="291" t="s">
        <v>290</v>
      </c>
      <c r="D130" s="291" t="s">
        <v>198</v>
      </c>
      <c r="E130" s="292" t="s">
        <v>2621</v>
      </c>
      <c r="F130" s="293" t="s">
        <v>2622</v>
      </c>
      <c r="G130" s="294" t="s">
        <v>1016</v>
      </c>
      <c r="H130" s="295">
        <v>434.28</v>
      </c>
      <c r="I130" s="116">
        <v>0</v>
      </c>
      <c r="J130" s="296">
        <f>ROUND(I130*H130,2)</f>
        <v>0</v>
      </c>
      <c r="K130" s="293" t="s">
        <v>351</v>
      </c>
      <c r="L130" s="213"/>
      <c r="M130" s="297" t="s">
        <v>5</v>
      </c>
      <c r="N130" s="298" t="s">
        <v>48</v>
      </c>
      <c r="O130" s="214"/>
      <c r="P130" s="299">
        <f>O130*H130</f>
        <v>0</v>
      </c>
      <c r="Q130" s="299">
        <v>5.0000000000000002E-5</v>
      </c>
      <c r="R130" s="299">
        <f>Q130*H130</f>
        <v>2.1714000000000001E-2</v>
      </c>
      <c r="S130" s="299">
        <v>0</v>
      </c>
      <c r="T130" s="300">
        <f>S130*H130</f>
        <v>0</v>
      </c>
      <c r="AR130" s="202" t="s">
        <v>261</v>
      </c>
      <c r="AT130" s="202" t="s">
        <v>198</v>
      </c>
      <c r="AU130" s="202" t="s">
        <v>85</v>
      </c>
      <c r="AY130" s="202" t="s">
        <v>196</v>
      </c>
      <c r="BE130" s="301">
        <f>IF(N130="základní",J130,0)</f>
        <v>0</v>
      </c>
      <c r="BF130" s="301">
        <f>IF(N130="snížená",J130,0)</f>
        <v>0</v>
      </c>
      <c r="BG130" s="301">
        <f>IF(N130="zákl. přenesená",J130,0)</f>
        <v>0</v>
      </c>
      <c r="BH130" s="301">
        <f>IF(N130="sníž. přenesená",J130,0)</f>
        <v>0</v>
      </c>
      <c r="BI130" s="301">
        <f>IF(N130="nulová",J130,0)</f>
        <v>0</v>
      </c>
      <c r="BJ130" s="202" t="s">
        <v>39</v>
      </c>
      <c r="BK130" s="301">
        <f>ROUND(I130*H130,2)</f>
        <v>0</v>
      </c>
      <c r="BL130" s="202" t="s">
        <v>261</v>
      </c>
      <c r="BM130" s="202" t="s">
        <v>2623</v>
      </c>
    </row>
    <row r="131" spans="2:65" s="212" customFormat="1" ht="38.25" customHeight="1">
      <c r="B131" s="213"/>
      <c r="C131" s="291" t="s">
        <v>295</v>
      </c>
      <c r="D131" s="291" t="s">
        <v>198</v>
      </c>
      <c r="E131" s="292" t="s">
        <v>2624</v>
      </c>
      <c r="F131" s="293" t="s">
        <v>2625</v>
      </c>
      <c r="G131" s="294" t="s">
        <v>243</v>
      </c>
      <c r="H131" s="295">
        <v>2.1999999999999999E-2</v>
      </c>
      <c r="I131" s="116">
        <v>0</v>
      </c>
      <c r="J131" s="296">
        <f>ROUND(I131*H131,2)</f>
        <v>0</v>
      </c>
      <c r="K131" s="293" t="s">
        <v>202</v>
      </c>
      <c r="L131" s="213"/>
      <c r="M131" s="297" t="s">
        <v>5</v>
      </c>
      <c r="N131" s="320" t="s">
        <v>48</v>
      </c>
      <c r="O131" s="321"/>
      <c r="P131" s="322">
        <f>O131*H131</f>
        <v>0</v>
      </c>
      <c r="Q131" s="322">
        <v>0</v>
      </c>
      <c r="R131" s="322">
        <f>Q131*H131</f>
        <v>0</v>
      </c>
      <c r="S131" s="322">
        <v>0</v>
      </c>
      <c r="T131" s="323">
        <f>S131*H131</f>
        <v>0</v>
      </c>
      <c r="AR131" s="202" t="s">
        <v>261</v>
      </c>
      <c r="AT131" s="202" t="s">
        <v>198</v>
      </c>
      <c r="AU131" s="202" t="s">
        <v>85</v>
      </c>
      <c r="AY131" s="202" t="s">
        <v>196</v>
      </c>
      <c r="BE131" s="301">
        <f>IF(N131="základní",J131,0)</f>
        <v>0</v>
      </c>
      <c r="BF131" s="301">
        <f>IF(N131="snížená",J131,0)</f>
        <v>0</v>
      </c>
      <c r="BG131" s="301">
        <f>IF(N131="zákl. přenesená",J131,0)</f>
        <v>0</v>
      </c>
      <c r="BH131" s="301">
        <f>IF(N131="sníž. přenesená",J131,0)</f>
        <v>0</v>
      </c>
      <c r="BI131" s="301">
        <f>IF(N131="nulová",J131,0)</f>
        <v>0</v>
      </c>
      <c r="BJ131" s="202" t="s">
        <v>39</v>
      </c>
      <c r="BK131" s="301">
        <f>ROUND(I131*H131,2)</f>
        <v>0</v>
      </c>
      <c r="BL131" s="202" t="s">
        <v>261</v>
      </c>
      <c r="BM131" s="202" t="s">
        <v>2626</v>
      </c>
    </row>
    <row r="132" spans="2:65" s="212" customFormat="1" ht="6.95" customHeight="1">
      <c r="B132" s="236"/>
      <c r="C132" s="237"/>
      <c r="D132" s="237"/>
      <c r="E132" s="237"/>
      <c r="F132" s="237"/>
      <c r="G132" s="237"/>
      <c r="H132" s="237"/>
      <c r="I132" s="108"/>
      <c r="J132" s="237"/>
      <c r="K132" s="237"/>
      <c r="L132" s="213"/>
    </row>
  </sheetData>
  <sheetProtection password="805E" sheet="1" objects="1" scenarios="1"/>
  <autoFilter ref="C93:K131"/>
  <mergeCells count="13">
    <mergeCell ref="E86:H86"/>
    <mergeCell ref="G1:H1"/>
    <mergeCell ref="L2:V2"/>
    <mergeCell ref="E49:H49"/>
    <mergeCell ref="E51:H51"/>
    <mergeCell ref="J55:J56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 activeCell="H89" sqref="H89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115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2423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2627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16.5" customHeight="1">
      <c r="B26" s="218"/>
      <c r="C26" s="219"/>
      <c r="D26" s="219"/>
      <c r="E26" s="380" t="s">
        <v>5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ROUND(J86,0)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ROUND(SUM(BE86:BE120), 0)</f>
        <v>0</v>
      </c>
      <c r="G32" s="214"/>
      <c r="H32" s="214"/>
      <c r="I32" s="106">
        <v>0.21</v>
      </c>
      <c r="J32" s="228">
        <f>ROUND(ROUND((SUM(BE86:BE120)),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ROUND(SUM(BF86:BF120), 0)</f>
        <v>0</v>
      </c>
      <c r="G33" s="214"/>
      <c r="H33" s="214"/>
      <c r="I33" s="106">
        <v>0.15</v>
      </c>
      <c r="J33" s="228">
        <f>ROUND(ROUND((SUM(BF86:BF120)),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ROUND(SUM(BG86:BG120),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ROUND(SUM(BH86:BH120),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ROUND(SUM(BI86:BI120),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2423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03 - Plynová zařízení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J86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1182</v>
      </c>
      <c r="E61" s="249"/>
      <c r="F61" s="249"/>
      <c r="G61" s="249"/>
      <c r="H61" s="249"/>
      <c r="I61" s="111"/>
      <c r="J61" s="250">
        <f>J87</f>
        <v>0</v>
      </c>
      <c r="K61" s="251"/>
    </row>
    <row r="62" spans="2:47" s="259" customFormat="1" ht="19.899999999999999" customHeight="1">
      <c r="B62" s="253"/>
      <c r="C62" s="254"/>
      <c r="D62" s="255" t="s">
        <v>1183</v>
      </c>
      <c r="E62" s="256"/>
      <c r="F62" s="256"/>
      <c r="G62" s="256"/>
      <c r="H62" s="256"/>
      <c r="I62" s="112"/>
      <c r="J62" s="257">
        <f>J88</f>
        <v>0</v>
      </c>
      <c r="K62" s="258"/>
    </row>
    <row r="63" spans="2:47" s="259" customFormat="1" ht="19.899999999999999" customHeight="1">
      <c r="B63" s="253"/>
      <c r="C63" s="254"/>
      <c r="D63" s="255" t="s">
        <v>1184</v>
      </c>
      <c r="E63" s="256"/>
      <c r="F63" s="256"/>
      <c r="G63" s="256"/>
      <c r="H63" s="256"/>
      <c r="I63" s="112"/>
      <c r="J63" s="257">
        <f>J113</f>
        <v>0</v>
      </c>
      <c r="K63" s="258"/>
    </row>
    <row r="64" spans="2:47" s="252" customFormat="1" ht="24.95" customHeight="1">
      <c r="B64" s="246"/>
      <c r="C64" s="247"/>
      <c r="D64" s="248" t="s">
        <v>1185</v>
      </c>
      <c r="E64" s="249"/>
      <c r="F64" s="249"/>
      <c r="G64" s="249"/>
      <c r="H64" s="249"/>
      <c r="I64" s="111"/>
      <c r="J64" s="250">
        <f>J116</f>
        <v>0</v>
      </c>
      <c r="K64" s="251"/>
    </row>
    <row r="65" spans="2:12" s="212" customFormat="1" ht="21.75" customHeight="1">
      <c r="B65" s="213"/>
      <c r="C65" s="214"/>
      <c r="D65" s="214"/>
      <c r="E65" s="214"/>
      <c r="F65" s="214"/>
      <c r="G65" s="214"/>
      <c r="H65" s="214"/>
      <c r="I65" s="101"/>
      <c r="J65" s="214"/>
      <c r="K65" s="215"/>
    </row>
    <row r="66" spans="2:12" s="212" customFormat="1" ht="6.95" customHeight="1">
      <c r="B66" s="236"/>
      <c r="C66" s="237"/>
      <c r="D66" s="237"/>
      <c r="E66" s="237"/>
      <c r="F66" s="237"/>
      <c r="G66" s="237"/>
      <c r="H66" s="237"/>
      <c r="I66" s="108"/>
      <c r="J66" s="237"/>
      <c r="K66" s="238"/>
    </row>
    <row r="70" spans="2:12" s="212" customFormat="1" ht="6.95" customHeight="1">
      <c r="B70" s="239"/>
      <c r="C70" s="240"/>
      <c r="D70" s="240"/>
      <c r="E70" s="240"/>
      <c r="F70" s="240"/>
      <c r="G70" s="240"/>
      <c r="H70" s="240"/>
      <c r="I70" s="109"/>
      <c r="J70" s="240"/>
      <c r="K70" s="240"/>
      <c r="L70" s="213"/>
    </row>
    <row r="71" spans="2:12" s="212" customFormat="1" ht="36.950000000000003" customHeight="1">
      <c r="B71" s="213"/>
      <c r="C71" s="260" t="s">
        <v>180</v>
      </c>
      <c r="I71" s="119"/>
      <c r="L71" s="213"/>
    </row>
    <row r="72" spans="2:12" s="212" customFormat="1" ht="6.95" customHeight="1">
      <c r="B72" s="213"/>
      <c r="I72" s="119"/>
      <c r="L72" s="213"/>
    </row>
    <row r="73" spans="2:12" s="212" customFormat="1" ht="14.45" customHeight="1">
      <c r="B73" s="213"/>
      <c r="C73" s="261" t="s">
        <v>19</v>
      </c>
      <c r="I73" s="119"/>
      <c r="L73" s="213"/>
    </row>
    <row r="74" spans="2:12" s="212" customFormat="1" ht="16.5" customHeight="1">
      <c r="B74" s="213"/>
      <c r="E74" s="382" t="str">
        <f>E7</f>
        <v>Střední škola automobilní Holice - modernizace dílen odborného výcviku a praxe - stavební práce</v>
      </c>
      <c r="F74" s="383"/>
      <c r="G74" s="383"/>
      <c r="H74" s="383"/>
      <c r="I74" s="119"/>
      <c r="L74" s="213"/>
    </row>
    <row r="75" spans="2:12" ht="15">
      <c r="B75" s="206"/>
      <c r="C75" s="261" t="s">
        <v>143</v>
      </c>
      <c r="L75" s="206"/>
    </row>
    <row r="76" spans="2:12" s="212" customFormat="1" ht="16.5" customHeight="1">
      <c r="B76" s="213"/>
      <c r="E76" s="382" t="s">
        <v>2423</v>
      </c>
      <c r="F76" s="373"/>
      <c r="G76" s="373"/>
      <c r="H76" s="373"/>
      <c r="I76" s="119"/>
      <c r="L76" s="213"/>
    </row>
    <row r="77" spans="2:12" s="212" customFormat="1" ht="14.45" customHeight="1">
      <c r="B77" s="213"/>
      <c r="C77" s="261" t="s">
        <v>145</v>
      </c>
      <c r="I77" s="119"/>
      <c r="L77" s="213"/>
    </row>
    <row r="78" spans="2:12" s="212" customFormat="1" ht="17.25" customHeight="1">
      <c r="B78" s="213"/>
      <c r="E78" s="372" t="str">
        <f>E11</f>
        <v>03 - Plynová zařízení</v>
      </c>
      <c r="F78" s="373"/>
      <c r="G78" s="373"/>
      <c r="H78" s="373"/>
      <c r="I78" s="119"/>
      <c r="L78" s="213"/>
    </row>
    <row r="79" spans="2:12" s="212" customFormat="1" ht="6.95" customHeight="1">
      <c r="B79" s="213"/>
      <c r="I79" s="119"/>
      <c r="L79" s="213"/>
    </row>
    <row r="80" spans="2:12" s="212" customFormat="1" ht="18" customHeight="1">
      <c r="B80" s="213"/>
      <c r="C80" s="261" t="s">
        <v>23</v>
      </c>
      <c r="F80" s="262" t="str">
        <f>F14</f>
        <v>Holice</v>
      </c>
      <c r="I80" s="113" t="s">
        <v>25</v>
      </c>
      <c r="J80" s="263">
        <f>IF(J14="","",J14)</f>
        <v>0</v>
      </c>
      <c r="L80" s="213"/>
    </row>
    <row r="81" spans="2:65" s="212" customFormat="1" ht="6.95" customHeight="1">
      <c r="B81" s="213"/>
      <c r="I81" s="119"/>
      <c r="L81" s="213"/>
    </row>
    <row r="82" spans="2:65" s="212" customFormat="1" ht="15">
      <c r="B82" s="213"/>
      <c r="C82" s="261" t="s">
        <v>26</v>
      </c>
      <c r="F82" s="262" t="str">
        <f>E17</f>
        <v>Pardubický kraj, Komenského nám. 125, Pardubice</v>
      </c>
      <c r="I82" s="113" t="s">
        <v>34</v>
      </c>
      <c r="J82" s="262" t="str">
        <f>E23</f>
        <v>ApA Architektonicko-projekt.ateliér Vamberk s.r.o.</v>
      </c>
      <c r="L82" s="213"/>
    </row>
    <row r="83" spans="2:65" s="212" customFormat="1" ht="14.45" customHeight="1">
      <c r="B83" s="213"/>
      <c r="C83" s="261" t="s">
        <v>32</v>
      </c>
      <c r="F83" s="262" t="str">
        <f>IF(E20="","",E20)</f>
        <v/>
      </c>
      <c r="I83" s="119"/>
      <c r="L83" s="213"/>
    </row>
    <row r="84" spans="2:65" s="212" customFormat="1" ht="10.35" customHeight="1">
      <c r="B84" s="213"/>
      <c r="I84" s="119"/>
      <c r="L84" s="213"/>
    </row>
    <row r="85" spans="2:65" s="271" customFormat="1" ht="29.25" customHeight="1">
      <c r="B85" s="264"/>
      <c r="C85" s="265" t="s">
        <v>181</v>
      </c>
      <c r="D85" s="266" t="s">
        <v>62</v>
      </c>
      <c r="E85" s="266" t="s">
        <v>58</v>
      </c>
      <c r="F85" s="266" t="s">
        <v>182</v>
      </c>
      <c r="G85" s="266" t="s">
        <v>183</v>
      </c>
      <c r="H85" s="266" t="s">
        <v>184</v>
      </c>
      <c r="I85" s="114" t="s">
        <v>185</v>
      </c>
      <c r="J85" s="266" t="s">
        <v>149</v>
      </c>
      <c r="K85" s="267" t="s">
        <v>186</v>
      </c>
      <c r="L85" s="264"/>
      <c r="M85" s="268" t="s">
        <v>187</v>
      </c>
      <c r="N85" s="269" t="s">
        <v>47</v>
      </c>
      <c r="O85" s="269" t="s">
        <v>188</v>
      </c>
      <c r="P85" s="269" t="s">
        <v>189</v>
      </c>
      <c r="Q85" s="269" t="s">
        <v>190</v>
      </c>
      <c r="R85" s="269" t="s">
        <v>191</v>
      </c>
      <c r="S85" s="269" t="s">
        <v>192</v>
      </c>
      <c r="T85" s="270" t="s">
        <v>193</v>
      </c>
    </row>
    <row r="86" spans="2:65" s="212" customFormat="1" ht="29.25" customHeight="1">
      <c r="B86" s="213"/>
      <c r="C86" s="272" t="s">
        <v>150</v>
      </c>
      <c r="I86" s="119"/>
      <c r="J86" s="273">
        <f>BK86</f>
        <v>0</v>
      </c>
      <c r="L86" s="213"/>
      <c r="M86" s="274"/>
      <c r="N86" s="222"/>
      <c r="O86" s="222"/>
      <c r="P86" s="275">
        <f>P87+P116</f>
        <v>0</v>
      </c>
      <c r="Q86" s="222"/>
      <c r="R86" s="275">
        <f>R87+R116</f>
        <v>0.44525999999999999</v>
      </c>
      <c r="S86" s="222"/>
      <c r="T86" s="276">
        <f>T87+T116</f>
        <v>0</v>
      </c>
      <c r="AT86" s="202" t="s">
        <v>76</v>
      </c>
      <c r="AU86" s="202" t="s">
        <v>151</v>
      </c>
      <c r="BK86" s="277">
        <f>BK87+BK116</f>
        <v>0</v>
      </c>
    </row>
    <row r="87" spans="2:65" s="279" customFormat="1" ht="37.35" customHeight="1">
      <c r="B87" s="278"/>
      <c r="D87" s="280" t="s">
        <v>76</v>
      </c>
      <c r="E87" s="281" t="s">
        <v>752</v>
      </c>
      <c r="F87" s="281" t="s">
        <v>1186</v>
      </c>
      <c r="I87" s="115"/>
      <c r="J87" s="282">
        <f>BK87</f>
        <v>0</v>
      </c>
      <c r="L87" s="278"/>
      <c r="M87" s="283"/>
      <c r="N87" s="284"/>
      <c r="O87" s="284"/>
      <c r="P87" s="285">
        <f>P88+P113</f>
        <v>0</v>
      </c>
      <c r="Q87" s="284"/>
      <c r="R87" s="285">
        <f>R88+R113</f>
        <v>0.44525999999999999</v>
      </c>
      <c r="S87" s="284"/>
      <c r="T87" s="286">
        <f>T88+T113</f>
        <v>0</v>
      </c>
      <c r="AR87" s="280" t="s">
        <v>85</v>
      </c>
      <c r="AT87" s="287" t="s">
        <v>76</v>
      </c>
      <c r="AU87" s="287" t="s">
        <v>77</v>
      </c>
      <c r="AY87" s="280" t="s">
        <v>196</v>
      </c>
      <c r="BK87" s="288">
        <f>BK88+BK113</f>
        <v>0</v>
      </c>
    </row>
    <row r="88" spans="2:65" s="279" customFormat="1" ht="19.899999999999999" customHeight="1">
      <c r="B88" s="278"/>
      <c r="D88" s="280" t="s">
        <v>76</v>
      </c>
      <c r="E88" s="289" t="s">
        <v>1187</v>
      </c>
      <c r="F88" s="289" t="s">
        <v>1188</v>
      </c>
      <c r="I88" s="115"/>
      <c r="J88" s="290">
        <f>BK88</f>
        <v>0</v>
      </c>
      <c r="L88" s="278"/>
      <c r="M88" s="283"/>
      <c r="N88" s="284"/>
      <c r="O88" s="284"/>
      <c r="P88" s="285">
        <f>SUM(P89:P112)</f>
        <v>0</v>
      </c>
      <c r="Q88" s="284"/>
      <c r="R88" s="285">
        <f>SUM(R89:R112)</f>
        <v>0.43389</v>
      </c>
      <c r="S88" s="284"/>
      <c r="T88" s="286">
        <f>SUM(T89:T112)</f>
        <v>0</v>
      </c>
      <c r="AR88" s="280" t="s">
        <v>85</v>
      </c>
      <c r="AT88" s="287" t="s">
        <v>76</v>
      </c>
      <c r="AU88" s="287" t="s">
        <v>39</v>
      </c>
      <c r="AY88" s="280" t="s">
        <v>196</v>
      </c>
      <c r="BK88" s="288">
        <f>SUM(BK89:BK112)</f>
        <v>0</v>
      </c>
    </row>
    <row r="89" spans="2:65" s="212" customFormat="1" ht="16.5" customHeight="1">
      <c r="B89" s="213"/>
      <c r="C89" s="302" t="s">
        <v>39</v>
      </c>
      <c r="D89" s="302" t="s">
        <v>291</v>
      </c>
      <c r="E89" s="303" t="s">
        <v>1189</v>
      </c>
      <c r="F89" s="304" t="s">
        <v>2628</v>
      </c>
      <c r="G89" s="305" t="s">
        <v>288</v>
      </c>
      <c r="H89" s="306">
        <v>3</v>
      </c>
      <c r="I89" s="117">
        <v>0</v>
      </c>
      <c r="J89" s="307">
        <f t="shared" ref="J89:J112" si="0">ROUND(I89*H89,2)</f>
        <v>0</v>
      </c>
      <c r="K89" s="304" t="s">
        <v>351</v>
      </c>
      <c r="L89" s="308"/>
      <c r="M89" s="309" t="s">
        <v>5</v>
      </c>
      <c r="N89" s="310" t="s">
        <v>48</v>
      </c>
      <c r="O89" s="214"/>
      <c r="P89" s="299">
        <f t="shared" ref="P89:P112" si="1">O89*H89</f>
        <v>0</v>
      </c>
      <c r="Q89" s="299">
        <v>0.01</v>
      </c>
      <c r="R89" s="299">
        <f t="shared" ref="R89:R112" si="2">Q89*H89</f>
        <v>0.03</v>
      </c>
      <c r="S89" s="299">
        <v>0</v>
      </c>
      <c r="T89" s="300">
        <f t="shared" ref="T89:T112" si="3">S89*H89</f>
        <v>0</v>
      </c>
      <c r="AR89" s="202" t="s">
        <v>327</v>
      </c>
      <c r="AT89" s="202" t="s">
        <v>291</v>
      </c>
      <c r="AU89" s="202" t="s">
        <v>85</v>
      </c>
      <c r="AY89" s="202" t="s">
        <v>196</v>
      </c>
      <c r="BE89" s="301">
        <f t="shared" ref="BE89:BE112" si="4">IF(N89="základní",J89,0)</f>
        <v>0</v>
      </c>
      <c r="BF89" s="301">
        <f t="shared" ref="BF89:BF112" si="5">IF(N89="snížená",J89,0)</f>
        <v>0</v>
      </c>
      <c r="BG89" s="301">
        <f t="shared" ref="BG89:BG112" si="6">IF(N89="zákl. přenesená",J89,0)</f>
        <v>0</v>
      </c>
      <c r="BH89" s="301">
        <f t="shared" ref="BH89:BH112" si="7">IF(N89="sníž. přenesená",J89,0)</f>
        <v>0</v>
      </c>
      <c r="BI89" s="301">
        <f t="shared" ref="BI89:BI112" si="8">IF(N89="nulová",J89,0)</f>
        <v>0</v>
      </c>
      <c r="BJ89" s="202" t="s">
        <v>39</v>
      </c>
      <c r="BK89" s="301">
        <f t="shared" ref="BK89:BK112" si="9">ROUND(I89*H89,2)</f>
        <v>0</v>
      </c>
      <c r="BL89" s="202" t="s">
        <v>261</v>
      </c>
      <c r="BM89" s="202" t="s">
        <v>2629</v>
      </c>
    </row>
    <row r="90" spans="2:65" s="212" customFormat="1" ht="16.5" customHeight="1">
      <c r="B90" s="213"/>
      <c r="C90" s="302" t="s">
        <v>85</v>
      </c>
      <c r="D90" s="302" t="s">
        <v>291</v>
      </c>
      <c r="E90" s="303" t="s">
        <v>1192</v>
      </c>
      <c r="F90" s="304" t="s">
        <v>1193</v>
      </c>
      <c r="G90" s="305" t="s">
        <v>288</v>
      </c>
      <c r="H90" s="306">
        <v>3</v>
      </c>
      <c r="I90" s="117">
        <v>0</v>
      </c>
      <c r="J90" s="307">
        <f t="shared" si="0"/>
        <v>0</v>
      </c>
      <c r="K90" s="304" t="s">
        <v>351</v>
      </c>
      <c r="L90" s="308"/>
      <c r="M90" s="309" t="s">
        <v>5</v>
      </c>
      <c r="N90" s="310" t="s">
        <v>48</v>
      </c>
      <c r="O90" s="214"/>
      <c r="P90" s="299">
        <f t="shared" si="1"/>
        <v>0</v>
      </c>
      <c r="Q90" s="299">
        <v>0.01</v>
      </c>
      <c r="R90" s="299">
        <f t="shared" si="2"/>
        <v>0.03</v>
      </c>
      <c r="S90" s="299">
        <v>0</v>
      </c>
      <c r="T90" s="300">
        <f t="shared" si="3"/>
        <v>0</v>
      </c>
      <c r="AR90" s="202" t="s">
        <v>327</v>
      </c>
      <c r="AT90" s="202" t="s">
        <v>291</v>
      </c>
      <c r="AU90" s="202" t="s">
        <v>85</v>
      </c>
      <c r="AY90" s="202" t="s">
        <v>196</v>
      </c>
      <c r="BE90" s="301">
        <f t="shared" si="4"/>
        <v>0</v>
      </c>
      <c r="BF90" s="301">
        <f t="shared" si="5"/>
        <v>0</v>
      </c>
      <c r="BG90" s="301">
        <f t="shared" si="6"/>
        <v>0</v>
      </c>
      <c r="BH90" s="301">
        <f t="shared" si="7"/>
        <v>0</v>
      </c>
      <c r="BI90" s="301">
        <f t="shared" si="8"/>
        <v>0</v>
      </c>
      <c r="BJ90" s="202" t="s">
        <v>39</v>
      </c>
      <c r="BK90" s="301">
        <f t="shared" si="9"/>
        <v>0</v>
      </c>
      <c r="BL90" s="202" t="s">
        <v>261</v>
      </c>
      <c r="BM90" s="202" t="s">
        <v>2630</v>
      </c>
    </row>
    <row r="91" spans="2:65" s="212" customFormat="1" ht="16.5" customHeight="1">
      <c r="B91" s="213"/>
      <c r="C91" s="291" t="s">
        <v>208</v>
      </c>
      <c r="D91" s="291" t="s">
        <v>198</v>
      </c>
      <c r="E91" s="292" t="s">
        <v>1195</v>
      </c>
      <c r="F91" s="293" t="s">
        <v>1196</v>
      </c>
      <c r="G91" s="294" t="s">
        <v>400</v>
      </c>
      <c r="H91" s="295">
        <v>22</v>
      </c>
      <c r="I91" s="116">
        <v>0</v>
      </c>
      <c r="J91" s="296">
        <f t="shared" si="0"/>
        <v>0</v>
      </c>
      <c r="K91" s="293" t="s">
        <v>202</v>
      </c>
      <c r="L91" s="213"/>
      <c r="M91" s="297" t="s">
        <v>5</v>
      </c>
      <c r="N91" s="298" t="s">
        <v>48</v>
      </c>
      <c r="O91" s="214"/>
      <c r="P91" s="299">
        <f t="shared" si="1"/>
        <v>0</v>
      </c>
      <c r="Q91" s="299">
        <v>1.47E-3</v>
      </c>
      <c r="R91" s="299">
        <f t="shared" si="2"/>
        <v>3.2340000000000001E-2</v>
      </c>
      <c r="S91" s="299">
        <v>0</v>
      </c>
      <c r="T91" s="300">
        <f t="shared" si="3"/>
        <v>0</v>
      </c>
      <c r="AR91" s="202" t="s">
        <v>261</v>
      </c>
      <c r="AT91" s="202" t="s">
        <v>198</v>
      </c>
      <c r="AU91" s="202" t="s">
        <v>85</v>
      </c>
      <c r="AY91" s="202" t="s">
        <v>196</v>
      </c>
      <c r="BE91" s="301">
        <f t="shared" si="4"/>
        <v>0</v>
      </c>
      <c r="BF91" s="301">
        <f t="shared" si="5"/>
        <v>0</v>
      </c>
      <c r="BG91" s="301">
        <f t="shared" si="6"/>
        <v>0</v>
      </c>
      <c r="BH91" s="301">
        <f t="shared" si="7"/>
        <v>0</v>
      </c>
      <c r="BI91" s="301">
        <f t="shared" si="8"/>
        <v>0</v>
      </c>
      <c r="BJ91" s="202" t="s">
        <v>39</v>
      </c>
      <c r="BK91" s="301">
        <f t="shared" si="9"/>
        <v>0</v>
      </c>
      <c r="BL91" s="202" t="s">
        <v>261</v>
      </c>
      <c r="BM91" s="202" t="s">
        <v>2631</v>
      </c>
    </row>
    <row r="92" spans="2:65" s="212" customFormat="1" ht="16.5" customHeight="1">
      <c r="B92" s="213"/>
      <c r="C92" s="291" t="s">
        <v>203</v>
      </c>
      <c r="D92" s="291" t="s">
        <v>198</v>
      </c>
      <c r="E92" s="292" t="s">
        <v>2632</v>
      </c>
      <c r="F92" s="293" t="s">
        <v>2633</v>
      </c>
      <c r="G92" s="294" t="s">
        <v>400</v>
      </c>
      <c r="H92" s="295">
        <v>58</v>
      </c>
      <c r="I92" s="116">
        <v>0</v>
      </c>
      <c r="J92" s="296">
        <f t="shared" si="0"/>
        <v>0</v>
      </c>
      <c r="K92" s="293" t="s">
        <v>202</v>
      </c>
      <c r="L92" s="213"/>
      <c r="M92" s="297" t="s">
        <v>5</v>
      </c>
      <c r="N92" s="298" t="s">
        <v>48</v>
      </c>
      <c r="O92" s="214"/>
      <c r="P92" s="299">
        <f t="shared" si="1"/>
        <v>0</v>
      </c>
      <c r="Q92" s="299">
        <v>2.7000000000000001E-3</v>
      </c>
      <c r="R92" s="299">
        <f t="shared" si="2"/>
        <v>0.15660000000000002</v>
      </c>
      <c r="S92" s="299">
        <v>0</v>
      </c>
      <c r="T92" s="300">
        <f t="shared" si="3"/>
        <v>0</v>
      </c>
      <c r="AR92" s="202" t="s">
        <v>261</v>
      </c>
      <c r="AT92" s="202" t="s">
        <v>198</v>
      </c>
      <c r="AU92" s="202" t="s">
        <v>85</v>
      </c>
      <c r="AY92" s="202" t="s">
        <v>196</v>
      </c>
      <c r="BE92" s="301">
        <f t="shared" si="4"/>
        <v>0</v>
      </c>
      <c r="BF92" s="301">
        <f t="shared" si="5"/>
        <v>0</v>
      </c>
      <c r="BG92" s="301">
        <f t="shared" si="6"/>
        <v>0</v>
      </c>
      <c r="BH92" s="301">
        <f t="shared" si="7"/>
        <v>0</v>
      </c>
      <c r="BI92" s="301">
        <f t="shared" si="8"/>
        <v>0</v>
      </c>
      <c r="BJ92" s="202" t="s">
        <v>39</v>
      </c>
      <c r="BK92" s="301">
        <f t="shared" si="9"/>
        <v>0</v>
      </c>
      <c r="BL92" s="202" t="s">
        <v>261</v>
      </c>
      <c r="BM92" s="202" t="s">
        <v>2634</v>
      </c>
    </row>
    <row r="93" spans="2:65" s="212" customFormat="1" ht="16.5" customHeight="1">
      <c r="B93" s="213"/>
      <c r="C93" s="291" t="s">
        <v>215</v>
      </c>
      <c r="D93" s="291" t="s">
        <v>198</v>
      </c>
      <c r="E93" s="292" t="s">
        <v>1201</v>
      </c>
      <c r="F93" s="293" t="s">
        <v>1202</v>
      </c>
      <c r="G93" s="294" t="s">
        <v>400</v>
      </c>
      <c r="H93" s="295">
        <v>28</v>
      </c>
      <c r="I93" s="116">
        <v>0</v>
      </c>
      <c r="J93" s="296">
        <f t="shared" si="0"/>
        <v>0</v>
      </c>
      <c r="K93" s="293" t="s">
        <v>202</v>
      </c>
      <c r="L93" s="213"/>
      <c r="M93" s="297" t="s">
        <v>5</v>
      </c>
      <c r="N93" s="298" t="s">
        <v>48</v>
      </c>
      <c r="O93" s="214"/>
      <c r="P93" s="299">
        <f t="shared" si="1"/>
        <v>0</v>
      </c>
      <c r="Q93" s="299">
        <v>3.48E-3</v>
      </c>
      <c r="R93" s="299">
        <f t="shared" si="2"/>
        <v>9.7439999999999999E-2</v>
      </c>
      <c r="S93" s="299">
        <v>0</v>
      </c>
      <c r="T93" s="300">
        <f t="shared" si="3"/>
        <v>0</v>
      </c>
      <c r="AR93" s="202" t="s">
        <v>261</v>
      </c>
      <c r="AT93" s="202" t="s">
        <v>198</v>
      </c>
      <c r="AU93" s="202" t="s">
        <v>85</v>
      </c>
      <c r="AY93" s="202" t="s">
        <v>196</v>
      </c>
      <c r="BE93" s="301">
        <f t="shared" si="4"/>
        <v>0</v>
      </c>
      <c r="BF93" s="301">
        <f t="shared" si="5"/>
        <v>0</v>
      </c>
      <c r="BG93" s="301">
        <f t="shared" si="6"/>
        <v>0</v>
      </c>
      <c r="BH93" s="301">
        <f t="shared" si="7"/>
        <v>0</v>
      </c>
      <c r="BI93" s="301">
        <f t="shared" si="8"/>
        <v>0</v>
      </c>
      <c r="BJ93" s="202" t="s">
        <v>39</v>
      </c>
      <c r="BK93" s="301">
        <f t="shared" si="9"/>
        <v>0</v>
      </c>
      <c r="BL93" s="202" t="s">
        <v>261</v>
      </c>
      <c r="BM93" s="202" t="s">
        <v>2635</v>
      </c>
    </row>
    <row r="94" spans="2:65" s="212" customFormat="1" ht="16.5" customHeight="1">
      <c r="B94" s="213"/>
      <c r="C94" s="291" t="s">
        <v>219</v>
      </c>
      <c r="D94" s="291" t="s">
        <v>198</v>
      </c>
      <c r="E94" s="292" t="s">
        <v>2636</v>
      </c>
      <c r="F94" s="293" t="s">
        <v>2637</v>
      </c>
      <c r="G94" s="294" t="s">
        <v>400</v>
      </c>
      <c r="H94" s="295">
        <v>11</v>
      </c>
      <c r="I94" s="116">
        <v>0</v>
      </c>
      <c r="J94" s="296">
        <f t="shared" si="0"/>
        <v>0</v>
      </c>
      <c r="K94" s="293" t="s">
        <v>202</v>
      </c>
      <c r="L94" s="213"/>
      <c r="M94" s="297" t="s">
        <v>5</v>
      </c>
      <c r="N94" s="298" t="s">
        <v>48</v>
      </c>
      <c r="O94" s="214"/>
      <c r="P94" s="299">
        <f t="shared" si="1"/>
        <v>0</v>
      </c>
      <c r="Q94" s="299">
        <v>3.96E-3</v>
      </c>
      <c r="R94" s="299">
        <f t="shared" si="2"/>
        <v>4.3560000000000001E-2</v>
      </c>
      <c r="S94" s="299">
        <v>0</v>
      </c>
      <c r="T94" s="300">
        <f t="shared" si="3"/>
        <v>0</v>
      </c>
      <c r="AR94" s="202" t="s">
        <v>261</v>
      </c>
      <c r="AT94" s="202" t="s">
        <v>198</v>
      </c>
      <c r="AU94" s="202" t="s">
        <v>85</v>
      </c>
      <c r="AY94" s="202" t="s">
        <v>196</v>
      </c>
      <c r="BE94" s="301">
        <f t="shared" si="4"/>
        <v>0</v>
      </c>
      <c r="BF94" s="301">
        <f t="shared" si="5"/>
        <v>0</v>
      </c>
      <c r="BG94" s="301">
        <f t="shared" si="6"/>
        <v>0</v>
      </c>
      <c r="BH94" s="301">
        <f t="shared" si="7"/>
        <v>0</v>
      </c>
      <c r="BI94" s="301">
        <f t="shared" si="8"/>
        <v>0</v>
      </c>
      <c r="BJ94" s="202" t="s">
        <v>39</v>
      </c>
      <c r="BK94" s="301">
        <f t="shared" si="9"/>
        <v>0</v>
      </c>
      <c r="BL94" s="202" t="s">
        <v>261</v>
      </c>
      <c r="BM94" s="202" t="s">
        <v>2638</v>
      </c>
    </row>
    <row r="95" spans="2:65" s="212" customFormat="1" ht="16.5" customHeight="1">
      <c r="B95" s="213"/>
      <c r="C95" s="291" t="s">
        <v>224</v>
      </c>
      <c r="D95" s="291" t="s">
        <v>198</v>
      </c>
      <c r="E95" s="292" t="s">
        <v>1204</v>
      </c>
      <c r="F95" s="293" t="s">
        <v>1205</v>
      </c>
      <c r="G95" s="294" t="s">
        <v>288</v>
      </c>
      <c r="H95" s="295">
        <v>3</v>
      </c>
      <c r="I95" s="116">
        <v>0</v>
      </c>
      <c r="J95" s="296">
        <f t="shared" si="0"/>
        <v>0</v>
      </c>
      <c r="K95" s="293" t="s">
        <v>202</v>
      </c>
      <c r="L95" s="213"/>
      <c r="M95" s="297" t="s">
        <v>5</v>
      </c>
      <c r="N95" s="298" t="s">
        <v>48</v>
      </c>
      <c r="O95" s="214"/>
      <c r="P95" s="299">
        <f t="shared" si="1"/>
        <v>0</v>
      </c>
      <c r="Q95" s="299">
        <v>1.01E-3</v>
      </c>
      <c r="R95" s="299">
        <f t="shared" si="2"/>
        <v>3.0300000000000001E-3</v>
      </c>
      <c r="S95" s="299">
        <v>0</v>
      </c>
      <c r="T95" s="300">
        <f t="shared" si="3"/>
        <v>0</v>
      </c>
      <c r="AR95" s="202" t="s">
        <v>261</v>
      </c>
      <c r="AT95" s="202" t="s">
        <v>198</v>
      </c>
      <c r="AU95" s="202" t="s">
        <v>85</v>
      </c>
      <c r="AY95" s="202" t="s">
        <v>196</v>
      </c>
      <c r="BE95" s="301">
        <f t="shared" si="4"/>
        <v>0</v>
      </c>
      <c r="BF95" s="301">
        <f t="shared" si="5"/>
        <v>0</v>
      </c>
      <c r="BG95" s="301">
        <f t="shared" si="6"/>
        <v>0</v>
      </c>
      <c r="BH95" s="301">
        <f t="shared" si="7"/>
        <v>0</v>
      </c>
      <c r="BI95" s="301">
        <f t="shared" si="8"/>
        <v>0</v>
      </c>
      <c r="BJ95" s="202" t="s">
        <v>39</v>
      </c>
      <c r="BK95" s="301">
        <f t="shared" si="9"/>
        <v>0</v>
      </c>
      <c r="BL95" s="202" t="s">
        <v>261</v>
      </c>
      <c r="BM95" s="202" t="s">
        <v>2639</v>
      </c>
    </row>
    <row r="96" spans="2:65" s="212" customFormat="1" ht="16.5" customHeight="1">
      <c r="B96" s="213"/>
      <c r="C96" s="291" t="s">
        <v>228</v>
      </c>
      <c r="D96" s="291" t="s">
        <v>198</v>
      </c>
      <c r="E96" s="292" t="s">
        <v>2640</v>
      </c>
      <c r="F96" s="293" t="s">
        <v>2641</v>
      </c>
      <c r="G96" s="294" t="s">
        <v>400</v>
      </c>
      <c r="H96" s="295">
        <v>2</v>
      </c>
      <c r="I96" s="116">
        <v>0</v>
      </c>
      <c r="J96" s="296">
        <f t="shared" si="0"/>
        <v>0</v>
      </c>
      <c r="K96" s="293" t="s">
        <v>202</v>
      </c>
      <c r="L96" s="213"/>
      <c r="M96" s="297" t="s">
        <v>5</v>
      </c>
      <c r="N96" s="298" t="s">
        <v>48</v>
      </c>
      <c r="O96" s="214"/>
      <c r="P96" s="299">
        <f t="shared" si="1"/>
        <v>0</v>
      </c>
      <c r="Q96" s="299">
        <v>3.7799999999999999E-3</v>
      </c>
      <c r="R96" s="299">
        <f t="shared" si="2"/>
        <v>7.5599999999999999E-3</v>
      </c>
      <c r="S96" s="299">
        <v>0</v>
      </c>
      <c r="T96" s="300">
        <f t="shared" si="3"/>
        <v>0</v>
      </c>
      <c r="AR96" s="202" t="s">
        <v>261</v>
      </c>
      <c r="AT96" s="202" t="s">
        <v>198</v>
      </c>
      <c r="AU96" s="202" t="s">
        <v>85</v>
      </c>
      <c r="AY96" s="202" t="s">
        <v>196</v>
      </c>
      <c r="BE96" s="301">
        <f t="shared" si="4"/>
        <v>0</v>
      </c>
      <c r="BF96" s="301">
        <f t="shared" si="5"/>
        <v>0</v>
      </c>
      <c r="BG96" s="301">
        <f t="shared" si="6"/>
        <v>0</v>
      </c>
      <c r="BH96" s="301">
        <f t="shared" si="7"/>
        <v>0</v>
      </c>
      <c r="BI96" s="301">
        <f t="shared" si="8"/>
        <v>0</v>
      </c>
      <c r="BJ96" s="202" t="s">
        <v>39</v>
      </c>
      <c r="BK96" s="301">
        <f t="shared" si="9"/>
        <v>0</v>
      </c>
      <c r="BL96" s="202" t="s">
        <v>261</v>
      </c>
      <c r="BM96" s="202" t="s">
        <v>2642</v>
      </c>
    </row>
    <row r="97" spans="2:65" s="212" customFormat="1" ht="16.5" customHeight="1">
      <c r="B97" s="213"/>
      <c r="C97" s="291" t="s">
        <v>232</v>
      </c>
      <c r="D97" s="291" t="s">
        <v>198</v>
      </c>
      <c r="E97" s="292" t="s">
        <v>1207</v>
      </c>
      <c r="F97" s="293" t="s">
        <v>1208</v>
      </c>
      <c r="G97" s="294" t="s">
        <v>400</v>
      </c>
      <c r="H97" s="295">
        <v>2</v>
      </c>
      <c r="I97" s="116">
        <v>0</v>
      </c>
      <c r="J97" s="296">
        <f t="shared" si="0"/>
        <v>0</v>
      </c>
      <c r="K97" s="293" t="s">
        <v>202</v>
      </c>
      <c r="L97" s="213"/>
      <c r="M97" s="297" t="s">
        <v>5</v>
      </c>
      <c r="N97" s="298" t="s">
        <v>48</v>
      </c>
      <c r="O97" s="214"/>
      <c r="P97" s="299">
        <f t="shared" si="1"/>
        <v>0</v>
      </c>
      <c r="Q97" s="299">
        <v>4.6800000000000001E-3</v>
      </c>
      <c r="R97" s="299">
        <f t="shared" si="2"/>
        <v>9.3600000000000003E-3</v>
      </c>
      <c r="S97" s="299">
        <v>0</v>
      </c>
      <c r="T97" s="300">
        <f t="shared" si="3"/>
        <v>0</v>
      </c>
      <c r="AR97" s="202" t="s">
        <v>261</v>
      </c>
      <c r="AT97" s="202" t="s">
        <v>198</v>
      </c>
      <c r="AU97" s="202" t="s">
        <v>85</v>
      </c>
      <c r="AY97" s="202" t="s">
        <v>196</v>
      </c>
      <c r="BE97" s="301">
        <f t="shared" si="4"/>
        <v>0</v>
      </c>
      <c r="BF97" s="301">
        <f t="shared" si="5"/>
        <v>0</v>
      </c>
      <c r="BG97" s="301">
        <f t="shared" si="6"/>
        <v>0</v>
      </c>
      <c r="BH97" s="301">
        <f t="shared" si="7"/>
        <v>0</v>
      </c>
      <c r="BI97" s="301">
        <f t="shared" si="8"/>
        <v>0</v>
      </c>
      <c r="BJ97" s="202" t="s">
        <v>39</v>
      </c>
      <c r="BK97" s="301">
        <f t="shared" si="9"/>
        <v>0</v>
      </c>
      <c r="BL97" s="202" t="s">
        <v>261</v>
      </c>
      <c r="BM97" s="202" t="s">
        <v>2643</v>
      </c>
    </row>
    <row r="98" spans="2:65" s="212" customFormat="1" ht="16.5" customHeight="1">
      <c r="B98" s="213"/>
      <c r="C98" s="291" t="s">
        <v>236</v>
      </c>
      <c r="D98" s="291" t="s">
        <v>198</v>
      </c>
      <c r="E98" s="292" t="s">
        <v>2644</v>
      </c>
      <c r="F98" s="293" t="s">
        <v>2645</v>
      </c>
      <c r="G98" s="294" t="s">
        <v>400</v>
      </c>
      <c r="H98" s="295">
        <v>1</v>
      </c>
      <c r="I98" s="116">
        <v>0</v>
      </c>
      <c r="J98" s="296">
        <f t="shared" si="0"/>
        <v>0</v>
      </c>
      <c r="K98" s="293" t="s">
        <v>202</v>
      </c>
      <c r="L98" s="213"/>
      <c r="M98" s="297" t="s">
        <v>5</v>
      </c>
      <c r="N98" s="298" t="s">
        <v>48</v>
      </c>
      <c r="O98" s="214"/>
      <c r="P98" s="299">
        <f t="shared" si="1"/>
        <v>0</v>
      </c>
      <c r="Q98" s="299">
        <v>6.5300000000000002E-3</v>
      </c>
      <c r="R98" s="299">
        <f t="shared" si="2"/>
        <v>6.5300000000000002E-3</v>
      </c>
      <c r="S98" s="299">
        <v>0</v>
      </c>
      <c r="T98" s="300">
        <f t="shared" si="3"/>
        <v>0</v>
      </c>
      <c r="AR98" s="202" t="s">
        <v>261</v>
      </c>
      <c r="AT98" s="202" t="s">
        <v>198</v>
      </c>
      <c r="AU98" s="202" t="s">
        <v>85</v>
      </c>
      <c r="AY98" s="202" t="s">
        <v>196</v>
      </c>
      <c r="BE98" s="301">
        <f t="shared" si="4"/>
        <v>0</v>
      </c>
      <c r="BF98" s="301">
        <f t="shared" si="5"/>
        <v>0</v>
      </c>
      <c r="BG98" s="301">
        <f t="shared" si="6"/>
        <v>0</v>
      </c>
      <c r="BH98" s="301">
        <f t="shared" si="7"/>
        <v>0</v>
      </c>
      <c r="BI98" s="301">
        <f t="shared" si="8"/>
        <v>0</v>
      </c>
      <c r="BJ98" s="202" t="s">
        <v>39</v>
      </c>
      <c r="BK98" s="301">
        <f t="shared" si="9"/>
        <v>0</v>
      </c>
      <c r="BL98" s="202" t="s">
        <v>261</v>
      </c>
      <c r="BM98" s="202" t="s">
        <v>2646</v>
      </c>
    </row>
    <row r="99" spans="2:65" s="212" customFormat="1" ht="25.5" customHeight="1">
      <c r="B99" s="213"/>
      <c r="C99" s="291" t="s">
        <v>240</v>
      </c>
      <c r="D99" s="291" t="s">
        <v>198</v>
      </c>
      <c r="E99" s="292" t="s">
        <v>1210</v>
      </c>
      <c r="F99" s="293" t="s">
        <v>1211</v>
      </c>
      <c r="G99" s="294" t="s">
        <v>1212</v>
      </c>
      <c r="H99" s="295">
        <v>3</v>
      </c>
      <c r="I99" s="116">
        <v>0</v>
      </c>
      <c r="J99" s="296">
        <f t="shared" si="0"/>
        <v>0</v>
      </c>
      <c r="K99" s="293" t="s">
        <v>202</v>
      </c>
      <c r="L99" s="213"/>
      <c r="M99" s="297" t="s">
        <v>5</v>
      </c>
      <c r="N99" s="298" t="s">
        <v>48</v>
      </c>
      <c r="O99" s="214"/>
      <c r="P99" s="299">
        <f t="shared" si="1"/>
        <v>0</v>
      </c>
      <c r="Q99" s="299">
        <v>4.28E-3</v>
      </c>
      <c r="R99" s="299">
        <f t="shared" si="2"/>
        <v>1.2840000000000001E-2</v>
      </c>
      <c r="S99" s="299">
        <v>0</v>
      </c>
      <c r="T99" s="300">
        <f t="shared" si="3"/>
        <v>0</v>
      </c>
      <c r="AR99" s="202" t="s">
        <v>261</v>
      </c>
      <c r="AT99" s="202" t="s">
        <v>198</v>
      </c>
      <c r="AU99" s="202" t="s">
        <v>85</v>
      </c>
      <c r="AY99" s="202" t="s">
        <v>196</v>
      </c>
      <c r="BE99" s="301">
        <f t="shared" si="4"/>
        <v>0</v>
      </c>
      <c r="BF99" s="301">
        <f t="shared" si="5"/>
        <v>0</v>
      </c>
      <c r="BG99" s="301">
        <f t="shared" si="6"/>
        <v>0</v>
      </c>
      <c r="BH99" s="301">
        <f t="shared" si="7"/>
        <v>0</v>
      </c>
      <c r="BI99" s="301">
        <f t="shared" si="8"/>
        <v>0</v>
      </c>
      <c r="BJ99" s="202" t="s">
        <v>39</v>
      </c>
      <c r="BK99" s="301">
        <f t="shared" si="9"/>
        <v>0</v>
      </c>
      <c r="BL99" s="202" t="s">
        <v>261</v>
      </c>
      <c r="BM99" s="202" t="s">
        <v>2647</v>
      </c>
    </row>
    <row r="100" spans="2:65" s="212" customFormat="1" ht="16.5" customHeight="1">
      <c r="B100" s="213"/>
      <c r="C100" s="291" t="s">
        <v>245</v>
      </c>
      <c r="D100" s="291" t="s">
        <v>198</v>
      </c>
      <c r="E100" s="292" t="s">
        <v>1214</v>
      </c>
      <c r="F100" s="293" t="s">
        <v>2648</v>
      </c>
      <c r="G100" s="294" t="s">
        <v>288</v>
      </c>
      <c r="H100" s="295">
        <v>2</v>
      </c>
      <c r="I100" s="116">
        <v>0</v>
      </c>
      <c r="J100" s="296">
        <f t="shared" si="0"/>
        <v>0</v>
      </c>
      <c r="K100" s="293" t="s">
        <v>202</v>
      </c>
      <c r="L100" s="213"/>
      <c r="M100" s="297" t="s">
        <v>5</v>
      </c>
      <c r="N100" s="298" t="s">
        <v>48</v>
      </c>
      <c r="O100" s="214"/>
      <c r="P100" s="299">
        <f t="shared" si="1"/>
        <v>0</v>
      </c>
      <c r="Q100" s="299">
        <v>0</v>
      </c>
      <c r="R100" s="299">
        <f t="shared" si="2"/>
        <v>0</v>
      </c>
      <c r="S100" s="299">
        <v>0</v>
      </c>
      <c r="T100" s="300">
        <f t="shared" si="3"/>
        <v>0</v>
      </c>
      <c r="AR100" s="202" t="s">
        <v>261</v>
      </c>
      <c r="AT100" s="202" t="s">
        <v>198</v>
      </c>
      <c r="AU100" s="202" t="s">
        <v>85</v>
      </c>
      <c r="AY100" s="202" t="s">
        <v>196</v>
      </c>
      <c r="BE100" s="301">
        <f t="shared" si="4"/>
        <v>0</v>
      </c>
      <c r="BF100" s="301">
        <f t="shared" si="5"/>
        <v>0</v>
      </c>
      <c r="BG100" s="301">
        <f t="shared" si="6"/>
        <v>0</v>
      </c>
      <c r="BH100" s="301">
        <f t="shared" si="7"/>
        <v>0</v>
      </c>
      <c r="BI100" s="301">
        <f t="shared" si="8"/>
        <v>0</v>
      </c>
      <c r="BJ100" s="202" t="s">
        <v>39</v>
      </c>
      <c r="BK100" s="301">
        <f t="shared" si="9"/>
        <v>0</v>
      </c>
      <c r="BL100" s="202" t="s">
        <v>261</v>
      </c>
      <c r="BM100" s="202" t="s">
        <v>2649</v>
      </c>
    </row>
    <row r="101" spans="2:65" s="212" customFormat="1" ht="16.5" customHeight="1">
      <c r="B101" s="213"/>
      <c r="C101" s="291" t="s">
        <v>250</v>
      </c>
      <c r="D101" s="291" t="s">
        <v>198</v>
      </c>
      <c r="E101" s="292" t="s">
        <v>1217</v>
      </c>
      <c r="F101" s="293" t="s">
        <v>1218</v>
      </c>
      <c r="G101" s="294" t="s">
        <v>400</v>
      </c>
      <c r="H101" s="295">
        <v>119</v>
      </c>
      <c r="I101" s="116">
        <v>0</v>
      </c>
      <c r="J101" s="296">
        <f t="shared" si="0"/>
        <v>0</v>
      </c>
      <c r="K101" s="293" t="s">
        <v>202</v>
      </c>
      <c r="L101" s="213"/>
      <c r="M101" s="297" t="s">
        <v>5</v>
      </c>
      <c r="N101" s="298" t="s">
        <v>48</v>
      </c>
      <c r="O101" s="214"/>
      <c r="P101" s="299">
        <f t="shared" si="1"/>
        <v>0</v>
      </c>
      <c r="Q101" s="299">
        <v>0</v>
      </c>
      <c r="R101" s="299">
        <f t="shared" si="2"/>
        <v>0</v>
      </c>
      <c r="S101" s="299">
        <v>0</v>
      </c>
      <c r="T101" s="300">
        <f t="shared" si="3"/>
        <v>0</v>
      </c>
      <c r="AR101" s="202" t="s">
        <v>261</v>
      </c>
      <c r="AT101" s="202" t="s">
        <v>198</v>
      </c>
      <c r="AU101" s="202" t="s">
        <v>85</v>
      </c>
      <c r="AY101" s="202" t="s">
        <v>196</v>
      </c>
      <c r="BE101" s="301">
        <f t="shared" si="4"/>
        <v>0</v>
      </c>
      <c r="BF101" s="301">
        <f t="shared" si="5"/>
        <v>0</v>
      </c>
      <c r="BG101" s="301">
        <f t="shared" si="6"/>
        <v>0</v>
      </c>
      <c r="BH101" s="301">
        <f t="shared" si="7"/>
        <v>0</v>
      </c>
      <c r="BI101" s="301">
        <f t="shared" si="8"/>
        <v>0</v>
      </c>
      <c r="BJ101" s="202" t="s">
        <v>39</v>
      </c>
      <c r="BK101" s="301">
        <f t="shared" si="9"/>
        <v>0</v>
      </c>
      <c r="BL101" s="202" t="s">
        <v>261</v>
      </c>
      <c r="BM101" s="202" t="s">
        <v>2650</v>
      </c>
    </row>
    <row r="102" spans="2:65" s="212" customFormat="1" ht="16.5" customHeight="1">
      <c r="B102" s="213"/>
      <c r="C102" s="291" t="s">
        <v>254</v>
      </c>
      <c r="D102" s="291" t="s">
        <v>198</v>
      </c>
      <c r="E102" s="292" t="s">
        <v>1220</v>
      </c>
      <c r="F102" s="293" t="s">
        <v>1221</v>
      </c>
      <c r="G102" s="294" t="s">
        <v>288</v>
      </c>
      <c r="H102" s="295">
        <v>1</v>
      </c>
      <c r="I102" s="116">
        <v>0</v>
      </c>
      <c r="J102" s="296">
        <f t="shared" si="0"/>
        <v>0</v>
      </c>
      <c r="K102" s="293" t="s">
        <v>202</v>
      </c>
      <c r="L102" s="213"/>
      <c r="M102" s="297" t="s">
        <v>5</v>
      </c>
      <c r="N102" s="298" t="s">
        <v>48</v>
      </c>
      <c r="O102" s="214"/>
      <c r="P102" s="299">
        <f t="shared" si="1"/>
        <v>0</v>
      </c>
      <c r="Q102" s="299">
        <v>0</v>
      </c>
      <c r="R102" s="299">
        <f t="shared" si="2"/>
        <v>0</v>
      </c>
      <c r="S102" s="299">
        <v>0</v>
      </c>
      <c r="T102" s="300">
        <f t="shared" si="3"/>
        <v>0</v>
      </c>
      <c r="AR102" s="202" t="s">
        <v>261</v>
      </c>
      <c r="AT102" s="202" t="s">
        <v>198</v>
      </c>
      <c r="AU102" s="202" t="s">
        <v>85</v>
      </c>
      <c r="AY102" s="202" t="s">
        <v>196</v>
      </c>
      <c r="BE102" s="301">
        <f t="shared" si="4"/>
        <v>0</v>
      </c>
      <c r="BF102" s="301">
        <f t="shared" si="5"/>
        <v>0</v>
      </c>
      <c r="BG102" s="301">
        <f t="shared" si="6"/>
        <v>0</v>
      </c>
      <c r="BH102" s="301">
        <f t="shared" si="7"/>
        <v>0</v>
      </c>
      <c r="BI102" s="301">
        <f t="shared" si="8"/>
        <v>0</v>
      </c>
      <c r="BJ102" s="202" t="s">
        <v>39</v>
      </c>
      <c r="BK102" s="301">
        <f t="shared" si="9"/>
        <v>0</v>
      </c>
      <c r="BL102" s="202" t="s">
        <v>261</v>
      </c>
      <c r="BM102" s="202" t="s">
        <v>2651</v>
      </c>
    </row>
    <row r="103" spans="2:65" s="212" customFormat="1" ht="16.5" customHeight="1">
      <c r="B103" s="213"/>
      <c r="C103" s="291" t="s">
        <v>11</v>
      </c>
      <c r="D103" s="291" t="s">
        <v>198</v>
      </c>
      <c r="E103" s="292" t="s">
        <v>1223</v>
      </c>
      <c r="F103" s="293" t="s">
        <v>1224</v>
      </c>
      <c r="G103" s="294" t="s">
        <v>288</v>
      </c>
      <c r="H103" s="295">
        <v>2</v>
      </c>
      <c r="I103" s="116">
        <v>0</v>
      </c>
      <c r="J103" s="296">
        <f t="shared" si="0"/>
        <v>0</v>
      </c>
      <c r="K103" s="293" t="s">
        <v>202</v>
      </c>
      <c r="L103" s="213"/>
      <c r="M103" s="297" t="s">
        <v>5</v>
      </c>
      <c r="N103" s="298" t="s">
        <v>48</v>
      </c>
      <c r="O103" s="214"/>
      <c r="P103" s="299">
        <f t="shared" si="1"/>
        <v>0</v>
      </c>
      <c r="Q103" s="299">
        <v>2.0000000000000001E-4</v>
      </c>
      <c r="R103" s="299">
        <f t="shared" si="2"/>
        <v>4.0000000000000002E-4</v>
      </c>
      <c r="S103" s="299">
        <v>0</v>
      </c>
      <c r="T103" s="300">
        <f t="shared" si="3"/>
        <v>0</v>
      </c>
      <c r="AR103" s="202" t="s">
        <v>261</v>
      </c>
      <c r="AT103" s="202" t="s">
        <v>198</v>
      </c>
      <c r="AU103" s="202" t="s">
        <v>85</v>
      </c>
      <c r="AY103" s="202" t="s">
        <v>196</v>
      </c>
      <c r="BE103" s="301">
        <f t="shared" si="4"/>
        <v>0</v>
      </c>
      <c r="BF103" s="301">
        <f t="shared" si="5"/>
        <v>0</v>
      </c>
      <c r="BG103" s="301">
        <f t="shared" si="6"/>
        <v>0</v>
      </c>
      <c r="BH103" s="301">
        <f t="shared" si="7"/>
        <v>0</v>
      </c>
      <c r="BI103" s="301">
        <f t="shared" si="8"/>
        <v>0</v>
      </c>
      <c r="BJ103" s="202" t="s">
        <v>39</v>
      </c>
      <c r="BK103" s="301">
        <f t="shared" si="9"/>
        <v>0</v>
      </c>
      <c r="BL103" s="202" t="s">
        <v>261</v>
      </c>
      <c r="BM103" s="202" t="s">
        <v>2652</v>
      </c>
    </row>
    <row r="104" spans="2:65" s="212" customFormat="1" ht="16.5" customHeight="1">
      <c r="B104" s="213"/>
      <c r="C104" s="291" t="s">
        <v>261</v>
      </c>
      <c r="D104" s="291" t="s">
        <v>198</v>
      </c>
      <c r="E104" s="292" t="s">
        <v>1226</v>
      </c>
      <c r="F104" s="293" t="s">
        <v>1227</v>
      </c>
      <c r="G104" s="294" t="s">
        <v>1212</v>
      </c>
      <c r="H104" s="295">
        <v>2</v>
      </c>
      <c r="I104" s="116">
        <v>0</v>
      </c>
      <c r="J104" s="296">
        <f t="shared" si="0"/>
        <v>0</v>
      </c>
      <c r="K104" s="293" t="s">
        <v>202</v>
      </c>
      <c r="L104" s="213"/>
      <c r="M104" s="297" t="s">
        <v>5</v>
      </c>
      <c r="N104" s="298" t="s">
        <v>48</v>
      </c>
      <c r="O104" s="214"/>
      <c r="P104" s="299">
        <f t="shared" si="1"/>
        <v>0</v>
      </c>
      <c r="Q104" s="299">
        <v>6.9999999999999994E-5</v>
      </c>
      <c r="R104" s="299">
        <f t="shared" si="2"/>
        <v>1.3999999999999999E-4</v>
      </c>
      <c r="S104" s="299">
        <v>0</v>
      </c>
      <c r="T104" s="300">
        <f t="shared" si="3"/>
        <v>0</v>
      </c>
      <c r="AR104" s="202" t="s">
        <v>261</v>
      </c>
      <c r="AT104" s="202" t="s">
        <v>198</v>
      </c>
      <c r="AU104" s="202" t="s">
        <v>85</v>
      </c>
      <c r="AY104" s="202" t="s">
        <v>196</v>
      </c>
      <c r="BE104" s="301">
        <f t="shared" si="4"/>
        <v>0</v>
      </c>
      <c r="BF104" s="301">
        <f t="shared" si="5"/>
        <v>0</v>
      </c>
      <c r="BG104" s="301">
        <f t="shared" si="6"/>
        <v>0</v>
      </c>
      <c r="BH104" s="301">
        <f t="shared" si="7"/>
        <v>0</v>
      </c>
      <c r="BI104" s="301">
        <f t="shared" si="8"/>
        <v>0</v>
      </c>
      <c r="BJ104" s="202" t="s">
        <v>39</v>
      </c>
      <c r="BK104" s="301">
        <f t="shared" si="9"/>
        <v>0</v>
      </c>
      <c r="BL104" s="202" t="s">
        <v>261</v>
      </c>
      <c r="BM104" s="202" t="s">
        <v>2653</v>
      </c>
    </row>
    <row r="105" spans="2:65" s="212" customFormat="1" ht="25.5" customHeight="1">
      <c r="B105" s="213"/>
      <c r="C105" s="291" t="s">
        <v>266</v>
      </c>
      <c r="D105" s="291" t="s">
        <v>198</v>
      </c>
      <c r="E105" s="292" t="s">
        <v>1229</v>
      </c>
      <c r="F105" s="293" t="s">
        <v>1230</v>
      </c>
      <c r="G105" s="294" t="s">
        <v>288</v>
      </c>
      <c r="H105" s="295">
        <v>4</v>
      </c>
      <c r="I105" s="116">
        <v>0</v>
      </c>
      <c r="J105" s="296">
        <f t="shared" si="0"/>
        <v>0</v>
      </c>
      <c r="K105" s="293" t="s">
        <v>202</v>
      </c>
      <c r="L105" s="213"/>
      <c r="M105" s="297" t="s">
        <v>5</v>
      </c>
      <c r="N105" s="298" t="s">
        <v>48</v>
      </c>
      <c r="O105" s="214"/>
      <c r="P105" s="299">
        <f t="shared" si="1"/>
        <v>0</v>
      </c>
      <c r="Q105" s="299">
        <v>2.4000000000000001E-4</v>
      </c>
      <c r="R105" s="299">
        <f t="shared" si="2"/>
        <v>9.6000000000000002E-4</v>
      </c>
      <c r="S105" s="299">
        <v>0</v>
      </c>
      <c r="T105" s="300">
        <f t="shared" si="3"/>
        <v>0</v>
      </c>
      <c r="AR105" s="202" t="s">
        <v>261</v>
      </c>
      <c r="AT105" s="202" t="s">
        <v>198</v>
      </c>
      <c r="AU105" s="202" t="s">
        <v>85</v>
      </c>
      <c r="AY105" s="202" t="s">
        <v>196</v>
      </c>
      <c r="BE105" s="301">
        <f t="shared" si="4"/>
        <v>0</v>
      </c>
      <c r="BF105" s="301">
        <f t="shared" si="5"/>
        <v>0</v>
      </c>
      <c r="BG105" s="301">
        <f t="shared" si="6"/>
        <v>0</v>
      </c>
      <c r="BH105" s="301">
        <f t="shared" si="7"/>
        <v>0</v>
      </c>
      <c r="BI105" s="301">
        <f t="shared" si="8"/>
        <v>0</v>
      </c>
      <c r="BJ105" s="202" t="s">
        <v>39</v>
      </c>
      <c r="BK105" s="301">
        <f t="shared" si="9"/>
        <v>0</v>
      </c>
      <c r="BL105" s="202" t="s">
        <v>261</v>
      </c>
      <c r="BM105" s="202" t="s">
        <v>2654</v>
      </c>
    </row>
    <row r="106" spans="2:65" s="212" customFormat="1" ht="25.5" customHeight="1">
      <c r="B106" s="213"/>
      <c r="C106" s="291" t="s">
        <v>270</v>
      </c>
      <c r="D106" s="291" t="s">
        <v>198</v>
      </c>
      <c r="E106" s="292" t="s">
        <v>2655</v>
      </c>
      <c r="F106" s="293" t="s">
        <v>2656</v>
      </c>
      <c r="G106" s="294" t="s">
        <v>288</v>
      </c>
      <c r="H106" s="295">
        <v>3</v>
      </c>
      <c r="I106" s="116">
        <v>0</v>
      </c>
      <c r="J106" s="296">
        <f t="shared" si="0"/>
        <v>0</v>
      </c>
      <c r="K106" s="293" t="s">
        <v>202</v>
      </c>
      <c r="L106" s="213"/>
      <c r="M106" s="297" t="s">
        <v>5</v>
      </c>
      <c r="N106" s="298" t="s">
        <v>48</v>
      </c>
      <c r="O106" s="214"/>
      <c r="P106" s="299">
        <f t="shared" si="1"/>
        <v>0</v>
      </c>
      <c r="Q106" s="299">
        <v>6.0999999999999997E-4</v>
      </c>
      <c r="R106" s="299">
        <f t="shared" si="2"/>
        <v>1.83E-3</v>
      </c>
      <c r="S106" s="299">
        <v>0</v>
      </c>
      <c r="T106" s="300">
        <f t="shared" si="3"/>
        <v>0</v>
      </c>
      <c r="AR106" s="202" t="s">
        <v>261</v>
      </c>
      <c r="AT106" s="202" t="s">
        <v>198</v>
      </c>
      <c r="AU106" s="202" t="s">
        <v>85</v>
      </c>
      <c r="AY106" s="202" t="s">
        <v>196</v>
      </c>
      <c r="BE106" s="301">
        <f t="shared" si="4"/>
        <v>0</v>
      </c>
      <c r="BF106" s="301">
        <f t="shared" si="5"/>
        <v>0</v>
      </c>
      <c r="BG106" s="301">
        <f t="shared" si="6"/>
        <v>0</v>
      </c>
      <c r="BH106" s="301">
        <f t="shared" si="7"/>
        <v>0</v>
      </c>
      <c r="BI106" s="301">
        <f t="shared" si="8"/>
        <v>0</v>
      </c>
      <c r="BJ106" s="202" t="s">
        <v>39</v>
      </c>
      <c r="BK106" s="301">
        <f t="shared" si="9"/>
        <v>0</v>
      </c>
      <c r="BL106" s="202" t="s">
        <v>261</v>
      </c>
      <c r="BM106" s="202" t="s">
        <v>2657</v>
      </c>
    </row>
    <row r="107" spans="2:65" s="212" customFormat="1" ht="25.5" customHeight="1">
      <c r="B107" s="213"/>
      <c r="C107" s="291" t="s">
        <v>274</v>
      </c>
      <c r="D107" s="291" t="s">
        <v>198</v>
      </c>
      <c r="E107" s="292" t="s">
        <v>2658</v>
      </c>
      <c r="F107" s="293" t="s">
        <v>2659</v>
      </c>
      <c r="G107" s="294" t="s">
        <v>288</v>
      </c>
      <c r="H107" s="295">
        <v>1</v>
      </c>
      <c r="I107" s="116">
        <v>0</v>
      </c>
      <c r="J107" s="296">
        <f t="shared" si="0"/>
        <v>0</v>
      </c>
      <c r="K107" s="293" t="s">
        <v>202</v>
      </c>
      <c r="L107" s="213"/>
      <c r="M107" s="297" t="s">
        <v>5</v>
      </c>
      <c r="N107" s="298" t="s">
        <v>48</v>
      </c>
      <c r="O107" s="214"/>
      <c r="P107" s="299">
        <f t="shared" si="1"/>
        <v>0</v>
      </c>
      <c r="Q107" s="299">
        <v>1.2999999999999999E-3</v>
      </c>
      <c r="R107" s="299">
        <f t="shared" si="2"/>
        <v>1.2999999999999999E-3</v>
      </c>
      <c r="S107" s="299">
        <v>0</v>
      </c>
      <c r="T107" s="300">
        <f t="shared" si="3"/>
        <v>0</v>
      </c>
      <c r="AR107" s="202" t="s">
        <v>261</v>
      </c>
      <c r="AT107" s="202" t="s">
        <v>198</v>
      </c>
      <c r="AU107" s="202" t="s">
        <v>85</v>
      </c>
      <c r="AY107" s="202" t="s">
        <v>196</v>
      </c>
      <c r="BE107" s="301">
        <f t="shared" si="4"/>
        <v>0</v>
      </c>
      <c r="BF107" s="301">
        <f t="shared" si="5"/>
        <v>0</v>
      </c>
      <c r="BG107" s="301">
        <f t="shared" si="6"/>
        <v>0</v>
      </c>
      <c r="BH107" s="301">
        <f t="shared" si="7"/>
        <v>0</v>
      </c>
      <c r="BI107" s="301">
        <f t="shared" si="8"/>
        <v>0</v>
      </c>
      <c r="BJ107" s="202" t="s">
        <v>39</v>
      </c>
      <c r="BK107" s="301">
        <f t="shared" si="9"/>
        <v>0</v>
      </c>
      <c r="BL107" s="202" t="s">
        <v>261</v>
      </c>
      <c r="BM107" s="202" t="s">
        <v>2660</v>
      </c>
    </row>
    <row r="108" spans="2:65" s="212" customFormat="1" ht="16.5" customHeight="1">
      <c r="B108" s="213"/>
      <c r="C108" s="291" t="s">
        <v>278</v>
      </c>
      <c r="D108" s="291" t="s">
        <v>198</v>
      </c>
      <c r="E108" s="292" t="s">
        <v>1238</v>
      </c>
      <c r="F108" s="293" t="s">
        <v>1239</v>
      </c>
      <c r="G108" s="294" t="s">
        <v>288</v>
      </c>
      <c r="H108" s="295">
        <v>4</v>
      </c>
      <c r="I108" s="116">
        <v>0</v>
      </c>
      <c r="J108" s="296">
        <f t="shared" si="0"/>
        <v>0</v>
      </c>
      <c r="K108" s="293" t="s">
        <v>202</v>
      </c>
      <c r="L108" s="213"/>
      <c r="M108" s="297" t="s">
        <v>5</v>
      </c>
      <c r="N108" s="298" t="s">
        <v>48</v>
      </c>
      <c r="O108" s="214"/>
      <c r="P108" s="299">
        <f t="shared" si="1"/>
        <v>0</v>
      </c>
      <c r="Q108" s="299">
        <v>0</v>
      </c>
      <c r="R108" s="299">
        <f t="shared" si="2"/>
        <v>0</v>
      </c>
      <c r="S108" s="299">
        <v>0</v>
      </c>
      <c r="T108" s="300">
        <f t="shared" si="3"/>
        <v>0</v>
      </c>
      <c r="AR108" s="202" t="s">
        <v>261</v>
      </c>
      <c r="AT108" s="202" t="s">
        <v>198</v>
      </c>
      <c r="AU108" s="202" t="s">
        <v>85</v>
      </c>
      <c r="AY108" s="202" t="s">
        <v>196</v>
      </c>
      <c r="BE108" s="301">
        <f t="shared" si="4"/>
        <v>0</v>
      </c>
      <c r="BF108" s="301">
        <f t="shared" si="5"/>
        <v>0</v>
      </c>
      <c r="BG108" s="301">
        <f t="shared" si="6"/>
        <v>0</v>
      </c>
      <c r="BH108" s="301">
        <f t="shared" si="7"/>
        <v>0</v>
      </c>
      <c r="BI108" s="301">
        <f t="shared" si="8"/>
        <v>0</v>
      </c>
      <c r="BJ108" s="202" t="s">
        <v>39</v>
      </c>
      <c r="BK108" s="301">
        <f t="shared" si="9"/>
        <v>0</v>
      </c>
      <c r="BL108" s="202" t="s">
        <v>261</v>
      </c>
      <c r="BM108" s="202" t="s">
        <v>2661</v>
      </c>
    </row>
    <row r="109" spans="2:65" s="212" customFormat="1" ht="16.5" customHeight="1">
      <c r="B109" s="213"/>
      <c r="C109" s="291" t="s">
        <v>10</v>
      </c>
      <c r="D109" s="291" t="s">
        <v>198</v>
      </c>
      <c r="E109" s="292" t="s">
        <v>2662</v>
      </c>
      <c r="F109" s="293" t="s">
        <v>2663</v>
      </c>
      <c r="G109" s="294" t="s">
        <v>288</v>
      </c>
      <c r="H109" s="295">
        <v>3</v>
      </c>
      <c r="I109" s="116">
        <v>0</v>
      </c>
      <c r="J109" s="296">
        <f t="shared" si="0"/>
        <v>0</v>
      </c>
      <c r="K109" s="293" t="s">
        <v>202</v>
      </c>
      <c r="L109" s="213"/>
      <c r="M109" s="297" t="s">
        <v>5</v>
      </c>
      <c r="N109" s="298" t="s">
        <v>48</v>
      </c>
      <c r="O109" s="214"/>
      <c r="P109" s="299">
        <f t="shared" si="1"/>
        <v>0</v>
      </c>
      <c r="Q109" s="299">
        <v>0</v>
      </c>
      <c r="R109" s="299">
        <f t="shared" si="2"/>
        <v>0</v>
      </c>
      <c r="S109" s="299">
        <v>0</v>
      </c>
      <c r="T109" s="300">
        <f t="shared" si="3"/>
        <v>0</v>
      </c>
      <c r="AR109" s="202" t="s">
        <v>261</v>
      </c>
      <c r="AT109" s="202" t="s">
        <v>198</v>
      </c>
      <c r="AU109" s="202" t="s">
        <v>85</v>
      </c>
      <c r="AY109" s="202" t="s">
        <v>196</v>
      </c>
      <c r="BE109" s="301">
        <f t="shared" si="4"/>
        <v>0</v>
      </c>
      <c r="BF109" s="301">
        <f t="shared" si="5"/>
        <v>0</v>
      </c>
      <c r="BG109" s="301">
        <f t="shared" si="6"/>
        <v>0</v>
      </c>
      <c r="BH109" s="301">
        <f t="shared" si="7"/>
        <v>0</v>
      </c>
      <c r="BI109" s="301">
        <f t="shared" si="8"/>
        <v>0</v>
      </c>
      <c r="BJ109" s="202" t="s">
        <v>39</v>
      </c>
      <c r="BK109" s="301">
        <f t="shared" si="9"/>
        <v>0</v>
      </c>
      <c r="BL109" s="202" t="s">
        <v>261</v>
      </c>
      <c r="BM109" s="202" t="s">
        <v>2664</v>
      </c>
    </row>
    <row r="110" spans="2:65" s="212" customFormat="1" ht="16.5" customHeight="1">
      <c r="B110" s="213"/>
      <c r="C110" s="291" t="s">
        <v>285</v>
      </c>
      <c r="D110" s="291" t="s">
        <v>198</v>
      </c>
      <c r="E110" s="292" t="s">
        <v>2665</v>
      </c>
      <c r="F110" s="293" t="s">
        <v>2666</v>
      </c>
      <c r="G110" s="294" t="s">
        <v>288</v>
      </c>
      <c r="H110" s="295">
        <v>1</v>
      </c>
      <c r="I110" s="116">
        <v>0</v>
      </c>
      <c r="J110" s="296">
        <f t="shared" si="0"/>
        <v>0</v>
      </c>
      <c r="K110" s="293" t="s">
        <v>202</v>
      </c>
      <c r="L110" s="213"/>
      <c r="M110" s="297" t="s">
        <v>5</v>
      </c>
      <c r="N110" s="298" t="s">
        <v>48</v>
      </c>
      <c r="O110" s="214"/>
      <c r="P110" s="299">
        <f t="shared" si="1"/>
        <v>0</v>
      </c>
      <c r="Q110" s="299">
        <v>0</v>
      </c>
      <c r="R110" s="299">
        <f t="shared" si="2"/>
        <v>0</v>
      </c>
      <c r="S110" s="299">
        <v>0</v>
      </c>
      <c r="T110" s="300">
        <f t="shared" si="3"/>
        <v>0</v>
      </c>
      <c r="AR110" s="202" t="s">
        <v>261</v>
      </c>
      <c r="AT110" s="202" t="s">
        <v>198</v>
      </c>
      <c r="AU110" s="202" t="s">
        <v>85</v>
      </c>
      <c r="AY110" s="202" t="s">
        <v>196</v>
      </c>
      <c r="BE110" s="301">
        <f t="shared" si="4"/>
        <v>0</v>
      </c>
      <c r="BF110" s="301">
        <f t="shared" si="5"/>
        <v>0</v>
      </c>
      <c r="BG110" s="301">
        <f t="shared" si="6"/>
        <v>0</v>
      </c>
      <c r="BH110" s="301">
        <f t="shared" si="7"/>
        <v>0</v>
      </c>
      <c r="BI110" s="301">
        <f t="shared" si="8"/>
        <v>0</v>
      </c>
      <c r="BJ110" s="202" t="s">
        <v>39</v>
      </c>
      <c r="BK110" s="301">
        <f t="shared" si="9"/>
        <v>0</v>
      </c>
      <c r="BL110" s="202" t="s">
        <v>261</v>
      </c>
      <c r="BM110" s="202" t="s">
        <v>2667</v>
      </c>
    </row>
    <row r="111" spans="2:65" s="212" customFormat="1" ht="16.5" customHeight="1">
      <c r="B111" s="213"/>
      <c r="C111" s="291" t="s">
        <v>290</v>
      </c>
      <c r="D111" s="291" t="s">
        <v>198</v>
      </c>
      <c r="E111" s="292" t="s">
        <v>1247</v>
      </c>
      <c r="F111" s="293" t="s">
        <v>1248</v>
      </c>
      <c r="G111" s="294" t="s">
        <v>243</v>
      </c>
      <c r="H111" s="295">
        <v>0.434</v>
      </c>
      <c r="I111" s="116">
        <v>0</v>
      </c>
      <c r="J111" s="296">
        <f t="shared" si="0"/>
        <v>0</v>
      </c>
      <c r="K111" s="293" t="s">
        <v>202</v>
      </c>
      <c r="L111" s="213"/>
      <c r="M111" s="297" t="s">
        <v>5</v>
      </c>
      <c r="N111" s="298" t="s">
        <v>48</v>
      </c>
      <c r="O111" s="214"/>
      <c r="P111" s="299">
        <f t="shared" si="1"/>
        <v>0</v>
      </c>
      <c r="Q111" s="299">
        <v>0</v>
      </c>
      <c r="R111" s="299">
        <f t="shared" si="2"/>
        <v>0</v>
      </c>
      <c r="S111" s="299">
        <v>0</v>
      </c>
      <c r="T111" s="300">
        <f t="shared" si="3"/>
        <v>0</v>
      </c>
      <c r="AR111" s="202" t="s">
        <v>261</v>
      </c>
      <c r="AT111" s="202" t="s">
        <v>198</v>
      </c>
      <c r="AU111" s="202" t="s">
        <v>85</v>
      </c>
      <c r="AY111" s="202" t="s">
        <v>196</v>
      </c>
      <c r="BE111" s="301">
        <f t="shared" si="4"/>
        <v>0</v>
      </c>
      <c r="BF111" s="301">
        <f t="shared" si="5"/>
        <v>0</v>
      </c>
      <c r="BG111" s="301">
        <f t="shared" si="6"/>
        <v>0</v>
      </c>
      <c r="BH111" s="301">
        <f t="shared" si="7"/>
        <v>0</v>
      </c>
      <c r="BI111" s="301">
        <f t="shared" si="8"/>
        <v>0</v>
      </c>
      <c r="BJ111" s="202" t="s">
        <v>39</v>
      </c>
      <c r="BK111" s="301">
        <f t="shared" si="9"/>
        <v>0</v>
      </c>
      <c r="BL111" s="202" t="s">
        <v>261</v>
      </c>
      <c r="BM111" s="202" t="s">
        <v>2668</v>
      </c>
    </row>
    <row r="112" spans="2:65" s="212" customFormat="1" ht="16.5" customHeight="1">
      <c r="B112" s="213"/>
      <c r="C112" s="291" t="s">
        <v>295</v>
      </c>
      <c r="D112" s="291" t="s">
        <v>198</v>
      </c>
      <c r="E112" s="292" t="s">
        <v>1250</v>
      </c>
      <c r="F112" s="293" t="s">
        <v>1251</v>
      </c>
      <c r="G112" s="294" t="s">
        <v>243</v>
      </c>
      <c r="H112" s="295">
        <v>0.434</v>
      </c>
      <c r="I112" s="116">
        <v>0</v>
      </c>
      <c r="J112" s="296">
        <f t="shared" si="0"/>
        <v>0</v>
      </c>
      <c r="K112" s="293" t="s">
        <v>202</v>
      </c>
      <c r="L112" s="213"/>
      <c r="M112" s="297" t="s">
        <v>5</v>
      </c>
      <c r="N112" s="298" t="s">
        <v>48</v>
      </c>
      <c r="O112" s="214"/>
      <c r="P112" s="299">
        <f t="shared" si="1"/>
        <v>0</v>
      </c>
      <c r="Q112" s="299">
        <v>0</v>
      </c>
      <c r="R112" s="299">
        <f t="shared" si="2"/>
        <v>0</v>
      </c>
      <c r="S112" s="299">
        <v>0</v>
      </c>
      <c r="T112" s="300">
        <f t="shared" si="3"/>
        <v>0</v>
      </c>
      <c r="AR112" s="202" t="s">
        <v>261</v>
      </c>
      <c r="AT112" s="202" t="s">
        <v>198</v>
      </c>
      <c r="AU112" s="202" t="s">
        <v>85</v>
      </c>
      <c r="AY112" s="202" t="s">
        <v>196</v>
      </c>
      <c r="BE112" s="301">
        <f t="shared" si="4"/>
        <v>0</v>
      </c>
      <c r="BF112" s="301">
        <f t="shared" si="5"/>
        <v>0</v>
      </c>
      <c r="BG112" s="301">
        <f t="shared" si="6"/>
        <v>0</v>
      </c>
      <c r="BH112" s="301">
        <f t="shared" si="7"/>
        <v>0</v>
      </c>
      <c r="BI112" s="301">
        <f t="shared" si="8"/>
        <v>0</v>
      </c>
      <c r="BJ112" s="202" t="s">
        <v>39</v>
      </c>
      <c r="BK112" s="301">
        <f t="shared" si="9"/>
        <v>0</v>
      </c>
      <c r="BL112" s="202" t="s">
        <v>261</v>
      </c>
      <c r="BM112" s="202" t="s">
        <v>2669</v>
      </c>
    </row>
    <row r="113" spans="2:65" s="279" customFormat="1" ht="29.85" customHeight="1">
      <c r="B113" s="278"/>
      <c r="D113" s="280" t="s">
        <v>76</v>
      </c>
      <c r="E113" s="289" t="s">
        <v>1150</v>
      </c>
      <c r="F113" s="289" t="s">
        <v>1253</v>
      </c>
      <c r="I113" s="115"/>
      <c r="J113" s="290">
        <f>BK113</f>
        <v>0</v>
      </c>
      <c r="L113" s="278"/>
      <c r="M113" s="283"/>
      <c r="N113" s="284"/>
      <c r="O113" s="284"/>
      <c r="P113" s="285">
        <f>SUM(P114:P115)</f>
        <v>0</v>
      </c>
      <c r="Q113" s="284"/>
      <c r="R113" s="285">
        <f>SUM(R114:R115)</f>
        <v>1.1370000000000002E-2</v>
      </c>
      <c r="S113" s="284"/>
      <c r="T113" s="286">
        <f>SUM(T114:T115)</f>
        <v>0</v>
      </c>
      <c r="AR113" s="280" t="s">
        <v>85</v>
      </c>
      <c r="AT113" s="287" t="s">
        <v>76</v>
      </c>
      <c r="AU113" s="287" t="s">
        <v>39</v>
      </c>
      <c r="AY113" s="280" t="s">
        <v>196</v>
      </c>
      <c r="BK113" s="288">
        <f>SUM(BK114:BK115)</f>
        <v>0</v>
      </c>
    </row>
    <row r="114" spans="2:65" s="212" customFormat="1" ht="25.5" customHeight="1">
      <c r="B114" s="213"/>
      <c r="C114" s="291" t="s">
        <v>299</v>
      </c>
      <c r="D114" s="291" t="s">
        <v>198</v>
      </c>
      <c r="E114" s="292" t="s">
        <v>1254</v>
      </c>
      <c r="F114" s="293" t="s">
        <v>1255</v>
      </c>
      <c r="G114" s="294" t="s">
        <v>201</v>
      </c>
      <c r="H114" s="295">
        <v>1</v>
      </c>
      <c r="I114" s="116">
        <v>0</v>
      </c>
      <c r="J114" s="296">
        <f>ROUND(I114*H114,2)</f>
        <v>0</v>
      </c>
      <c r="K114" s="293" t="s">
        <v>351</v>
      </c>
      <c r="L114" s="213"/>
      <c r="M114" s="297" t="s">
        <v>5</v>
      </c>
      <c r="N114" s="298" t="s">
        <v>48</v>
      </c>
      <c r="O114" s="214"/>
      <c r="P114" s="299">
        <f>O114*H114</f>
        <v>0</v>
      </c>
      <c r="Q114" s="299">
        <v>6.6E-4</v>
      </c>
      <c r="R114" s="299">
        <f>Q114*H114</f>
        <v>6.6E-4</v>
      </c>
      <c r="S114" s="299">
        <v>0</v>
      </c>
      <c r="T114" s="300">
        <f>S114*H114</f>
        <v>0</v>
      </c>
      <c r="AR114" s="202" t="s">
        <v>261</v>
      </c>
      <c r="AT114" s="202" t="s">
        <v>198</v>
      </c>
      <c r="AU114" s="202" t="s">
        <v>85</v>
      </c>
      <c r="AY114" s="202" t="s">
        <v>196</v>
      </c>
      <c r="BE114" s="301">
        <f>IF(N114="základní",J114,0)</f>
        <v>0</v>
      </c>
      <c r="BF114" s="301">
        <f>IF(N114="snížená",J114,0)</f>
        <v>0</v>
      </c>
      <c r="BG114" s="301">
        <f>IF(N114="zákl. přenesená",J114,0)</f>
        <v>0</v>
      </c>
      <c r="BH114" s="301">
        <f>IF(N114="sníž. přenesená",J114,0)</f>
        <v>0</v>
      </c>
      <c r="BI114" s="301">
        <f>IF(N114="nulová",J114,0)</f>
        <v>0</v>
      </c>
      <c r="BJ114" s="202" t="s">
        <v>39</v>
      </c>
      <c r="BK114" s="301">
        <f>ROUND(I114*H114,2)</f>
        <v>0</v>
      </c>
      <c r="BL114" s="202" t="s">
        <v>261</v>
      </c>
      <c r="BM114" s="202" t="s">
        <v>2670</v>
      </c>
    </row>
    <row r="115" spans="2:65" s="212" customFormat="1" ht="25.5" customHeight="1">
      <c r="B115" s="213"/>
      <c r="C115" s="291" t="s">
        <v>303</v>
      </c>
      <c r="D115" s="291" t="s">
        <v>198</v>
      </c>
      <c r="E115" s="292" t="s">
        <v>1257</v>
      </c>
      <c r="F115" s="293" t="s">
        <v>1258</v>
      </c>
      <c r="G115" s="294" t="s">
        <v>400</v>
      </c>
      <c r="H115" s="295">
        <v>119</v>
      </c>
      <c r="I115" s="116">
        <v>0</v>
      </c>
      <c r="J115" s="296">
        <f>ROUND(I115*H115,2)</f>
        <v>0</v>
      </c>
      <c r="K115" s="293" t="s">
        <v>351</v>
      </c>
      <c r="L115" s="213"/>
      <c r="M115" s="297" t="s">
        <v>5</v>
      </c>
      <c r="N115" s="298" t="s">
        <v>48</v>
      </c>
      <c r="O115" s="214"/>
      <c r="P115" s="299">
        <f>O115*H115</f>
        <v>0</v>
      </c>
      <c r="Q115" s="299">
        <v>9.0000000000000006E-5</v>
      </c>
      <c r="R115" s="299">
        <f>Q115*H115</f>
        <v>1.0710000000000001E-2</v>
      </c>
      <c r="S115" s="299">
        <v>0</v>
      </c>
      <c r="T115" s="300">
        <f>S115*H115</f>
        <v>0</v>
      </c>
      <c r="AR115" s="202" t="s">
        <v>261</v>
      </c>
      <c r="AT115" s="202" t="s">
        <v>198</v>
      </c>
      <c r="AU115" s="202" t="s">
        <v>85</v>
      </c>
      <c r="AY115" s="202" t="s">
        <v>196</v>
      </c>
      <c r="BE115" s="301">
        <f>IF(N115="základní",J115,0)</f>
        <v>0</v>
      </c>
      <c r="BF115" s="301">
        <f>IF(N115="snížená",J115,0)</f>
        <v>0</v>
      </c>
      <c r="BG115" s="301">
        <f>IF(N115="zákl. přenesená",J115,0)</f>
        <v>0</v>
      </c>
      <c r="BH115" s="301">
        <f>IF(N115="sníž. přenesená",J115,0)</f>
        <v>0</v>
      </c>
      <c r="BI115" s="301">
        <f>IF(N115="nulová",J115,0)</f>
        <v>0</v>
      </c>
      <c r="BJ115" s="202" t="s">
        <v>39</v>
      </c>
      <c r="BK115" s="301">
        <f>ROUND(I115*H115,2)</f>
        <v>0</v>
      </c>
      <c r="BL115" s="202" t="s">
        <v>261</v>
      </c>
      <c r="BM115" s="202" t="s">
        <v>2671</v>
      </c>
    </row>
    <row r="116" spans="2:65" s="279" customFormat="1" ht="37.35" customHeight="1">
      <c r="B116" s="278"/>
      <c r="D116" s="280" t="s">
        <v>76</v>
      </c>
      <c r="E116" s="281" t="s">
        <v>1260</v>
      </c>
      <c r="F116" s="281" t="s">
        <v>1261</v>
      </c>
      <c r="I116" s="115"/>
      <c r="J116" s="282">
        <f>BK116</f>
        <v>0</v>
      </c>
      <c r="L116" s="278"/>
      <c r="M116" s="283"/>
      <c r="N116" s="284"/>
      <c r="O116" s="284"/>
      <c r="P116" s="285">
        <f>SUM(P117:P120)</f>
        <v>0</v>
      </c>
      <c r="Q116" s="284"/>
      <c r="R116" s="285">
        <f>SUM(R117:R120)</f>
        <v>0</v>
      </c>
      <c r="S116" s="284"/>
      <c r="T116" s="286">
        <f>SUM(T117:T120)</f>
        <v>0</v>
      </c>
      <c r="AR116" s="280" t="s">
        <v>203</v>
      </c>
      <c r="AT116" s="287" t="s">
        <v>76</v>
      </c>
      <c r="AU116" s="287" t="s">
        <v>77</v>
      </c>
      <c r="AY116" s="280" t="s">
        <v>196</v>
      </c>
      <c r="BK116" s="288">
        <f>SUM(BK117:BK120)</f>
        <v>0</v>
      </c>
    </row>
    <row r="117" spans="2:65" s="212" customFormat="1" ht="16.5" customHeight="1">
      <c r="B117" s="213"/>
      <c r="C117" s="291" t="s">
        <v>307</v>
      </c>
      <c r="D117" s="291" t="s">
        <v>198</v>
      </c>
      <c r="E117" s="292" t="s">
        <v>1262</v>
      </c>
      <c r="F117" s="293" t="s">
        <v>1263</v>
      </c>
      <c r="G117" s="294" t="s">
        <v>1264</v>
      </c>
      <c r="H117" s="295">
        <v>20</v>
      </c>
      <c r="I117" s="116">
        <v>0</v>
      </c>
      <c r="J117" s="296">
        <f>ROUND(I117*H117,2)</f>
        <v>0</v>
      </c>
      <c r="K117" s="293" t="s">
        <v>202</v>
      </c>
      <c r="L117" s="213"/>
      <c r="M117" s="297" t="s">
        <v>5</v>
      </c>
      <c r="N117" s="298" t="s">
        <v>48</v>
      </c>
      <c r="O117" s="214"/>
      <c r="P117" s="299">
        <f>O117*H117</f>
        <v>0</v>
      </c>
      <c r="Q117" s="299">
        <v>0</v>
      </c>
      <c r="R117" s="299">
        <f>Q117*H117</f>
        <v>0</v>
      </c>
      <c r="S117" s="299">
        <v>0</v>
      </c>
      <c r="T117" s="300">
        <f>S117*H117</f>
        <v>0</v>
      </c>
      <c r="AR117" s="202" t="s">
        <v>1265</v>
      </c>
      <c r="AT117" s="202" t="s">
        <v>198</v>
      </c>
      <c r="AU117" s="202" t="s">
        <v>39</v>
      </c>
      <c r="AY117" s="202" t="s">
        <v>196</v>
      </c>
      <c r="BE117" s="301">
        <f>IF(N117="základní",J117,0)</f>
        <v>0</v>
      </c>
      <c r="BF117" s="301">
        <f>IF(N117="snížená",J117,0)</f>
        <v>0</v>
      </c>
      <c r="BG117" s="301">
        <f>IF(N117="zákl. přenesená",J117,0)</f>
        <v>0</v>
      </c>
      <c r="BH117" s="301">
        <f>IF(N117="sníž. přenesená",J117,0)</f>
        <v>0</v>
      </c>
      <c r="BI117" s="301">
        <f>IF(N117="nulová",J117,0)</f>
        <v>0</v>
      </c>
      <c r="BJ117" s="202" t="s">
        <v>39</v>
      </c>
      <c r="BK117" s="301">
        <f>ROUND(I117*H117,2)</f>
        <v>0</v>
      </c>
      <c r="BL117" s="202" t="s">
        <v>1265</v>
      </c>
      <c r="BM117" s="202" t="s">
        <v>2672</v>
      </c>
    </row>
    <row r="118" spans="2:65" s="212" customFormat="1" ht="16.5" customHeight="1">
      <c r="B118" s="213"/>
      <c r="C118" s="291" t="s">
        <v>311</v>
      </c>
      <c r="D118" s="291" t="s">
        <v>198</v>
      </c>
      <c r="E118" s="292" t="s">
        <v>1267</v>
      </c>
      <c r="F118" s="293" t="s">
        <v>1268</v>
      </c>
      <c r="G118" s="294" t="s">
        <v>1264</v>
      </c>
      <c r="H118" s="295">
        <v>20</v>
      </c>
      <c r="I118" s="116">
        <v>0</v>
      </c>
      <c r="J118" s="296">
        <f>ROUND(I118*H118,2)</f>
        <v>0</v>
      </c>
      <c r="K118" s="293" t="s">
        <v>202</v>
      </c>
      <c r="L118" s="213"/>
      <c r="M118" s="297" t="s">
        <v>5</v>
      </c>
      <c r="N118" s="298" t="s">
        <v>48</v>
      </c>
      <c r="O118" s="214"/>
      <c r="P118" s="299">
        <f>O118*H118</f>
        <v>0</v>
      </c>
      <c r="Q118" s="299">
        <v>0</v>
      </c>
      <c r="R118" s="299">
        <f>Q118*H118</f>
        <v>0</v>
      </c>
      <c r="S118" s="299">
        <v>0</v>
      </c>
      <c r="T118" s="300">
        <f>S118*H118</f>
        <v>0</v>
      </c>
      <c r="AR118" s="202" t="s">
        <v>1265</v>
      </c>
      <c r="AT118" s="202" t="s">
        <v>198</v>
      </c>
      <c r="AU118" s="202" t="s">
        <v>39</v>
      </c>
      <c r="AY118" s="202" t="s">
        <v>196</v>
      </c>
      <c r="BE118" s="301">
        <f>IF(N118="základní",J118,0)</f>
        <v>0</v>
      </c>
      <c r="BF118" s="301">
        <f>IF(N118="snížená",J118,0)</f>
        <v>0</v>
      </c>
      <c r="BG118" s="301">
        <f>IF(N118="zákl. přenesená",J118,0)</f>
        <v>0</v>
      </c>
      <c r="BH118" s="301">
        <f>IF(N118="sníž. přenesená",J118,0)</f>
        <v>0</v>
      </c>
      <c r="BI118" s="301">
        <f>IF(N118="nulová",J118,0)</f>
        <v>0</v>
      </c>
      <c r="BJ118" s="202" t="s">
        <v>39</v>
      </c>
      <c r="BK118" s="301">
        <f>ROUND(I118*H118,2)</f>
        <v>0</v>
      </c>
      <c r="BL118" s="202" t="s">
        <v>1265</v>
      </c>
      <c r="BM118" s="202" t="s">
        <v>2673</v>
      </c>
    </row>
    <row r="119" spans="2:65" s="212" customFormat="1" ht="16.5" customHeight="1">
      <c r="B119" s="213"/>
      <c r="C119" s="291" t="s">
        <v>315</v>
      </c>
      <c r="D119" s="291" t="s">
        <v>198</v>
      </c>
      <c r="E119" s="292" t="s">
        <v>1270</v>
      </c>
      <c r="F119" s="293" t="s">
        <v>1271</v>
      </c>
      <c r="G119" s="294" t="s">
        <v>1264</v>
      </c>
      <c r="H119" s="295">
        <v>10</v>
      </c>
      <c r="I119" s="116">
        <v>0</v>
      </c>
      <c r="J119" s="296">
        <f>ROUND(I119*H119,2)</f>
        <v>0</v>
      </c>
      <c r="K119" s="293" t="s">
        <v>202</v>
      </c>
      <c r="L119" s="213"/>
      <c r="M119" s="297" t="s">
        <v>5</v>
      </c>
      <c r="N119" s="298" t="s">
        <v>48</v>
      </c>
      <c r="O119" s="214"/>
      <c r="P119" s="299">
        <f>O119*H119</f>
        <v>0</v>
      </c>
      <c r="Q119" s="299">
        <v>0</v>
      </c>
      <c r="R119" s="299">
        <f>Q119*H119</f>
        <v>0</v>
      </c>
      <c r="S119" s="299">
        <v>0</v>
      </c>
      <c r="T119" s="300">
        <f>S119*H119</f>
        <v>0</v>
      </c>
      <c r="AR119" s="202" t="s">
        <v>1265</v>
      </c>
      <c r="AT119" s="202" t="s">
        <v>198</v>
      </c>
      <c r="AU119" s="202" t="s">
        <v>39</v>
      </c>
      <c r="AY119" s="202" t="s">
        <v>196</v>
      </c>
      <c r="BE119" s="301">
        <f>IF(N119="základní",J119,0)</f>
        <v>0</v>
      </c>
      <c r="BF119" s="301">
        <f>IF(N119="snížená",J119,0)</f>
        <v>0</v>
      </c>
      <c r="BG119" s="301">
        <f>IF(N119="zákl. přenesená",J119,0)</f>
        <v>0</v>
      </c>
      <c r="BH119" s="301">
        <f>IF(N119="sníž. přenesená",J119,0)</f>
        <v>0</v>
      </c>
      <c r="BI119" s="301">
        <f>IF(N119="nulová",J119,0)</f>
        <v>0</v>
      </c>
      <c r="BJ119" s="202" t="s">
        <v>39</v>
      </c>
      <c r="BK119" s="301">
        <f>ROUND(I119*H119,2)</f>
        <v>0</v>
      </c>
      <c r="BL119" s="202" t="s">
        <v>1265</v>
      </c>
      <c r="BM119" s="202" t="s">
        <v>2674</v>
      </c>
    </row>
    <row r="120" spans="2:65" s="212" customFormat="1" ht="16.5" customHeight="1">
      <c r="B120" s="213"/>
      <c r="C120" s="291" t="s">
        <v>319</v>
      </c>
      <c r="D120" s="291" t="s">
        <v>198</v>
      </c>
      <c r="E120" s="292" t="s">
        <v>1273</v>
      </c>
      <c r="F120" s="293" t="s">
        <v>1274</v>
      </c>
      <c r="G120" s="294" t="s">
        <v>1264</v>
      </c>
      <c r="H120" s="295">
        <v>10</v>
      </c>
      <c r="I120" s="116">
        <v>0</v>
      </c>
      <c r="J120" s="296">
        <f>ROUND(I120*H120,2)</f>
        <v>0</v>
      </c>
      <c r="K120" s="293" t="s">
        <v>202</v>
      </c>
      <c r="L120" s="213"/>
      <c r="M120" s="297" t="s">
        <v>5</v>
      </c>
      <c r="N120" s="320" t="s">
        <v>48</v>
      </c>
      <c r="O120" s="321"/>
      <c r="P120" s="322">
        <f>O120*H120</f>
        <v>0</v>
      </c>
      <c r="Q120" s="322">
        <v>0</v>
      </c>
      <c r="R120" s="322">
        <f>Q120*H120</f>
        <v>0</v>
      </c>
      <c r="S120" s="322">
        <v>0</v>
      </c>
      <c r="T120" s="323">
        <f>S120*H120</f>
        <v>0</v>
      </c>
      <c r="AR120" s="202" t="s">
        <v>1265</v>
      </c>
      <c r="AT120" s="202" t="s">
        <v>198</v>
      </c>
      <c r="AU120" s="202" t="s">
        <v>39</v>
      </c>
      <c r="AY120" s="202" t="s">
        <v>196</v>
      </c>
      <c r="BE120" s="301">
        <f>IF(N120="základní",J120,0)</f>
        <v>0</v>
      </c>
      <c r="BF120" s="301">
        <f>IF(N120="snížená",J120,0)</f>
        <v>0</v>
      </c>
      <c r="BG120" s="301">
        <f>IF(N120="zákl. přenesená",J120,0)</f>
        <v>0</v>
      </c>
      <c r="BH120" s="301">
        <f>IF(N120="sníž. přenesená",J120,0)</f>
        <v>0</v>
      </c>
      <c r="BI120" s="301">
        <f>IF(N120="nulová",J120,0)</f>
        <v>0</v>
      </c>
      <c r="BJ120" s="202" t="s">
        <v>39</v>
      </c>
      <c r="BK120" s="301">
        <f>ROUND(I120*H120,2)</f>
        <v>0</v>
      </c>
      <c r="BL120" s="202" t="s">
        <v>1265</v>
      </c>
      <c r="BM120" s="202" t="s">
        <v>2675</v>
      </c>
    </row>
    <row r="121" spans="2:65" s="212" customFormat="1" ht="6.95" customHeight="1">
      <c r="B121" s="236"/>
      <c r="C121" s="237"/>
      <c r="D121" s="237"/>
      <c r="E121" s="237"/>
      <c r="F121" s="237"/>
      <c r="G121" s="237"/>
      <c r="H121" s="237"/>
      <c r="I121" s="108"/>
      <c r="J121" s="237"/>
      <c r="K121" s="237"/>
      <c r="L121" s="213"/>
    </row>
  </sheetData>
  <sheetProtection password="805E" sheet="1" objects="1" scenarios="1"/>
  <autoFilter ref="C85:K120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workbookViewId="0">
      <pane ySplit="1" topLeftCell="A2" activePane="bottomLeft" state="frozen"/>
      <selection pane="bottomLeft" activeCell="V92" sqref="V92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116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2423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2676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16.5" customHeight="1">
      <c r="B26" s="218"/>
      <c r="C26" s="219"/>
      <c r="D26" s="219"/>
      <c r="E26" s="380" t="s">
        <v>5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ROUND(J85,0)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ROUND(SUM(BE85:BE110), 0)</f>
        <v>0</v>
      </c>
      <c r="G32" s="214"/>
      <c r="H32" s="214"/>
      <c r="I32" s="106">
        <v>0.21</v>
      </c>
      <c r="J32" s="228">
        <f>ROUND(ROUND((SUM(BE85:BE110)),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ROUND(SUM(BF85:BF110), 0)</f>
        <v>0</v>
      </c>
      <c r="G33" s="214"/>
      <c r="H33" s="214"/>
      <c r="I33" s="106">
        <v>0.15</v>
      </c>
      <c r="J33" s="228">
        <f>ROUND(ROUND((SUM(BF85:BF110)),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ROUND(SUM(BG85:BG110),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ROUND(SUM(BH85:BH110),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ROUND(SUM(BI85:BI110),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2423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04 - Zařízení pro vytápění staveb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J85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1277</v>
      </c>
      <c r="E61" s="249"/>
      <c r="F61" s="249"/>
      <c r="G61" s="249"/>
      <c r="H61" s="249"/>
      <c r="I61" s="111"/>
      <c r="J61" s="250">
        <f>J86</f>
        <v>0</v>
      </c>
      <c r="K61" s="251"/>
    </row>
    <row r="62" spans="2:47" s="259" customFormat="1" ht="19.899999999999999" customHeight="1">
      <c r="B62" s="253"/>
      <c r="C62" s="254"/>
      <c r="D62" s="255" t="s">
        <v>1281</v>
      </c>
      <c r="E62" s="256"/>
      <c r="F62" s="256"/>
      <c r="G62" s="256"/>
      <c r="H62" s="256"/>
      <c r="I62" s="112"/>
      <c r="J62" s="257">
        <f>J87</f>
        <v>0</v>
      </c>
      <c r="K62" s="258"/>
    </row>
    <row r="63" spans="2:47" s="252" customFormat="1" ht="24.95" customHeight="1">
      <c r="B63" s="246"/>
      <c r="C63" s="247"/>
      <c r="D63" s="248" t="s">
        <v>1185</v>
      </c>
      <c r="E63" s="249"/>
      <c r="F63" s="249"/>
      <c r="G63" s="249"/>
      <c r="H63" s="249"/>
      <c r="I63" s="111"/>
      <c r="J63" s="250">
        <f>J105</f>
        <v>0</v>
      </c>
      <c r="K63" s="251"/>
    </row>
    <row r="64" spans="2:47" s="212" customFormat="1" ht="21.75" customHeight="1">
      <c r="B64" s="213"/>
      <c r="C64" s="214"/>
      <c r="D64" s="214"/>
      <c r="E64" s="214"/>
      <c r="F64" s="214"/>
      <c r="G64" s="214"/>
      <c r="H64" s="214"/>
      <c r="I64" s="101"/>
      <c r="J64" s="214"/>
      <c r="K64" s="215"/>
    </row>
    <row r="65" spans="2:12" s="212" customFormat="1" ht="6.95" customHeight="1">
      <c r="B65" s="236"/>
      <c r="C65" s="237"/>
      <c r="D65" s="237"/>
      <c r="E65" s="237"/>
      <c r="F65" s="237"/>
      <c r="G65" s="237"/>
      <c r="H65" s="237"/>
      <c r="I65" s="108"/>
      <c r="J65" s="237"/>
      <c r="K65" s="238"/>
    </row>
    <row r="69" spans="2:12" s="212" customFormat="1" ht="6.95" customHeight="1">
      <c r="B69" s="239"/>
      <c r="C69" s="240"/>
      <c r="D69" s="240"/>
      <c r="E69" s="240"/>
      <c r="F69" s="240"/>
      <c r="G69" s="240"/>
      <c r="H69" s="240"/>
      <c r="I69" s="109"/>
      <c r="J69" s="240"/>
      <c r="K69" s="240"/>
      <c r="L69" s="213"/>
    </row>
    <row r="70" spans="2:12" s="212" customFormat="1" ht="36.950000000000003" customHeight="1">
      <c r="B70" s="213"/>
      <c r="C70" s="260" t="s">
        <v>180</v>
      </c>
      <c r="I70" s="119"/>
      <c r="L70" s="213"/>
    </row>
    <row r="71" spans="2:12" s="212" customFormat="1" ht="6.95" customHeight="1">
      <c r="B71" s="213"/>
      <c r="I71" s="119"/>
      <c r="L71" s="213"/>
    </row>
    <row r="72" spans="2:12" s="212" customFormat="1" ht="14.45" customHeight="1">
      <c r="B72" s="213"/>
      <c r="C72" s="261" t="s">
        <v>19</v>
      </c>
      <c r="I72" s="119"/>
      <c r="L72" s="213"/>
    </row>
    <row r="73" spans="2:12" s="212" customFormat="1" ht="16.5" customHeight="1">
      <c r="B73" s="213"/>
      <c r="E73" s="382" t="str">
        <f>E7</f>
        <v>Střední škola automobilní Holice - modernizace dílen odborného výcviku a praxe - stavební práce</v>
      </c>
      <c r="F73" s="383"/>
      <c r="G73" s="383"/>
      <c r="H73" s="383"/>
      <c r="I73" s="119"/>
      <c r="L73" s="213"/>
    </row>
    <row r="74" spans="2:12" ht="15">
      <c r="B74" s="206"/>
      <c r="C74" s="261" t="s">
        <v>143</v>
      </c>
      <c r="L74" s="206"/>
    </row>
    <row r="75" spans="2:12" s="212" customFormat="1" ht="16.5" customHeight="1">
      <c r="B75" s="213"/>
      <c r="E75" s="382" t="s">
        <v>2423</v>
      </c>
      <c r="F75" s="373"/>
      <c r="G75" s="373"/>
      <c r="H75" s="373"/>
      <c r="I75" s="119"/>
      <c r="L75" s="213"/>
    </row>
    <row r="76" spans="2:12" s="212" customFormat="1" ht="14.45" customHeight="1">
      <c r="B76" s="213"/>
      <c r="C76" s="261" t="s">
        <v>145</v>
      </c>
      <c r="I76" s="119"/>
      <c r="L76" s="213"/>
    </row>
    <row r="77" spans="2:12" s="212" customFormat="1" ht="17.25" customHeight="1">
      <c r="B77" s="213"/>
      <c r="E77" s="372" t="str">
        <f>E11</f>
        <v>04 - Zařízení pro vytápění staveb</v>
      </c>
      <c r="F77" s="373"/>
      <c r="G77" s="373"/>
      <c r="H77" s="373"/>
      <c r="I77" s="119"/>
      <c r="L77" s="213"/>
    </row>
    <row r="78" spans="2:12" s="212" customFormat="1" ht="6.95" customHeight="1">
      <c r="B78" s="213"/>
      <c r="I78" s="119"/>
      <c r="L78" s="213"/>
    </row>
    <row r="79" spans="2:12" s="212" customFormat="1" ht="18" customHeight="1">
      <c r="B79" s="213"/>
      <c r="C79" s="261" t="s">
        <v>23</v>
      </c>
      <c r="F79" s="262" t="str">
        <f>F14</f>
        <v>Holice</v>
      </c>
      <c r="I79" s="113" t="s">
        <v>25</v>
      </c>
      <c r="J79" s="263">
        <f>IF(J14="","",J14)</f>
        <v>0</v>
      </c>
      <c r="L79" s="213"/>
    </row>
    <row r="80" spans="2:12" s="212" customFormat="1" ht="6.95" customHeight="1">
      <c r="B80" s="213"/>
      <c r="I80" s="119"/>
      <c r="L80" s="213"/>
    </row>
    <row r="81" spans="2:65" s="212" customFormat="1" ht="15">
      <c r="B81" s="213"/>
      <c r="C81" s="261" t="s">
        <v>26</v>
      </c>
      <c r="F81" s="262" t="str">
        <f>E17</f>
        <v>Pardubický kraj, Komenského nám. 125, Pardubice</v>
      </c>
      <c r="I81" s="113" t="s">
        <v>34</v>
      </c>
      <c r="J81" s="262" t="str">
        <f>E23</f>
        <v>ApA Architektonicko-projekt.ateliér Vamberk s.r.o.</v>
      </c>
      <c r="L81" s="213"/>
    </row>
    <row r="82" spans="2:65" s="212" customFormat="1" ht="14.45" customHeight="1">
      <c r="B82" s="213"/>
      <c r="C82" s="261" t="s">
        <v>32</v>
      </c>
      <c r="F82" s="262" t="str">
        <f>IF(E20="","",E20)</f>
        <v/>
      </c>
      <c r="I82" s="119"/>
      <c r="L82" s="213"/>
    </row>
    <row r="83" spans="2:65" s="212" customFormat="1" ht="10.35" customHeight="1">
      <c r="B83" s="213"/>
      <c r="I83" s="119"/>
      <c r="L83" s="213"/>
    </row>
    <row r="84" spans="2:65" s="271" customFormat="1" ht="29.25" customHeight="1">
      <c r="B84" s="264"/>
      <c r="C84" s="265" t="s">
        <v>181</v>
      </c>
      <c r="D84" s="266" t="s">
        <v>62</v>
      </c>
      <c r="E84" s="266" t="s">
        <v>58</v>
      </c>
      <c r="F84" s="266" t="s">
        <v>182</v>
      </c>
      <c r="G84" s="266" t="s">
        <v>183</v>
      </c>
      <c r="H84" s="266" t="s">
        <v>184</v>
      </c>
      <c r="I84" s="114" t="s">
        <v>185</v>
      </c>
      <c r="J84" s="266" t="s">
        <v>149</v>
      </c>
      <c r="K84" s="267" t="s">
        <v>186</v>
      </c>
      <c r="L84" s="264"/>
      <c r="M84" s="268" t="s">
        <v>187</v>
      </c>
      <c r="N84" s="269" t="s">
        <v>47</v>
      </c>
      <c r="O84" s="269" t="s">
        <v>188</v>
      </c>
      <c r="P84" s="269" t="s">
        <v>189</v>
      </c>
      <c r="Q84" s="269" t="s">
        <v>190</v>
      </c>
      <c r="R84" s="269" t="s">
        <v>191</v>
      </c>
      <c r="S84" s="269" t="s">
        <v>192</v>
      </c>
      <c r="T84" s="270" t="s">
        <v>193</v>
      </c>
    </row>
    <row r="85" spans="2:65" s="212" customFormat="1" ht="29.25" customHeight="1">
      <c r="B85" s="213"/>
      <c r="C85" s="272" t="s">
        <v>150</v>
      </c>
      <c r="I85" s="119"/>
      <c r="J85" s="273">
        <f>BK85</f>
        <v>0</v>
      </c>
      <c r="L85" s="213"/>
      <c r="M85" s="274"/>
      <c r="N85" s="222"/>
      <c r="O85" s="222"/>
      <c r="P85" s="275">
        <f>P86+P105</f>
        <v>0</v>
      </c>
      <c r="Q85" s="222"/>
      <c r="R85" s="275">
        <f>R86+R105</f>
        <v>0.72864000000000018</v>
      </c>
      <c r="S85" s="222"/>
      <c r="T85" s="276">
        <f>T86+T105</f>
        <v>0</v>
      </c>
      <c r="AT85" s="202" t="s">
        <v>76</v>
      </c>
      <c r="AU85" s="202" t="s">
        <v>151</v>
      </c>
      <c r="BK85" s="277">
        <f>BK86+BK105</f>
        <v>0</v>
      </c>
    </row>
    <row r="86" spans="2:65" s="279" customFormat="1" ht="37.35" customHeight="1">
      <c r="B86" s="278"/>
      <c r="D86" s="280" t="s">
        <v>76</v>
      </c>
      <c r="E86" s="281" t="s">
        <v>752</v>
      </c>
      <c r="F86" s="281" t="s">
        <v>1286</v>
      </c>
      <c r="I86" s="115"/>
      <c r="J86" s="282">
        <f>BK86</f>
        <v>0</v>
      </c>
      <c r="L86" s="278"/>
      <c r="M86" s="283"/>
      <c r="N86" s="284"/>
      <c r="O86" s="284"/>
      <c r="P86" s="285">
        <f>P87</f>
        <v>0</v>
      </c>
      <c r="Q86" s="284"/>
      <c r="R86" s="285">
        <f>R87</f>
        <v>0.72864000000000018</v>
      </c>
      <c r="S86" s="284"/>
      <c r="T86" s="286">
        <f>T87</f>
        <v>0</v>
      </c>
      <c r="AR86" s="280" t="s">
        <v>85</v>
      </c>
      <c r="AT86" s="287" t="s">
        <v>76</v>
      </c>
      <c r="AU86" s="287" t="s">
        <v>77</v>
      </c>
      <c r="AY86" s="280" t="s">
        <v>196</v>
      </c>
      <c r="BK86" s="288">
        <f>BK87</f>
        <v>0</v>
      </c>
    </row>
    <row r="87" spans="2:65" s="279" customFormat="1" ht="19.899999999999999" customHeight="1">
      <c r="B87" s="278"/>
      <c r="D87" s="280" t="s">
        <v>76</v>
      </c>
      <c r="E87" s="289" t="s">
        <v>1335</v>
      </c>
      <c r="F87" s="289" t="s">
        <v>1336</v>
      </c>
      <c r="I87" s="115"/>
      <c r="J87" s="290">
        <f>BK87</f>
        <v>0</v>
      </c>
      <c r="L87" s="278"/>
      <c r="M87" s="283"/>
      <c r="N87" s="284"/>
      <c r="O87" s="284"/>
      <c r="P87" s="285">
        <f>SUM(P88:P104)</f>
        <v>0</v>
      </c>
      <c r="Q87" s="284"/>
      <c r="R87" s="285">
        <f>SUM(R88:R104)</f>
        <v>0.72864000000000018</v>
      </c>
      <c r="S87" s="284"/>
      <c r="T87" s="286">
        <f>SUM(T88:T104)</f>
        <v>0</v>
      </c>
      <c r="AR87" s="280" t="s">
        <v>85</v>
      </c>
      <c r="AT87" s="287" t="s">
        <v>76</v>
      </c>
      <c r="AU87" s="287" t="s">
        <v>39</v>
      </c>
      <c r="AY87" s="280" t="s">
        <v>196</v>
      </c>
      <c r="BK87" s="288">
        <f>SUM(BK88:BK104)</f>
        <v>0</v>
      </c>
    </row>
    <row r="88" spans="2:65" s="212" customFormat="1" ht="25.5" customHeight="1">
      <c r="B88" s="213"/>
      <c r="C88" s="302" t="s">
        <v>39</v>
      </c>
      <c r="D88" s="302" t="s">
        <v>291</v>
      </c>
      <c r="E88" s="303" t="s">
        <v>2677</v>
      </c>
      <c r="F88" s="304" t="s">
        <v>2678</v>
      </c>
      <c r="G88" s="305" t="s">
        <v>288</v>
      </c>
      <c r="H88" s="306">
        <v>3</v>
      </c>
      <c r="I88" s="117">
        <v>0</v>
      </c>
      <c r="J88" s="307">
        <f t="shared" ref="J88:J104" si="0">ROUND(I88*H88,2)</f>
        <v>0</v>
      </c>
      <c r="K88" s="304" t="s">
        <v>351</v>
      </c>
      <c r="L88" s="308"/>
      <c r="M88" s="309" t="s">
        <v>5</v>
      </c>
      <c r="N88" s="310" t="s">
        <v>48</v>
      </c>
      <c r="O88" s="214"/>
      <c r="P88" s="299">
        <f t="shared" ref="P88:P104" si="1">O88*H88</f>
        <v>0</v>
      </c>
      <c r="Q88" s="299">
        <v>0.15</v>
      </c>
      <c r="R88" s="299">
        <f t="shared" ref="R88:R104" si="2">Q88*H88</f>
        <v>0.44999999999999996</v>
      </c>
      <c r="S88" s="299">
        <v>0</v>
      </c>
      <c r="T88" s="300">
        <f t="shared" ref="T88:T104" si="3">S88*H88</f>
        <v>0</v>
      </c>
      <c r="AR88" s="202" t="s">
        <v>327</v>
      </c>
      <c r="AT88" s="202" t="s">
        <v>291</v>
      </c>
      <c r="AU88" s="202" t="s">
        <v>85</v>
      </c>
      <c r="AY88" s="202" t="s">
        <v>196</v>
      </c>
      <c r="BE88" s="301">
        <f t="shared" ref="BE88:BE104" si="4">IF(N88="základní",J88,0)</f>
        <v>0</v>
      </c>
      <c r="BF88" s="301">
        <f t="shared" ref="BF88:BF104" si="5">IF(N88="snížená",J88,0)</f>
        <v>0</v>
      </c>
      <c r="BG88" s="301">
        <f t="shared" ref="BG88:BG104" si="6">IF(N88="zákl. přenesená",J88,0)</f>
        <v>0</v>
      </c>
      <c r="BH88" s="301">
        <f t="shared" ref="BH88:BH104" si="7">IF(N88="sníž. přenesená",J88,0)</f>
        <v>0</v>
      </c>
      <c r="BI88" s="301">
        <f t="shared" ref="BI88:BI104" si="8">IF(N88="nulová",J88,0)</f>
        <v>0</v>
      </c>
      <c r="BJ88" s="202" t="s">
        <v>39</v>
      </c>
      <c r="BK88" s="301">
        <f t="shared" ref="BK88:BK104" si="9">ROUND(I88*H88,2)</f>
        <v>0</v>
      </c>
      <c r="BL88" s="202" t="s">
        <v>261</v>
      </c>
      <c r="BM88" s="202" t="s">
        <v>2679</v>
      </c>
    </row>
    <row r="89" spans="2:65" s="212" customFormat="1" ht="16.5" customHeight="1">
      <c r="B89" s="213"/>
      <c r="C89" s="302" t="s">
        <v>85</v>
      </c>
      <c r="D89" s="302" t="s">
        <v>291</v>
      </c>
      <c r="E89" s="303" t="s">
        <v>2680</v>
      </c>
      <c r="F89" s="304" t="s">
        <v>2681</v>
      </c>
      <c r="G89" s="305" t="s">
        <v>288</v>
      </c>
      <c r="H89" s="306">
        <v>3</v>
      </c>
      <c r="I89" s="117">
        <v>0</v>
      </c>
      <c r="J89" s="307">
        <f t="shared" si="0"/>
        <v>0</v>
      </c>
      <c r="K89" s="304" t="s">
        <v>351</v>
      </c>
      <c r="L89" s="308"/>
      <c r="M89" s="309" t="s">
        <v>5</v>
      </c>
      <c r="N89" s="310" t="s">
        <v>48</v>
      </c>
      <c r="O89" s="214"/>
      <c r="P89" s="299">
        <f t="shared" si="1"/>
        <v>0</v>
      </c>
      <c r="Q89" s="299">
        <v>5.0000000000000001E-3</v>
      </c>
      <c r="R89" s="299">
        <f t="shared" si="2"/>
        <v>1.4999999999999999E-2</v>
      </c>
      <c r="S89" s="299">
        <v>0</v>
      </c>
      <c r="T89" s="300">
        <f t="shared" si="3"/>
        <v>0</v>
      </c>
      <c r="AR89" s="202" t="s">
        <v>327</v>
      </c>
      <c r="AT89" s="202" t="s">
        <v>291</v>
      </c>
      <c r="AU89" s="202" t="s">
        <v>85</v>
      </c>
      <c r="AY89" s="202" t="s">
        <v>196</v>
      </c>
      <c r="BE89" s="301">
        <f t="shared" si="4"/>
        <v>0</v>
      </c>
      <c r="BF89" s="301">
        <f t="shared" si="5"/>
        <v>0</v>
      </c>
      <c r="BG89" s="301">
        <f t="shared" si="6"/>
        <v>0</v>
      </c>
      <c r="BH89" s="301">
        <f t="shared" si="7"/>
        <v>0</v>
      </c>
      <c r="BI89" s="301">
        <f t="shared" si="8"/>
        <v>0</v>
      </c>
      <c r="BJ89" s="202" t="s">
        <v>39</v>
      </c>
      <c r="BK89" s="301">
        <f t="shared" si="9"/>
        <v>0</v>
      </c>
      <c r="BL89" s="202" t="s">
        <v>261</v>
      </c>
      <c r="BM89" s="202" t="s">
        <v>2682</v>
      </c>
    </row>
    <row r="90" spans="2:65" s="212" customFormat="1" ht="16.5" customHeight="1">
      <c r="B90" s="213"/>
      <c r="C90" s="302" t="s">
        <v>208</v>
      </c>
      <c r="D90" s="302" t="s">
        <v>291</v>
      </c>
      <c r="E90" s="303" t="s">
        <v>2683</v>
      </c>
      <c r="F90" s="304" t="s">
        <v>2684</v>
      </c>
      <c r="G90" s="305" t="s">
        <v>288</v>
      </c>
      <c r="H90" s="306">
        <v>3</v>
      </c>
      <c r="I90" s="117">
        <v>0</v>
      </c>
      <c r="J90" s="307">
        <f t="shared" si="0"/>
        <v>0</v>
      </c>
      <c r="K90" s="304" t="s">
        <v>351</v>
      </c>
      <c r="L90" s="308"/>
      <c r="M90" s="309" t="s">
        <v>5</v>
      </c>
      <c r="N90" s="310" t="s">
        <v>48</v>
      </c>
      <c r="O90" s="214"/>
      <c r="P90" s="299">
        <f t="shared" si="1"/>
        <v>0</v>
      </c>
      <c r="Q90" s="299">
        <v>5.0000000000000001E-3</v>
      </c>
      <c r="R90" s="299">
        <f t="shared" si="2"/>
        <v>1.4999999999999999E-2</v>
      </c>
      <c r="S90" s="299">
        <v>0</v>
      </c>
      <c r="T90" s="300">
        <f t="shared" si="3"/>
        <v>0</v>
      </c>
      <c r="AR90" s="202" t="s">
        <v>327</v>
      </c>
      <c r="AT90" s="202" t="s">
        <v>291</v>
      </c>
      <c r="AU90" s="202" t="s">
        <v>85</v>
      </c>
      <c r="AY90" s="202" t="s">
        <v>196</v>
      </c>
      <c r="BE90" s="301">
        <f t="shared" si="4"/>
        <v>0</v>
      </c>
      <c r="BF90" s="301">
        <f t="shared" si="5"/>
        <v>0</v>
      </c>
      <c r="BG90" s="301">
        <f t="shared" si="6"/>
        <v>0</v>
      </c>
      <c r="BH90" s="301">
        <f t="shared" si="7"/>
        <v>0</v>
      </c>
      <c r="BI90" s="301">
        <f t="shared" si="8"/>
        <v>0</v>
      </c>
      <c r="BJ90" s="202" t="s">
        <v>39</v>
      </c>
      <c r="BK90" s="301">
        <f t="shared" si="9"/>
        <v>0</v>
      </c>
      <c r="BL90" s="202" t="s">
        <v>261</v>
      </c>
      <c r="BM90" s="202" t="s">
        <v>2685</v>
      </c>
    </row>
    <row r="91" spans="2:65" s="212" customFormat="1" ht="16.5" customHeight="1">
      <c r="B91" s="213"/>
      <c r="C91" s="302" t="s">
        <v>203</v>
      </c>
      <c r="D91" s="302" t="s">
        <v>291</v>
      </c>
      <c r="E91" s="303" t="s">
        <v>2686</v>
      </c>
      <c r="F91" s="304" t="s">
        <v>2687</v>
      </c>
      <c r="G91" s="305" t="s">
        <v>288</v>
      </c>
      <c r="H91" s="306">
        <v>3</v>
      </c>
      <c r="I91" s="117">
        <v>0</v>
      </c>
      <c r="J91" s="307">
        <f t="shared" si="0"/>
        <v>0</v>
      </c>
      <c r="K91" s="304" t="s">
        <v>351</v>
      </c>
      <c r="L91" s="308"/>
      <c r="M91" s="309" t="s">
        <v>5</v>
      </c>
      <c r="N91" s="310" t="s">
        <v>48</v>
      </c>
      <c r="O91" s="214"/>
      <c r="P91" s="299">
        <f t="shared" si="1"/>
        <v>0</v>
      </c>
      <c r="Q91" s="299">
        <v>5.0000000000000001E-3</v>
      </c>
      <c r="R91" s="299">
        <f t="shared" si="2"/>
        <v>1.4999999999999999E-2</v>
      </c>
      <c r="S91" s="299">
        <v>0</v>
      </c>
      <c r="T91" s="300">
        <f t="shared" si="3"/>
        <v>0</v>
      </c>
      <c r="AR91" s="202" t="s">
        <v>327</v>
      </c>
      <c r="AT91" s="202" t="s">
        <v>291</v>
      </c>
      <c r="AU91" s="202" t="s">
        <v>85</v>
      </c>
      <c r="AY91" s="202" t="s">
        <v>196</v>
      </c>
      <c r="BE91" s="301">
        <f t="shared" si="4"/>
        <v>0</v>
      </c>
      <c r="BF91" s="301">
        <f t="shared" si="5"/>
        <v>0</v>
      </c>
      <c r="BG91" s="301">
        <f t="shared" si="6"/>
        <v>0</v>
      </c>
      <c r="BH91" s="301">
        <f t="shared" si="7"/>
        <v>0</v>
      </c>
      <c r="BI91" s="301">
        <f t="shared" si="8"/>
        <v>0</v>
      </c>
      <c r="BJ91" s="202" t="s">
        <v>39</v>
      </c>
      <c r="BK91" s="301">
        <f t="shared" si="9"/>
        <v>0</v>
      </c>
      <c r="BL91" s="202" t="s">
        <v>261</v>
      </c>
      <c r="BM91" s="202" t="s">
        <v>2688</v>
      </c>
    </row>
    <row r="92" spans="2:65" s="212" customFormat="1" ht="16.5" customHeight="1">
      <c r="B92" s="213"/>
      <c r="C92" s="302" t="s">
        <v>215</v>
      </c>
      <c r="D92" s="302" t="s">
        <v>291</v>
      </c>
      <c r="E92" s="303" t="s">
        <v>2689</v>
      </c>
      <c r="F92" s="304" t="s">
        <v>2690</v>
      </c>
      <c r="G92" s="305" t="s">
        <v>288</v>
      </c>
      <c r="H92" s="306">
        <v>3</v>
      </c>
      <c r="I92" s="117">
        <v>0</v>
      </c>
      <c r="J92" s="307">
        <f t="shared" si="0"/>
        <v>0</v>
      </c>
      <c r="K92" s="304" t="s">
        <v>351</v>
      </c>
      <c r="L92" s="308"/>
      <c r="M92" s="309" t="s">
        <v>5</v>
      </c>
      <c r="N92" s="310" t="s">
        <v>48</v>
      </c>
      <c r="O92" s="214"/>
      <c r="P92" s="299">
        <f t="shared" si="1"/>
        <v>0</v>
      </c>
      <c r="Q92" s="299">
        <v>5.0000000000000001E-3</v>
      </c>
      <c r="R92" s="299">
        <f t="shared" si="2"/>
        <v>1.4999999999999999E-2</v>
      </c>
      <c r="S92" s="299">
        <v>0</v>
      </c>
      <c r="T92" s="300">
        <f t="shared" si="3"/>
        <v>0</v>
      </c>
      <c r="AR92" s="202" t="s">
        <v>327</v>
      </c>
      <c r="AT92" s="202" t="s">
        <v>291</v>
      </c>
      <c r="AU92" s="202" t="s">
        <v>85</v>
      </c>
      <c r="AY92" s="202" t="s">
        <v>196</v>
      </c>
      <c r="BE92" s="301">
        <f t="shared" si="4"/>
        <v>0</v>
      </c>
      <c r="BF92" s="301">
        <f t="shared" si="5"/>
        <v>0</v>
      </c>
      <c r="BG92" s="301">
        <f t="shared" si="6"/>
        <v>0</v>
      </c>
      <c r="BH92" s="301">
        <f t="shared" si="7"/>
        <v>0</v>
      </c>
      <c r="BI92" s="301">
        <f t="shared" si="8"/>
        <v>0</v>
      </c>
      <c r="BJ92" s="202" t="s">
        <v>39</v>
      </c>
      <c r="BK92" s="301">
        <f t="shared" si="9"/>
        <v>0</v>
      </c>
      <c r="BL92" s="202" t="s">
        <v>261</v>
      </c>
      <c r="BM92" s="202" t="s">
        <v>2691</v>
      </c>
    </row>
    <row r="93" spans="2:65" s="212" customFormat="1" ht="16.5" customHeight="1">
      <c r="B93" s="213"/>
      <c r="C93" s="302" t="s">
        <v>219</v>
      </c>
      <c r="D93" s="302" t="s">
        <v>291</v>
      </c>
      <c r="E93" s="303" t="s">
        <v>2692</v>
      </c>
      <c r="F93" s="304" t="s">
        <v>2693</v>
      </c>
      <c r="G93" s="305" t="s">
        <v>288</v>
      </c>
      <c r="H93" s="306">
        <v>3</v>
      </c>
      <c r="I93" s="117">
        <v>0</v>
      </c>
      <c r="J93" s="307">
        <f t="shared" si="0"/>
        <v>0</v>
      </c>
      <c r="K93" s="304" t="s">
        <v>351</v>
      </c>
      <c r="L93" s="308"/>
      <c r="M93" s="309" t="s">
        <v>5</v>
      </c>
      <c r="N93" s="310" t="s">
        <v>48</v>
      </c>
      <c r="O93" s="214"/>
      <c r="P93" s="299">
        <f t="shared" si="1"/>
        <v>0</v>
      </c>
      <c r="Q93" s="299">
        <v>5.0000000000000001E-3</v>
      </c>
      <c r="R93" s="299">
        <f t="shared" si="2"/>
        <v>1.4999999999999999E-2</v>
      </c>
      <c r="S93" s="299">
        <v>0</v>
      </c>
      <c r="T93" s="300">
        <f t="shared" si="3"/>
        <v>0</v>
      </c>
      <c r="AR93" s="202" t="s">
        <v>327</v>
      </c>
      <c r="AT93" s="202" t="s">
        <v>291</v>
      </c>
      <c r="AU93" s="202" t="s">
        <v>85</v>
      </c>
      <c r="AY93" s="202" t="s">
        <v>196</v>
      </c>
      <c r="BE93" s="301">
        <f t="shared" si="4"/>
        <v>0</v>
      </c>
      <c r="BF93" s="301">
        <f t="shared" si="5"/>
        <v>0</v>
      </c>
      <c r="BG93" s="301">
        <f t="shared" si="6"/>
        <v>0</v>
      </c>
      <c r="BH93" s="301">
        <f t="shared" si="7"/>
        <v>0</v>
      </c>
      <c r="BI93" s="301">
        <f t="shared" si="8"/>
        <v>0</v>
      </c>
      <c r="BJ93" s="202" t="s">
        <v>39</v>
      </c>
      <c r="BK93" s="301">
        <f t="shared" si="9"/>
        <v>0</v>
      </c>
      <c r="BL93" s="202" t="s">
        <v>261</v>
      </c>
      <c r="BM93" s="202" t="s">
        <v>2694</v>
      </c>
    </row>
    <row r="94" spans="2:65" s="212" customFormat="1" ht="16.5" customHeight="1">
      <c r="B94" s="213"/>
      <c r="C94" s="302" t="s">
        <v>224</v>
      </c>
      <c r="D94" s="302" t="s">
        <v>291</v>
      </c>
      <c r="E94" s="303" t="s">
        <v>2695</v>
      </c>
      <c r="F94" s="304" t="s">
        <v>2696</v>
      </c>
      <c r="G94" s="305" t="s">
        <v>288</v>
      </c>
      <c r="H94" s="306">
        <v>3</v>
      </c>
      <c r="I94" s="117">
        <v>0</v>
      </c>
      <c r="J94" s="307">
        <f t="shared" si="0"/>
        <v>0</v>
      </c>
      <c r="K94" s="304" t="s">
        <v>351</v>
      </c>
      <c r="L94" s="308"/>
      <c r="M94" s="309" t="s">
        <v>5</v>
      </c>
      <c r="N94" s="310" t="s">
        <v>48</v>
      </c>
      <c r="O94" s="214"/>
      <c r="P94" s="299">
        <f t="shared" si="1"/>
        <v>0</v>
      </c>
      <c r="Q94" s="299">
        <v>5.0000000000000001E-3</v>
      </c>
      <c r="R94" s="299">
        <f t="shared" si="2"/>
        <v>1.4999999999999999E-2</v>
      </c>
      <c r="S94" s="299">
        <v>0</v>
      </c>
      <c r="T94" s="300">
        <f t="shared" si="3"/>
        <v>0</v>
      </c>
      <c r="AR94" s="202" t="s">
        <v>327</v>
      </c>
      <c r="AT94" s="202" t="s">
        <v>291</v>
      </c>
      <c r="AU94" s="202" t="s">
        <v>85</v>
      </c>
      <c r="AY94" s="202" t="s">
        <v>196</v>
      </c>
      <c r="BE94" s="301">
        <f t="shared" si="4"/>
        <v>0</v>
      </c>
      <c r="BF94" s="301">
        <f t="shared" si="5"/>
        <v>0</v>
      </c>
      <c r="BG94" s="301">
        <f t="shared" si="6"/>
        <v>0</v>
      </c>
      <c r="BH94" s="301">
        <f t="shared" si="7"/>
        <v>0</v>
      </c>
      <c r="BI94" s="301">
        <f t="shared" si="8"/>
        <v>0</v>
      </c>
      <c r="BJ94" s="202" t="s">
        <v>39</v>
      </c>
      <c r="BK94" s="301">
        <f t="shared" si="9"/>
        <v>0</v>
      </c>
      <c r="BL94" s="202" t="s">
        <v>261</v>
      </c>
      <c r="BM94" s="202" t="s">
        <v>2697</v>
      </c>
    </row>
    <row r="95" spans="2:65" s="212" customFormat="1" ht="25.5" customHeight="1">
      <c r="B95" s="213"/>
      <c r="C95" s="302" t="s">
        <v>228</v>
      </c>
      <c r="D95" s="302" t="s">
        <v>291</v>
      </c>
      <c r="E95" s="303" t="s">
        <v>2698</v>
      </c>
      <c r="F95" s="304" t="s">
        <v>2699</v>
      </c>
      <c r="G95" s="305" t="s">
        <v>288</v>
      </c>
      <c r="H95" s="306">
        <v>3</v>
      </c>
      <c r="I95" s="117">
        <v>0</v>
      </c>
      <c r="J95" s="307">
        <f t="shared" si="0"/>
        <v>0</v>
      </c>
      <c r="K95" s="304" t="s">
        <v>351</v>
      </c>
      <c r="L95" s="308"/>
      <c r="M95" s="309" t="s">
        <v>5</v>
      </c>
      <c r="N95" s="310" t="s">
        <v>48</v>
      </c>
      <c r="O95" s="214"/>
      <c r="P95" s="299">
        <f t="shared" si="1"/>
        <v>0</v>
      </c>
      <c r="Q95" s="299">
        <v>5.0000000000000001E-3</v>
      </c>
      <c r="R95" s="299">
        <f t="shared" si="2"/>
        <v>1.4999999999999999E-2</v>
      </c>
      <c r="S95" s="299">
        <v>0</v>
      </c>
      <c r="T95" s="300">
        <f t="shared" si="3"/>
        <v>0</v>
      </c>
      <c r="AR95" s="202" t="s">
        <v>327</v>
      </c>
      <c r="AT95" s="202" t="s">
        <v>291</v>
      </c>
      <c r="AU95" s="202" t="s">
        <v>85</v>
      </c>
      <c r="AY95" s="202" t="s">
        <v>196</v>
      </c>
      <c r="BE95" s="301">
        <f t="shared" si="4"/>
        <v>0</v>
      </c>
      <c r="BF95" s="301">
        <f t="shared" si="5"/>
        <v>0</v>
      </c>
      <c r="BG95" s="301">
        <f t="shared" si="6"/>
        <v>0</v>
      </c>
      <c r="BH95" s="301">
        <f t="shared" si="7"/>
        <v>0</v>
      </c>
      <c r="BI95" s="301">
        <f t="shared" si="8"/>
        <v>0</v>
      </c>
      <c r="BJ95" s="202" t="s">
        <v>39</v>
      </c>
      <c r="BK95" s="301">
        <f t="shared" si="9"/>
        <v>0</v>
      </c>
      <c r="BL95" s="202" t="s">
        <v>261</v>
      </c>
      <c r="BM95" s="202" t="s">
        <v>2700</v>
      </c>
    </row>
    <row r="96" spans="2:65" s="212" customFormat="1" ht="16.5" customHeight="1">
      <c r="B96" s="213"/>
      <c r="C96" s="302" t="s">
        <v>232</v>
      </c>
      <c r="D96" s="302" t="s">
        <v>291</v>
      </c>
      <c r="E96" s="303" t="s">
        <v>2701</v>
      </c>
      <c r="F96" s="304" t="s">
        <v>2702</v>
      </c>
      <c r="G96" s="305" t="s">
        <v>288</v>
      </c>
      <c r="H96" s="306">
        <v>1</v>
      </c>
      <c r="I96" s="117">
        <v>0</v>
      </c>
      <c r="J96" s="307">
        <f t="shared" si="0"/>
        <v>0</v>
      </c>
      <c r="K96" s="304" t="s">
        <v>351</v>
      </c>
      <c r="L96" s="308"/>
      <c r="M96" s="309" t="s">
        <v>5</v>
      </c>
      <c r="N96" s="310" t="s">
        <v>48</v>
      </c>
      <c r="O96" s="214"/>
      <c r="P96" s="299">
        <f t="shared" si="1"/>
        <v>0</v>
      </c>
      <c r="Q96" s="299">
        <v>5.0000000000000001E-3</v>
      </c>
      <c r="R96" s="299">
        <f t="shared" si="2"/>
        <v>5.0000000000000001E-3</v>
      </c>
      <c r="S96" s="299">
        <v>0</v>
      </c>
      <c r="T96" s="300">
        <f t="shared" si="3"/>
        <v>0</v>
      </c>
      <c r="AR96" s="202" t="s">
        <v>327</v>
      </c>
      <c r="AT96" s="202" t="s">
        <v>291</v>
      </c>
      <c r="AU96" s="202" t="s">
        <v>85</v>
      </c>
      <c r="AY96" s="202" t="s">
        <v>196</v>
      </c>
      <c r="BE96" s="301">
        <f t="shared" si="4"/>
        <v>0</v>
      </c>
      <c r="BF96" s="301">
        <f t="shared" si="5"/>
        <v>0</v>
      </c>
      <c r="BG96" s="301">
        <f t="shared" si="6"/>
        <v>0</v>
      </c>
      <c r="BH96" s="301">
        <f t="shared" si="7"/>
        <v>0</v>
      </c>
      <c r="BI96" s="301">
        <f t="shared" si="8"/>
        <v>0</v>
      </c>
      <c r="BJ96" s="202" t="s">
        <v>39</v>
      </c>
      <c r="BK96" s="301">
        <f t="shared" si="9"/>
        <v>0</v>
      </c>
      <c r="BL96" s="202" t="s">
        <v>261</v>
      </c>
      <c r="BM96" s="202" t="s">
        <v>2703</v>
      </c>
    </row>
    <row r="97" spans="2:65" s="212" customFormat="1" ht="16.5" customHeight="1">
      <c r="B97" s="213"/>
      <c r="C97" s="291" t="s">
        <v>236</v>
      </c>
      <c r="D97" s="291" t="s">
        <v>198</v>
      </c>
      <c r="E97" s="292" t="s">
        <v>2704</v>
      </c>
      <c r="F97" s="293" t="s">
        <v>2705</v>
      </c>
      <c r="G97" s="294" t="s">
        <v>288</v>
      </c>
      <c r="H97" s="295">
        <v>3</v>
      </c>
      <c r="I97" s="116">
        <v>0</v>
      </c>
      <c r="J97" s="296">
        <f t="shared" si="0"/>
        <v>0</v>
      </c>
      <c r="K97" s="293" t="s">
        <v>351</v>
      </c>
      <c r="L97" s="213"/>
      <c r="M97" s="297" t="s">
        <v>5</v>
      </c>
      <c r="N97" s="298" t="s">
        <v>48</v>
      </c>
      <c r="O97" s="214"/>
      <c r="P97" s="299">
        <f t="shared" si="1"/>
        <v>0</v>
      </c>
      <c r="Q97" s="299">
        <v>2.5500000000000002E-3</v>
      </c>
      <c r="R97" s="299">
        <f t="shared" si="2"/>
        <v>7.6500000000000005E-3</v>
      </c>
      <c r="S97" s="299">
        <v>0</v>
      </c>
      <c r="T97" s="300">
        <f t="shared" si="3"/>
        <v>0</v>
      </c>
      <c r="AR97" s="202" t="s">
        <v>261</v>
      </c>
      <c r="AT97" s="202" t="s">
        <v>198</v>
      </c>
      <c r="AU97" s="202" t="s">
        <v>85</v>
      </c>
      <c r="AY97" s="202" t="s">
        <v>196</v>
      </c>
      <c r="BE97" s="301">
        <f t="shared" si="4"/>
        <v>0</v>
      </c>
      <c r="BF97" s="301">
        <f t="shared" si="5"/>
        <v>0</v>
      </c>
      <c r="BG97" s="301">
        <f t="shared" si="6"/>
        <v>0</v>
      </c>
      <c r="BH97" s="301">
        <f t="shared" si="7"/>
        <v>0</v>
      </c>
      <c r="BI97" s="301">
        <f t="shared" si="8"/>
        <v>0</v>
      </c>
      <c r="BJ97" s="202" t="s">
        <v>39</v>
      </c>
      <c r="BK97" s="301">
        <f t="shared" si="9"/>
        <v>0</v>
      </c>
      <c r="BL97" s="202" t="s">
        <v>261</v>
      </c>
      <c r="BM97" s="202" t="s">
        <v>2706</v>
      </c>
    </row>
    <row r="98" spans="2:65" s="212" customFormat="1" ht="16.5" customHeight="1">
      <c r="B98" s="213"/>
      <c r="C98" s="291" t="s">
        <v>240</v>
      </c>
      <c r="D98" s="291" t="s">
        <v>198</v>
      </c>
      <c r="E98" s="292" t="s">
        <v>1343</v>
      </c>
      <c r="F98" s="293" t="s">
        <v>1344</v>
      </c>
      <c r="G98" s="294" t="s">
        <v>1264</v>
      </c>
      <c r="H98" s="295">
        <v>10</v>
      </c>
      <c r="I98" s="116">
        <v>0</v>
      </c>
      <c r="J98" s="296">
        <f t="shared" si="0"/>
        <v>0</v>
      </c>
      <c r="K98" s="293" t="s">
        <v>351</v>
      </c>
      <c r="L98" s="213"/>
      <c r="M98" s="297" t="s">
        <v>5</v>
      </c>
      <c r="N98" s="298" t="s">
        <v>48</v>
      </c>
      <c r="O98" s="214"/>
      <c r="P98" s="299">
        <f t="shared" si="1"/>
        <v>0</v>
      </c>
      <c r="Q98" s="299">
        <v>9.4699999999999993E-3</v>
      </c>
      <c r="R98" s="299">
        <f t="shared" si="2"/>
        <v>9.4699999999999993E-2</v>
      </c>
      <c r="S98" s="299">
        <v>0</v>
      </c>
      <c r="T98" s="300">
        <f t="shared" si="3"/>
        <v>0</v>
      </c>
      <c r="AR98" s="202" t="s">
        <v>261</v>
      </c>
      <c r="AT98" s="202" t="s">
        <v>198</v>
      </c>
      <c r="AU98" s="202" t="s">
        <v>85</v>
      </c>
      <c r="AY98" s="202" t="s">
        <v>196</v>
      </c>
      <c r="BE98" s="301">
        <f t="shared" si="4"/>
        <v>0</v>
      </c>
      <c r="BF98" s="301">
        <f t="shared" si="5"/>
        <v>0</v>
      </c>
      <c r="BG98" s="301">
        <f t="shared" si="6"/>
        <v>0</v>
      </c>
      <c r="BH98" s="301">
        <f t="shared" si="7"/>
        <v>0</v>
      </c>
      <c r="BI98" s="301">
        <f t="shared" si="8"/>
        <v>0</v>
      </c>
      <c r="BJ98" s="202" t="s">
        <v>39</v>
      </c>
      <c r="BK98" s="301">
        <f t="shared" si="9"/>
        <v>0</v>
      </c>
      <c r="BL98" s="202" t="s">
        <v>261</v>
      </c>
      <c r="BM98" s="202" t="s">
        <v>2707</v>
      </c>
    </row>
    <row r="99" spans="2:65" s="212" customFormat="1" ht="16.5" customHeight="1">
      <c r="B99" s="213"/>
      <c r="C99" s="291" t="s">
        <v>245</v>
      </c>
      <c r="D99" s="291" t="s">
        <v>198</v>
      </c>
      <c r="E99" s="292" t="s">
        <v>1346</v>
      </c>
      <c r="F99" s="293" t="s">
        <v>1347</v>
      </c>
      <c r="G99" s="294" t="s">
        <v>288</v>
      </c>
      <c r="H99" s="295">
        <v>3</v>
      </c>
      <c r="I99" s="116">
        <v>0</v>
      </c>
      <c r="J99" s="296">
        <f t="shared" si="0"/>
        <v>0</v>
      </c>
      <c r="K99" s="293" t="s">
        <v>351</v>
      </c>
      <c r="L99" s="213"/>
      <c r="M99" s="297" t="s">
        <v>5</v>
      </c>
      <c r="N99" s="298" t="s">
        <v>48</v>
      </c>
      <c r="O99" s="214"/>
      <c r="P99" s="299">
        <f t="shared" si="1"/>
        <v>0</v>
      </c>
      <c r="Q99" s="299">
        <v>9.4699999999999993E-3</v>
      </c>
      <c r="R99" s="299">
        <f t="shared" si="2"/>
        <v>2.8409999999999998E-2</v>
      </c>
      <c r="S99" s="299">
        <v>0</v>
      </c>
      <c r="T99" s="300">
        <f t="shared" si="3"/>
        <v>0</v>
      </c>
      <c r="AR99" s="202" t="s">
        <v>261</v>
      </c>
      <c r="AT99" s="202" t="s">
        <v>198</v>
      </c>
      <c r="AU99" s="202" t="s">
        <v>85</v>
      </c>
      <c r="AY99" s="202" t="s">
        <v>196</v>
      </c>
      <c r="BE99" s="301">
        <f t="shared" si="4"/>
        <v>0</v>
      </c>
      <c r="BF99" s="301">
        <f t="shared" si="5"/>
        <v>0</v>
      </c>
      <c r="BG99" s="301">
        <f t="shared" si="6"/>
        <v>0</v>
      </c>
      <c r="BH99" s="301">
        <f t="shared" si="7"/>
        <v>0</v>
      </c>
      <c r="BI99" s="301">
        <f t="shared" si="8"/>
        <v>0</v>
      </c>
      <c r="BJ99" s="202" t="s">
        <v>39</v>
      </c>
      <c r="BK99" s="301">
        <f t="shared" si="9"/>
        <v>0</v>
      </c>
      <c r="BL99" s="202" t="s">
        <v>261</v>
      </c>
      <c r="BM99" s="202" t="s">
        <v>2708</v>
      </c>
    </row>
    <row r="100" spans="2:65" s="212" customFormat="1" ht="16.5" customHeight="1">
      <c r="B100" s="213"/>
      <c r="C100" s="291" t="s">
        <v>250</v>
      </c>
      <c r="D100" s="291" t="s">
        <v>198</v>
      </c>
      <c r="E100" s="292" t="s">
        <v>2709</v>
      </c>
      <c r="F100" s="293" t="s">
        <v>2710</v>
      </c>
      <c r="G100" s="294" t="s">
        <v>288</v>
      </c>
      <c r="H100" s="295">
        <v>3</v>
      </c>
      <c r="I100" s="116">
        <v>0</v>
      </c>
      <c r="J100" s="296">
        <f t="shared" si="0"/>
        <v>0</v>
      </c>
      <c r="K100" s="293" t="s">
        <v>351</v>
      </c>
      <c r="L100" s="213"/>
      <c r="M100" s="297" t="s">
        <v>5</v>
      </c>
      <c r="N100" s="298" t="s">
        <v>48</v>
      </c>
      <c r="O100" s="214"/>
      <c r="P100" s="299">
        <f t="shared" si="1"/>
        <v>0</v>
      </c>
      <c r="Q100" s="299">
        <v>9.4699999999999993E-3</v>
      </c>
      <c r="R100" s="299">
        <f t="shared" si="2"/>
        <v>2.8409999999999998E-2</v>
      </c>
      <c r="S100" s="299">
        <v>0</v>
      </c>
      <c r="T100" s="300">
        <f t="shared" si="3"/>
        <v>0</v>
      </c>
      <c r="AR100" s="202" t="s">
        <v>261</v>
      </c>
      <c r="AT100" s="202" t="s">
        <v>198</v>
      </c>
      <c r="AU100" s="202" t="s">
        <v>85</v>
      </c>
      <c r="AY100" s="202" t="s">
        <v>196</v>
      </c>
      <c r="BE100" s="301">
        <f t="shared" si="4"/>
        <v>0</v>
      </c>
      <c r="BF100" s="301">
        <f t="shared" si="5"/>
        <v>0</v>
      </c>
      <c r="BG100" s="301">
        <f t="shared" si="6"/>
        <v>0</v>
      </c>
      <c r="BH100" s="301">
        <f t="shared" si="7"/>
        <v>0</v>
      </c>
      <c r="BI100" s="301">
        <f t="shared" si="8"/>
        <v>0</v>
      </c>
      <c r="BJ100" s="202" t="s">
        <v>39</v>
      </c>
      <c r="BK100" s="301">
        <f t="shared" si="9"/>
        <v>0</v>
      </c>
      <c r="BL100" s="202" t="s">
        <v>261</v>
      </c>
      <c r="BM100" s="202" t="s">
        <v>2711</v>
      </c>
    </row>
    <row r="101" spans="2:65" s="212" customFormat="1" ht="16.5" customHeight="1">
      <c r="B101" s="213"/>
      <c r="C101" s="291" t="s">
        <v>254</v>
      </c>
      <c r="D101" s="291" t="s">
        <v>198</v>
      </c>
      <c r="E101" s="292" t="s">
        <v>2712</v>
      </c>
      <c r="F101" s="293" t="s">
        <v>2713</v>
      </c>
      <c r="G101" s="294" t="s">
        <v>288</v>
      </c>
      <c r="H101" s="295">
        <v>1</v>
      </c>
      <c r="I101" s="116">
        <v>0</v>
      </c>
      <c r="J101" s="296">
        <f t="shared" si="0"/>
        <v>0</v>
      </c>
      <c r="K101" s="293" t="s">
        <v>351</v>
      </c>
      <c r="L101" s="213"/>
      <c r="M101" s="297" t="s">
        <v>5</v>
      </c>
      <c r="N101" s="298" t="s">
        <v>48</v>
      </c>
      <c r="O101" s="214"/>
      <c r="P101" s="299">
        <f t="shared" si="1"/>
        <v>0</v>
      </c>
      <c r="Q101" s="299">
        <v>9.4699999999999993E-3</v>
      </c>
      <c r="R101" s="299">
        <f t="shared" si="2"/>
        <v>9.4699999999999993E-3</v>
      </c>
      <c r="S101" s="299">
        <v>0</v>
      </c>
      <c r="T101" s="300">
        <f t="shared" si="3"/>
        <v>0</v>
      </c>
      <c r="AR101" s="202" t="s">
        <v>261</v>
      </c>
      <c r="AT101" s="202" t="s">
        <v>198</v>
      </c>
      <c r="AU101" s="202" t="s">
        <v>85</v>
      </c>
      <c r="AY101" s="202" t="s">
        <v>196</v>
      </c>
      <c r="BE101" s="301">
        <f t="shared" si="4"/>
        <v>0</v>
      </c>
      <c r="BF101" s="301">
        <f t="shared" si="5"/>
        <v>0</v>
      </c>
      <c r="BG101" s="301">
        <f t="shared" si="6"/>
        <v>0</v>
      </c>
      <c r="BH101" s="301">
        <f t="shared" si="7"/>
        <v>0</v>
      </c>
      <c r="BI101" s="301">
        <f t="shared" si="8"/>
        <v>0</v>
      </c>
      <c r="BJ101" s="202" t="s">
        <v>39</v>
      </c>
      <c r="BK101" s="301">
        <f t="shared" si="9"/>
        <v>0</v>
      </c>
      <c r="BL101" s="202" t="s">
        <v>261</v>
      </c>
      <c r="BM101" s="202" t="s">
        <v>2714</v>
      </c>
    </row>
    <row r="102" spans="2:65" s="212" customFormat="1" ht="16.5" customHeight="1">
      <c r="B102" s="213"/>
      <c r="C102" s="291" t="s">
        <v>11</v>
      </c>
      <c r="D102" s="291" t="s">
        <v>198</v>
      </c>
      <c r="E102" s="292" t="s">
        <v>2715</v>
      </c>
      <c r="F102" s="293" t="s">
        <v>2716</v>
      </c>
      <c r="G102" s="294" t="s">
        <v>629</v>
      </c>
      <c r="H102" s="295">
        <v>2</v>
      </c>
      <c r="I102" s="116">
        <v>0</v>
      </c>
      <c r="J102" s="296">
        <f t="shared" si="0"/>
        <v>0</v>
      </c>
      <c r="K102" s="293" t="s">
        <v>351</v>
      </c>
      <c r="L102" s="213"/>
      <c r="M102" s="297" t="s">
        <v>5</v>
      </c>
      <c r="N102" s="298" t="s">
        <v>48</v>
      </c>
      <c r="O102" s="214"/>
      <c r="P102" s="299">
        <f t="shared" si="1"/>
        <v>0</v>
      </c>
      <c r="Q102" s="299">
        <v>0</v>
      </c>
      <c r="R102" s="299">
        <f t="shared" si="2"/>
        <v>0</v>
      </c>
      <c r="S102" s="299">
        <v>0</v>
      </c>
      <c r="T102" s="300">
        <f t="shared" si="3"/>
        <v>0</v>
      </c>
      <c r="AR102" s="202" t="s">
        <v>261</v>
      </c>
      <c r="AT102" s="202" t="s">
        <v>198</v>
      </c>
      <c r="AU102" s="202" t="s">
        <v>85</v>
      </c>
      <c r="AY102" s="202" t="s">
        <v>196</v>
      </c>
      <c r="BE102" s="301">
        <f t="shared" si="4"/>
        <v>0</v>
      </c>
      <c r="BF102" s="301">
        <f t="shared" si="5"/>
        <v>0</v>
      </c>
      <c r="BG102" s="301">
        <f t="shared" si="6"/>
        <v>0</v>
      </c>
      <c r="BH102" s="301">
        <f t="shared" si="7"/>
        <v>0</v>
      </c>
      <c r="BI102" s="301">
        <f t="shared" si="8"/>
        <v>0</v>
      </c>
      <c r="BJ102" s="202" t="s">
        <v>39</v>
      </c>
      <c r="BK102" s="301">
        <f t="shared" si="9"/>
        <v>0</v>
      </c>
      <c r="BL102" s="202" t="s">
        <v>261</v>
      </c>
      <c r="BM102" s="202" t="s">
        <v>2717</v>
      </c>
    </row>
    <row r="103" spans="2:65" s="212" customFormat="1" ht="16.5" customHeight="1">
      <c r="B103" s="213"/>
      <c r="C103" s="291" t="s">
        <v>261</v>
      </c>
      <c r="D103" s="291" t="s">
        <v>198</v>
      </c>
      <c r="E103" s="292" t="s">
        <v>1364</v>
      </c>
      <c r="F103" s="293" t="s">
        <v>1365</v>
      </c>
      <c r="G103" s="294" t="s">
        <v>243</v>
      </c>
      <c r="H103" s="295">
        <v>0.72899999999999998</v>
      </c>
      <c r="I103" s="116">
        <v>0</v>
      </c>
      <c r="J103" s="296">
        <f t="shared" si="0"/>
        <v>0</v>
      </c>
      <c r="K103" s="293" t="s">
        <v>202</v>
      </c>
      <c r="L103" s="213"/>
      <c r="M103" s="297" t="s">
        <v>5</v>
      </c>
      <c r="N103" s="298" t="s">
        <v>48</v>
      </c>
      <c r="O103" s="214"/>
      <c r="P103" s="299">
        <f t="shared" si="1"/>
        <v>0</v>
      </c>
      <c r="Q103" s="299">
        <v>0</v>
      </c>
      <c r="R103" s="299">
        <f t="shared" si="2"/>
        <v>0</v>
      </c>
      <c r="S103" s="299">
        <v>0</v>
      </c>
      <c r="T103" s="300">
        <f t="shared" si="3"/>
        <v>0</v>
      </c>
      <c r="AR103" s="202" t="s">
        <v>261</v>
      </c>
      <c r="AT103" s="202" t="s">
        <v>198</v>
      </c>
      <c r="AU103" s="202" t="s">
        <v>85</v>
      </c>
      <c r="AY103" s="202" t="s">
        <v>196</v>
      </c>
      <c r="BE103" s="301">
        <f t="shared" si="4"/>
        <v>0</v>
      </c>
      <c r="BF103" s="301">
        <f t="shared" si="5"/>
        <v>0</v>
      </c>
      <c r="BG103" s="301">
        <f t="shared" si="6"/>
        <v>0</v>
      </c>
      <c r="BH103" s="301">
        <f t="shared" si="7"/>
        <v>0</v>
      </c>
      <c r="BI103" s="301">
        <f t="shared" si="8"/>
        <v>0</v>
      </c>
      <c r="BJ103" s="202" t="s">
        <v>39</v>
      </c>
      <c r="BK103" s="301">
        <f t="shared" si="9"/>
        <v>0</v>
      </c>
      <c r="BL103" s="202" t="s">
        <v>261</v>
      </c>
      <c r="BM103" s="202" t="s">
        <v>2718</v>
      </c>
    </row>
    <row r="104" spans="2:65" s="212" customFormat="1" ht="16.5" customHeight="1">
      <c r="B104" s="213"/>
      <c r="C104" s="291" t="s">
        <v>266</v>
      </c>
      <c r="D104" s="291" t="s">
        <v>198</v>
      </c>
      <c r="E104" s="292" t="s">
        <v>1367</v>
      </c>
      <c r="F104" s="293" t="s">
        <v>1368</v>
      </c>
      <c r="G104" s="294" t="s">
        <v>243</v>
      </c>
      <c r="H104" s="295">
        <v>0.72899999999999998</v>
      </c>
      <c r="I104" s="116">
        <v>0</v>
      </c>
      <c r="J104" s="296">
        <f t="shared" si="0"/>
        <v>0</v>
      </c>
      <c r="K104" s="293" t="s">
        <v>202</v>
      </c>
      <c r="L104" s="213"/>
      <c r="M104" s="297" t="s">
        <v>5</v>
      </c>
      <c r="N104" s="298" t="s">
        <v>48</v>
      </c>
      <c r="O104" s="214"/>
      <c r="P104" s="299">
        <f t="shared" si="1"/>
        <v>0</v>
      </c>
      <c r="Q104" s="299">
        <v>0</v>
      </c>
      <c r="R104" s="299">
        <f t="shared" si="2"/>
        <v>0</v>
      </c>
      <c r="S104" s="299">
        <v>0</v>
      </c>
      <c r="T104" s="300">
        <f t="shared" si="3"/>
        <v>0</v>
      </c>
      <c r="AR104" s="202" t="s">
        <v>261</v>
      </c>
      <c r="AT104" s="202" t="s">
        <v>198</v>
      </c>
      <c r="AU104" s="202" t="s">
        <v>85</v>
      </c>
      <c r="AY104" s="202" t="s">
        <v>196</v>
      </c>
      <c r="BE104" s="301">
        <f t="shared" si="4"/>
        <v>0</v>
      </c>
      <c r="BF104" s="301">
        <f t="shared" si="5"/>
        <v>0</v>
      </c>
      <c r="BG104" s="301">
        <f t="shared" si="6"/>
        <v>0</v>
      </c>
      <c r="BH104" s="301">
        <f t="shared" si="7"/>
        <v>0</v>
      </c>
      <c r="BI104" s="301">
        <f t="shared" si="8"/>
        <v>0</v>
      </c>
      <c r="BJ104" s="202" t="s">
        <v>39</v>
      </c>
      <c r="BK104" s="301">
        <f t="shared" si="9"/>
        <v>0</v>
      </c>
      <c r="BL104" s="202" t="s">
        <v>261</v>
      </c>
      <c r="BM104" s="202" t="s">
        <v>2719</v>
      </c>
    </row>
    <row r="105" spans="2:65" s="279" customFormat="1" ht="37.35" customHeight="1">
      <c r="B105" s="278"/>
      <c r="D105" s="280" t="s">
        <v>76</v>
      </c>
      <c r="E105" s="281" t="s">
        <v>1260</v>
      </c>
      <c r="F105" s="281" t="s">
        <v>1261</v>
      </c>
      <c r="I105" s="115"/>
      <c r="J105" s="282">
        <f>BK105</f>
        <v>0</v>
      </c>
      <c r="L105" s="278"/>
      <c r="M105" s="283"/>
      <c r="N105" s="284"/>
      <c r="O105" s="284"/>
      <c r="P105" s="285">
        <f>SUM(P106:P110)</f>
        <v>0</v>
      </c>
      <c r="Q105" s="284"/>
      <c r="R105" s="285">
        <f>SUM(R106:R110)</f>
        <v>0</v>
      </c>
      <c r="S105" s="284"/>
      <c r="T105" s="286">
        <f>SUM(T106:T110)</f>
        <v>0</v>
      </c>
      <c r="AR105" s="280" t="s">
        <v>203</v>
      </c>
      <c r="AT105" s="287" t="s">
        <v>76</v>
      </c>
      <c r="AU105" s="287" t="s">
        <v>77</v>
      </c>
      <c r="AY105" s="280" t="s">
        <v>196</v>
      </c>
      <c r="BK105" s="288">
        <f>SUM(BK106:BK110)</f>
        <v>0</v>
      </c>
    </row>
    <row r="106" spans="2:65" s="212" customFormat="1" ht="16.5" customHeight="1">
      <c r="B106" s="213"/>
      <c r="C106" s="291" t="s">
        <v>270</v>
      </c>
      <c r="D106" s="291" t="s">
        <v>198</v>
      </c>
      <c r="E106" s="292" t="s">
        <v>1262</v>
      </c>
      <c r="F106" s="293" t="s">
        <v>1263</v>
      </c>
      <c r="G106" s="294" t="s">
        <v>1264</v>
      </c>
      <c r="H106" s="295">
        <v>30</v>
      </c>
      <c r="I106" s="116">
        <v>0</v>
      </c>
      <c r="J106" s="296">
        <f>ROUND(I106*H106,2)</f>
        <v>0</v>
      </c>
      <c r="K106" s="293" t="s">
        <v>202</v>
      </c>
      <c r="L106" s="213"/>
      <c r="M106" s="297" t="s">
        <v>5</v>
      </c>
      <c r="N106" s="298" t="s">
        <v>48</v>
      </c>
      <c r="O106" s="214"/>
      <c r="P106" s="299">
        <f>O106*H106</f>
        <v>0</v>
      </c>
      <c r="Q106" s="299">
        <v>0</v>
      </c>
      <c r="R106" s="299">
        <f>Q106*H106</f>
        <v>0</v>
      </c>
      <c r="S106" s="299">
        <v>0</v>
      </c>
      <c r="T106" s="300">
        <f>S106*H106</f>
        <v>0</v>
      </c>
      <c r="AR106" s="202" t="s">
        <v>1265</v>
      </c>
      <c r="AT106" s="202" t="s">
        <v>198</v>
      </c>
      <c r="AU106" s="202" t="s">
        <v>39</v>
      </c>
      <c r="AY106" s="202" t="s">
        <v>196</v>
      </c>
      <c r="BE106" s="301">
        <f>IF(N106="základní",J106,0)</f>
        <v>0</v>
      </c>
      <c r="BF106" s="301">
        <f>IF(N106="snížená",J106,0)</f>
        <v>0</v>
      </c>
      <c r="BG106" s="301">
        <f>IF(N106="zákl. přenesená",J106,0)</f>
        <v>0</v>
      </c>
      <c r="BH106" s="301">
        <f>IF(N106="sníž. přenesená",J106,0)</f>
        <v>0</v>
      </c>
      <c r="BI106" s="301">
        <f>IF(N106="nulová",J106,0)</f>
        <v>0</v>
      </c>
      <c r="BJ106" s="202" t="s">
        <v>39</v>
      </c>
      <c r="BK106" s="301">
        <f>ROUND(I106*H106,2)</f>
        <v>0</v>
      </c>
      <c r="BL106" s="202" t="s">
        <v>1265</v>
      </c>
      <c r="BM106" s="202" t="s">
        <v>2720</v>
      </c>
    </row>
    <row r="107" spans="2:65" s="212" customFormat="1" ht="16.5" customHeight="1">
      <c r="B107" s="213"/>
      <c r="C107" s="291" t="s">
        <v>274</v>
      </c>
      <c r="D107" s="291" t="s">
        <v>198</v>
      </c>
      <c r="E107" s="292" t="s">
        <v>1267</v>
      </c>
      <c r="F107" s="293" t="s">
        <v>1268</v>
      </c>
      <c r="G107" s="294" t="s">
        <v>1264</v>
      </c>
      <c r="H107" s="295">
        <v>30</v>
      </c>
      <c r="I107" s="116">
        <v>0</v>
      </c>
      <c r="J107" s="296">
        <f>ROUND(I107*H107,2)</f>
        <v>0</v>
      </c>
      <c r="K107" s="293" t="s">
        <v>202</v>
      </c>
      <c r="L107" s="213"/>
      <c r="M107" s="297" t="s">
        <v>5</v>
      </c>
      <c r="N107" s="298" t="s">
        <v>48</v>
      </c>
      <c r="O107" s="214"/>
      <c r="P107" s="299">
        <f>O107*H107</f>
        <v>0</v>
      </c>
      <c r="Q107" s="299">
        <v>0</v>
      </c>
      <c r="R107" s="299">
        <f>Q107*H107</f>
        <v>0</v>
      </c>
      <c r="S107" s="299">
        <v>0</v>
      </c>
      <c r="T107" s="300">
        <f>S107*H107</f>
        <v>0</v>
      </c>
      <c r="AR107" s="202" t="s">
        <v>1265</v>
      </c>
      <c r="AT107" s="202" t="s">
        <v>198</v>
      </c>
      <c r="AU107" s="202" t="s">
        <v>39</v>
      </c>
      <c r="AY107" s="202" t="s">
        <v>196</v>
      </c>
      <c r="BE107" s="301">
        <f>IF(N107="základní",J107,0)</f>
        <v>0</v>
      </c>
      <c r="BF107" s="301">
        <f>IF(N107="snížená",J107,0)</f>
        <v>0</v>
      </c>
      <c r="BG107" s="301">
        <f>IF(N107="zákl. přenesená",J107,0)</f>
        <v>0</v>
      </c>
      <c r="BH107" s="301">
        <f>IF(N107="sníž. přenesená",J107,0)</f>
        <v>0</v>
      </c>
      <c r="BI107" s="301">
        <f>IF(N107="nulová",J107,0)</f>
        <v>0</v>
      </c>
      <c r="BJ107" s="202" t="s">
        <v>39</v>
      </c>
      <c r="BK107" s="301">
        <f>ROUND(I107*H107,2)</f>
        <v>0</v>
      </c>
      <c r="BL107" s="202" t="s">
        <v>1265</v>
      </c>
      <c r="BM107" s="202" t="s">
        <v>2721</v>
      </c>
    </row>
    <row r="108" spans="2:65" s="212" customFormat="1" ht="16.5" customHeight="1">
      <c r="B108" s="213"/>
      <c r="C108" s="291" t="s">
        <v>278</v>
      </c>
      <c r="D108" s="291" t="s">
        <v>198</v>
      </c>
      <c r="E108" s="292" t="s">
        <v>1510</v>
      </c>
      <c r="F108" s="293" t="s">
        <v>1511</v>
      </c>
      <c r="G108" s="294" t="s">
        <v>1264</v>
      </c>
      <c r="H108" s="295">
        <v>20</v>
      </c>
      <c r="I108" s="116">
        <v>0</v>
      </c>
      <c r="J108" s="296">
        <f>ROUND(I108*H108,2)</f>
        <v>0</v>
      </c>
      <c r="K108" s="293" t="s">
        <v>202</v>
      </c>
      <c r="L108" s="213"/>
      <c r="M108" s="297" t="s">
        <v>5</v>
      </c>
      <c r="N108" s="298" t="s">
        <v>48</v>
      </c>
      <c r="O108" s="214"/>
      <c r="P108" s="299">
        <f>O108*H108</f>
        <v>0</v>
      </c>
      <c r="Q108" s="299">
        <v>0</v>
      </c>
      <c r="R108" s="299">
        <f>Q108*H108</f>
        <v>0</v>
      </c>
      <c r="S108" s="299">
        <v>0</v>
      </c>
      <c r="T108" s="300">
        <f>S108*H108</f>
        <v>0</v>
      </c>
      <c r="AR108" s="202" t="s">
        <v>1265</v>
      </c>
      <c r="AT108" s="202" t="s">
        <v>198</v>
      </c>
      <c r="AU108" s="202" t="s">
        <v>39</v>
      </c>
      <c r="AY108" s="202" t="s">
        <v>196</v>
      </c>
      <c r="BE108" s="301">
        <f>IF(N108="základní",J108,0)</f>
        <v>0</v>
      </c>
      <c r="BF108" s="301">
        <f>IF(N108="snížená",J108,0)</f>
        <v>0</v>
      </c>
      <c r="BG108" s="301">
        <f>IF(N108="zákl. přenesená",J108,0)</f>
        <v>0</v>
      </c>
      <c r="BH108" s="301">
        <f>IF(N108="sníž. přenesená",J108,0)</f>
        <v>0</v>
      </c>
      <c r="BI108" s="301">
        <f>IF(N108="nulová",J108,0)</f>
        <v>0</v>
      </c>
      <c r="BJ108" s="202" t="s">
        <v>39</v>
      </c>
      <c r="BK108" s="301">
        <f>ROUND(I108*H108,2)</f>
        <v>0</v>
      </c>
      <c r="BL108" s="202" t="s">
        <v>1265</v>
      </c>
      <c r="BM108" s="202" t="s">
        <v>2722</v>
      </c>
    </row>
    <row r="109" spans="2:65" s="212" customFormat="1" ht="16.5" customHeight="1">
      <c r="B109" s="213"/>
      <c r="C109" s="291" t="s">
        <v>10</v>
      </c>
      <c r="D109" s="291" t="s">
        <v>198</v>
      </c>
      <c r="E109" s="292" t="s">
        <v>2723</v>
      </c>
      <c r="F109" s="293" t="s">
        <v>2724</v>
      </c>
      <c r="G109" s="294" t="s">
        <v>1264</v>
      </c>
      <c r="H109" s="295">
        <v>20</v>
      </c>
      <c r="I109" s="116">
        <v>0</v>
      </c>
      <c r="J109" s="296">
        <f>ROUND(I109*H109,2)</f>
        <v>0</v>
      </c>
      <c r="K109" s="293" t="s">
        <v>202</v>
      </c>
      <c r="L109" s="213"/>
      <c r="M109" s="297" t="s">
        <v>5</v>
      </c>
      <c r="N109" s="298" t="s">
        <v>48</v>
      </c>
      <c r="O109" s="214"/>
      <c r="P109" s="299">
        <f>O109*H109</f>
        <v>0</v>
      </c>
      <c r="Q109" s="299">
        <v>0</v>
      </c>
      <c r="R109" s="299">
        <f>Q109*H109</f>
        <v>0</v>
      </c>
      <c r="S109" s="299">
        <v>0</v>
      </c>
      <c r="T109" s="300">
        <f>S109*H109</f>
        <v>0</v>
      </c>
      <c r="AR109" s="202" t="s">
        <v>1265</v>
      </c>
      <c r="AT109" s="202" t="s">
        <v>198</v>
      </c>
      <c r="AU109" s="202" t="s">
        <v>39</v>
      </c>
      <c r="AY109" s="202" t="s">
        <v>196</v>
      </c>
      <c r="BE109" s="301">
        <f>IF(N109="základní",J109,0)</f>
        <v>0</v>
      </c>
      <c r="BF109" s="301">
        <f>IF(N109="snížená",J109,0)</f>
        <v>0</v>
      </c>
      <c r="BG109" s="301">
        <f>IF(N109="zákl. přenesená",J109,0)</f>
        <v>0</v>
      </c>
      <c r="BH109" s="301">
        <f>IF(N109="sníž. přenesená",J109,0)</f>
        <v>0</v>
      </c>
      <c r="BI109" s="301">
        <f>IF(N109="nulová",J109,0)</f>
        <v>0</v>
      </c>
      <c r="BJ109" s="202" t="s">
        <v>39</v>
      </c>
      <c r="BK109" s="301">
        <f>ROUND(I109*H109,2)</f>
        <v>0</v>
      </c>
      <c r="BL109" s="202" t="s">
        <v>1265</v>
      </c>
      <c r="BM109" s="202" t="s">
        <v>2725</v>
      </c>
    </row>
    <row r="110" spans="2:65" s="212" customFormat="1" ht="16.5" customHeight="1">
      <c r="B110" s="213"/>
      <c r="C110" s="291" t="s">
        <v>285</v>
      </c>
      <c r="D110" s="291" t="s">
        <v>198</v>
      </c>
      <c r="E110" s="292" t="s">
        <v>1513</v>
      </c>
      <c r="F110" s="293" t="s">
        <v>1514</v>
      </c>
      <c r="G110" s="294" t="s">
        <v>1264</v>
      </c>
      <c r="H110" s="295">
        <v>10</v>
      </c>
      <c r="I110" s="116">
        <v>0</v>
      </c>
      <c r="J110" s="296">
        <f>ROUND(I110*H110,2)</f>
        <v>0</v>
      </c>
      <c r="K110" s="293" t="s">
        <v>202</v>
      </c>
      <c r="L110" s="213"/>
      <c r="M110" s="297" t="s">
        <v>5</v>
      </c>
      <c r="N110" s="320" t="s">
        <v>48</v>
      </c>
      <c r="O110" s="321"/>
      <c r="P110" s="322">
        <f>O110*H110</f>
        <v>0</v>
      </c>
      <c r="Q110" s="322">
        <v>0</v>
      </c>
      <c r="R110" s="322">
        <f>Q110*H110</f>
        <v>0</v>
      </c>
      <c r="S110" s="322">
        <v>0</v>
      </c>
      <c r="T110" s="323">
        <f>S110*H110</f>
        <v>0</v>
      </c>
      <c r="AR110" s="202" t="s">
        <v>1265</v>
      </c>
      <c r="AT110" s="202" t="s">
        <v>198</v>
      </c>
      <c r="AU110" s="202" t="s">
        <v>39</v>
      </c>
      <c r="AY110" s="202" t="s">
        <v>196</v>
      </c>
      <c r="BE110" s="301">
        <f>IF(N110="základní",J110,0)</f>
        <v>0</v>
      </c>
      <c r="BF110" s="301">
        <f>IF(N110="snížená",J110,0)</f>
        <v>0</v>
      </c>
      <c r="BG110" s="301">
        <f>IF(N110="zákl. přenesená",J110,0)</f>
        <v>0</v>
      </c>
      <c r="BH110" s="301">
        <f>IF(N110="sníž. přenesená",J110,0)</f>
        <v>0</v>
      </c>
      <c r="BI110" s="301">
        <f>IF(N110="nulová",J110,0)</f>
        <v>0</v>
      </c>
      <c r="BJ110" s="202" t="s">
        <v>39</v>
      </c>
      <c r="BK110" s="301">
        <f>ROUND(I110*H110,2)</f>
        <v>0</v>
      </c>
      <c r="BL110" s="202" t="s">
        <v>1265</v>
      </c>
      <c r="BM110" s="202" t="s">
        <v>2726</v>
      </c>
    </row>
    <row r="111" spans="2:65" s="212" customFormat="1" ht="6.95" customHeight="1">
      <c r="B111" s="236"/>
      <c r="C111" s="237"/>
      <c r="D111" s="237"/>
      <c r="E111" s="237"/>
      <c r="F111" s="237"/>
      <c r="G111" s="237"/>
      <c r="H111" s="237"/>
      <c r="I111" s="108"/>
      <c r="J111" s="237"/>
      <c r="K111" s="237"/>
      <c r="L111" s="213"/>
    </row>
  </sheetData>
  <sheetProtection password="805E" sheet="1" objects="1" scenarios="1"/>
  <autoFilter ref="C84:K110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2" activePane="bottomLeft" state="frozen"/>
      <selection pane="bottomLeft" activeCell="W85" sqref="W85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117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2423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2727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16.5" customHeight="1">
      <c r="B26" s="218"/>
      <c r="C26" s="219"/>
      <c r="D26" s="219"/>
      <c r="E26" s="380" t="s">
        <v>5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ROUND(J83,0)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ROUND(SUM(BE83:BE108), 0)</f>
        <v>0</v>
      </c>
      <c r="G32" s="214"/>
      <c r="H32" s="214"/>
      <c r="I32" s="106">
        <v>0.21</v>
      </c>
      <c r="J32" s="228">
        <f>ROUND(ROUND((SUM(BE83:BE108)),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ROUND(SUM(BF83:BF108), 0)</f>
        <v>0</v>
      </c>
      <c r="G33" s="214"/>
      <c r="H33" s="214"/>
      <c r="I33" s="106">
        <v>0.15</v>
      </c>
      <c r="J33" s="228">
        <f>ROUND(ROUND((SUM(BF83:BF108)),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ROUND(SUM(BG83:BG108),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ROUND(SUM(BH83:BH108),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ROUND(SUM(BI83:BI108),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2423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05 - Vzduchotechnika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J83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2728</v>
      </c>
      <c r="E61" s="249"/>
      <c r="F61" s="249"/>
      <c r="G61" s="249"/>
      <c r="H61" s="249"/>
      <c r="I61" s="111"/>
      <c r="J61" s="250">
        <f>J84</f>
        <v>0</v>
      </c>
      <c r="K61" s="251"/>
    </row>
    <row r="62" spans="2:47" s="212" customFormat="1" ht="21.75" customHeight="1">
      <c r="B62" s="213"/>
      <c r="C62" s="214"/>
      <c r="D62" s="214"/>
      <c r="E62" s="214"/>
      <c r="F62" s="214"/>
      <c r="G62" s="214"/>
      <c r="H62" s="214"/>
      <c r="I62" s="101"/>
      <c r="J62" s="214"/>
      <c r="K62" s="215"/>
    </row>
    <row r="63" spans="2:47" s="212" customFormat="1" ht="6.95" customHeight="1">
      <c r="B63" s="236"/>
      <c r="C63" s="237"/>
      <c r="D63" s="237"/>
      <c r="E63" s="237"/>
      <c r="F63" s="237"/>
      <c r="G63" s="237"/>
      <c r="H63" s="237"/>
      <c r="I63" s="108"/>
      <c r="J63" s="237"/>
      <c r="K63" s="238"/>
    </row>
    <row r="67" spans="2:12" s="212" customFormat="1" ht="6.95" customHeight="1">
      <c r="B67" s="239"/>
      <c r="C67" s="240"/>
      <c r="D67" s="240"/>
      <c r="E67" s="240"/>
      <c r="F67" s="240"/>
      <c r="G67" s="240"/>
      <c r="H67" s="240"/>
      <c r="I67" s="109"/>
      <c r="J67" s="240"/>
      <c r="K67" s="240"/>
      <c r="L67" s="213"/>
    </row>
    <row r="68" spans="2:12" s="212" customFormat="1" ht="36.950000000000003" customHeight="1">
      <c r="B68" s="213"/>
      <c r="C68" s="260" t="s">
        <v>180</v>
      </c>
      <c r="I68" s="119"/>
      <c r="L68" s="213"/>
    </row>
    <row r="69" spans="2:12" s="212" customFormat="1" ht="6.95" customHeight="1">
      <c r="B69" s="213"/>
      <c r="I69" s="119"/>
      <c r="L69" s="213"/>
    </row>
    <row r="70" spans="2:12" s="212" customFormat="1" ht="14.45" customHeight="1">
      <c r="B70" s="213"/>
      <c r="C70" s="261" t="s">
        <v>19</v>
      </c>
      <c r="I70" s="119"/>
      <c r="L70" s="213"/>
    </row>
    <row r="71" spans="2:12" s="212" customFormat="1" ht="16.5" customHeight="1">
      <c r="B71" s="213"/>
      <c r="E71" s="382" t="str">
        <f>E7</f>
        <v>Střední škola automobilní Holice - modernizace dílen odborného výcviku a praxe - stavební práce</v>
      </c>
      <c r="F71" s="383"/>
      <c r="G71" s="383"/>
      <c r="H71" s="383"/>
      <c r="I71" s="119"/>
      <c r="L71" s="213"/>
    </row>
    <row r="72" spans="2:12" ht="15">
      <c r="B72" s="206"/>
      <c r="C72" s="261" t="s">
        <v>143</v>
      </c>
      <c r="L72" s="206"/>
    </row>
    <row r="73" spans="2:12" s="212" customFormat="1" ht="16.5" customHeight="1">
      <c r="B73" s="213"/>
      <c r="E73" s="382" t="s">
        <v>2423</v>
      </c>
      <c r="F73" s="373"/>
      <c r="G73" s="373"/>
      <c r="H73" s="373"/>
      <c r="I73" s="119"/>
      <c r="L73" s="213"/>
    </row>
    <row r="74" spans="2:12" s="212" customFormat="1" ht="14.45" customHeight="1">
      <c r="B74" s="213"/>
      <c r="C74" s="261" t="s">
        <v>145</v>
      </c>
      <c r="I74" s="119"/>
      <c r="L74" s="213"/>
    </row>
    <row r="75" spans="2:12" s="212" customFormat="1" ht="17.25" customHeight="1">
      <c r="B75" s="213"/>
      <c r="E75" s="372" t="str">
        <f>E11</f>
        <v>05 - Vzduchotechnika</v>
      </c>
      <c r="F75" s="373"/>
      <c r="G75" s="373"/>
      <c r="H75" s="373"/>
      <c r="I75" s="119"/>
      <c r="L75" s="213"/>
    </row>
    <row r="76" spans="2:12" s="212" customFormat="1" ht="6.95" customHeight="1">
      <c r="B76" s="213"/>
      <c r="I76" s="119"/>
      <c r="L76" s="213"/>
    </row>
    <row r="77" spans="2:12" s="212" customFormat="1" ht="18" customHeight="1">
      <c r="B77" s="213"/>
      <c r="C77" s="261" t="s">
        <v>23</v>
      </c>
      <c r="F77" s="262" t="str">
        <f>F14</f>
        <v>Holice</v>
      </c>
      <c r="I77" s="113" t="s">
        <v>25</v>
      </c>
      <c r="J77" s="263">
        <f>IF(J14="","",J14)</f>
        <v>0</v>
      </c>
      <c r="L77" s="213"/>
    </row>
    <row r="78" spans="2:12" s="212" customFormat="1" ht="6.95" customHeight="1">
      <c r="B78" s="213"/>
      <c r="I78" s="119"/>
      <c r="L78" s="213"/>
    </row>
    <row r="79" spans="2:12" s="212" customFormat="1" ht="15">
      <c r="B79" s="213"/>
      <c r="C79" s="261" t="s">
        <v>26</v>
      </c>
      <c r="F79" s="262" t="str">
        <f>E17</f>
        <v>Pardubický kraj, Komenského nám. 125, Pardubice</v>
      </c>
      <c r="I79" s="113" t="s">
        <v>34</v>
      </c>
      <c r="J79" s="262" t="str">
        <f>E23</f>
        <v>ApA Architektonicko-projekt.ateliér Vamberk s.r.o.</v>
      </c>
      <c r="L79" s="213"/>
    </row>
    <row r="80" spans="2:12" s="212" customFormat="1" ht="14.45" customHeight="1">
      <c r="B80" s="213"/>
      <c r="C80" s="261" t="s">
        <v>32</v>
      </c>
      <c r="F80" s="262" t="str">
        <f>IF(E20="","",E20)</f>
        <v/>
      </c>
      <c r="I80" s="119"/>
      <c r="L80" s="213"/>
    </row>
    <row r="81" spans="2:65" s="212" customFormat="1" ht="10.35" customHeight="1">
      <c r="B81" s="213"/>
      <c r="I81" s="119"/>
      <c r="L81" s="213"/>
    </row>
    <row r="82" spans="2:65" s="271" customFormat="1" ht="29.25" customHeight="1">
      <c r="B82" s="264"/>
      <c r="C82" s="265" t="s">
        <v>181</v>
      </c>
      <c r="D82" s="266" t="s">
        <v>62</v>
      </c>
      <c r="E82" s="266" t="s">
        <v>58</v>
      </c>
      <c r="F82" s="266" t="s">
        <v>182</v>
      </c>
      <c r="G82" s="266" t="s">
        <v>183</v>
      </c>
      <c r="H82" s="266" t="s">
        <v>184</v>
      </c>
      <c r="I82" s="114" t="s">
        <v>185</v>
      </c>
      <c r="J82" s="266" t="s">
        <v>149</v>
      </c>
      <c r="K82" s="267" t="s">
        <v>186</v>
      </c>
      <c r="L82" s="264"/>
      <c r="M82" s="268" t="s">
        <v>187</v>
      </c>
      <c r="N82" s="269" t="s">
        <v>47</v>
      </c>
      <c r="O82" s="269" t="s">
        <v>188</v>
      </c>
      <c r="P82" s="269" t="s">
        <v>189</v>
      </c>
      <c r="Q82" s="269" t="s">
        <v>190</v>
      </c>
      <c r="R82" s="269" t="s">
        <v>191</v>
      </c>
      <c r="S82" s="269" t="s">
        <v>192</v>
      </c>
      <c r="T82" s="270" t="s">
        <v>193</v>
      </c>
    </row>
    <row r="83" spans="2:65" s="212" customFormat="1" ht="29.25" customHeight="1">
      <c r="B83" s="213"/>
      <c r="C83" s="272" t="s">
        <v>150</v>
      </c>
      <c r="I83" s="119"/>
      <c r="J83" s="273">
        <f>BK83</f>
        <v>0</v>
      </c>
      <c r="L83" s="213"/>
      <c r="M83" s="274"/>
      <c r="N83" s="222"/>
      <c r="O83" s="222"/>
      <c r="P83" s="275">
        <f>P84</f>
        <v>0</v>
      </c>
      <c r="Q83" s="222"/>
      <c r="R83" s="275">
        <f>R84</f>
        <v>0</v>
      </c>
      <c r="S83" s="222"/>
      <c r="T83" s="276">
        <f>T84</f>
        <v>0</v>
      </c>
      <c r="AT83" s="202" t="s">
        <v>76</v>
      </c>
      <c r="AU83" s="202" t="s">
        <v>151</v>
      </c>
      <c r="BK83" s="277">
        <f>BK84</f>
        <v>0</v>
      </c>
    </row>
    <row r="84" spans="2:65" s="279" customFormat="1" ht="37.35" customHeight="1">
      <c r="B84" s="278"/>
      <c r="D84" s="280" t="s">
        <v>76</v>
      </c>
      <c r="E84" s="281" t="s">
        <v>2729</v>
      </c>
      <c r="F84" s="281" t="s">
        <v>2730</v>
      </c>
      <c r="I84" s="115"/>
      <c r="J84" s="282">
        <f>BK84</f>
        <v>0</v>
      </c>
      <c r="L84" s="278"/>
      <c r="M84" s="283"/>
      <c r="N84" s="284"/>
      <c r="O84" s="284"/>
      <c r="P84" s="285">
        <f>SUM(P85:P108)</f>
        <v>0</v>
      </c>
      <c r="Q84" s="284"/>
      <c r="R84" s="285">
        <f>SUM(R85:R108)</f>
        <v>0</v>
      </c>
      <c r="S84" s="284"/>
      <c r="T84" s="286">
        <f>SUM(T85:T108)</f>
        <v>0</v>
      </c>
      <c r="AR84" s="280" t="s">
        <v>85</v>
      </c>
      <c r="AT84" s="287" t="s">
        <v>76</v>
      </c>
      <c r="AU84" s="287" t="s">
        <v>77</v>
      </c>
      <c r="AY84" s="280" t="s">
        <v>196</v>
      </c>
      <c r="BK84" s="288">
        <f>SUM(BK85:BK108)</f>
        <v>0</v>
      </c>
    </row>
    <row r="85" spans="2:65" s="212" customFormat="1" ht="25.5" customHeight="1">
      <c r="B85" s="213"/>
      <c r="C85" s="302" t="s">
        <v>39</v>
      </c>
      <c r="D85" s="302" t="s">
        <v>291</v>
      </c>
      <c r="E85" s="303" t="s">
        <v>1521</v>
      </c>
      <c r="F85" s="304" t="s">
        <v>2731</v>
      </c>
      <c r="G85" s="305" t="s">
        <v>1523</v>
      </c>
      <c r="H85" s="306">
        <v>1</v>
      </c>
      <c r="I85" s="117">
        <v>0</v>
      </c>
      <c r="J85" s="307">
        <f t="shared" ref="J85:J108" si="0">ROUND(I85*H85,2)</f>
        <v>0</v>
      </c>
      <c r="K85" s="304" t="s">
        <v>351</v>
      </c>
      <c r="L85" s="308"/>
      <c r="M85" s="309" t="s">
        <v>5</v>
      </c>
      <c r="N85" s="310" t="s">
        <v>48</v>
      </c>
      <c r="O85" s="214"/>
      <c r="P85" s="299">
        <f t="shared" ref="P85:P108" si="1">O85*H85</f>
        <v>0</v>
      </c>
      <c r="Q85" s="299">
        <v>0</v>
      </c>
      <c r="R85" s="299">
        <f t="shared" ref="R85:R108" si="2">Q85*H85</f>
        <v>0</v>
      </c>
      <c r="S85" s="299">
        <v>0</v>
      </c>
      <c r="T85" s="300">
        <f t="shared" ref="T85:T108" si="3">S85*H85</f>
        <v>0</v>
      </c>
      <c r="AR85" s="202" t="s">
        <v>327</v>
      </c>
      <c r="AT85" s="202" t="s">
        <v>291</v>
      </c>
      <c r="AU85" s="202" t="s">
        <v>39</v>
      </c>
      <c r="AY85" s="202" t="s">
        <v>196</v>
      </c>
      <c r="BE85" s="301">
        <f t="shared" ref="BE85:BE108" si="4">IF(N85="základní",J85,0)</f>
        <v>0</v>
      </c>
      <c r="BF85" s="301">
        <f t="shared" ref="BF85:BF108" si="5">IF(N85="snížená",J85,0)</f>
        <v>0</v>
      </c>
      <c r="BG85" s="301">
        <f t="shared" ref="BG85:BG108" si="6">IF(N85="zákl. přenesená",J85,0)</f>
        <v>0</v>
      </c>
      <c r="BH85" s="301">
        <f t="shared" ref="BH85:BH108" si="7">IF(N85="sníž. přenesená",J85,0)</f>
        <v>0</v>
      </c>
      <c r="BI85" s="301">
        <f t="shared" ref="BI85:BI108" si="8">IF(N85="nulová",J85,0)</f>
        <v>0</v>
      </c>
      <c r="BJ85" s="202" t="s">
        <v>39</v>
      </c>
      <c r="BK85" s="301">
        <f t="shared" ref="BK85:BK108" si="9">ROUND(I85*H85,2)</f>
        <v>0</v>
      </c>
      <c r="BL85" s="202" t="s">
        <v>261</v>
      </c>
      <c r="BM85" s="202" t="s">
        <v>2732</v>
      </c>
    </row>
    <row r="86" spans="2:65" s="212" customFormat="1" ht="16.5" customHeight="1">
      <c r="B86" s="213"/>
      <c r="C86" s="302" t="s">
        <v>85</v>
      </c>
      <c r="D86" s="302" t="s">
        <v>291</v>
      </c>
      <c r="E86" s="303" t="s">
        <v>1525</v>
      </c>
      <c r="F86" s="304" t="s">
        <v>1532</v>
      </c>
      <c r="G86" s="305" t="s">
        <v>1533</v>
      </c>
      <c r="H86" s="306">
        <v>15</v>
      </c>
      <c r="I86" s="117">
        <v>0</v>
      </c>
      <c r="J86" s="307">
        <f t="shared" si="0"/>
        <v>0</v>
      </c>
      <c r="K86" s="304" t="s">
        <v>351</v>
      </c>
      <c r="L86" s="308"/>
      <c r="M86" s="309" t="s">
        <v>5</v>
      </c>
      <c r="N86" s="310" t="s">
        <v>48</v>
      </c>
      <c r="O86" s="214"/>
      <c r="P86" s="299">
        <f t="shared" si="1"/>
        <v>0</v>
      </c>
      <c r="Q86" s="299">
        <v>0</v>
      </c>
      <c r="R86" s="299">
        <f t="shared" si="2"/>
        <v>0</v>
      </c>
      <c r="S86" s="299">
        <v>0</v>
      </c>
      <c r="T86" s="300">
        <f t="shared" si="3"/>
        <v>0</v>
      </c>
      <c r="AR86" s="202" t="s">
        <v>327</v>
      </c>
      <c r="AT86" s="202" t="s">
        <v>291</v>
      </c>
      <c r="AU86" s="202" t="s">
        <v>39</v>
      </c>
      <c r="AY86" s="202" t="s">
        <v>196</v>
      </c>
      <c r="BE86" s="301">
        <f t="shared" si="4"/>
        <v>0</v>
      </c>
      <c r="BF86" s="301">
        <f t="shared" si="5"/>
        <v>0</v>
      </c>
      <c r="BG86" s="301">
        <f t="shared" si="6"/>
        <v>0</v>
      </c>
      <c r="BH86" s="301">
        <f t="shared" si="7"/>
        <v>0</v>
      </c>
      <c r="BI86" s="301">
        <f t="shared" si="8"/>
        <v>0</v>
      </c>
      <c r="BJ86" s="202" t="s">
        <v>39</v>
      </c>
      <c r="BK86" s="301">
        <f t="shared" si="9"/>
        <v>0</v>
      </c>
      <c r="BL86" s="202" t="s">
        <v>261</v>
      </c>
      <c r="BM86" s="202" t="s">
        <v>2733</v>
      </c>
    </row>
    <row r="87" spans="2:65" s="212" customFormat="1" ht="16.5" customHeight="1">
      <c r="B87" s="213"/>
      <c r="C87" s="302" t="s">
        <v>208</v>
      </c>
      <c r="D87" s="302" t="s">
        <v>291</v>
      </c>
      <c r="E87" s="303" t="s">
        <v>1528</v>
      </c>
      <c r="F87" s="304" t="s">
        <v>1536</v>
      </c>
      <c r="G87" s="305" t="s">
        <v>1523</v>
      </c>
      <c r="H87" s="306">
        <v>4</v>
      </c>
      <c r="I87" s="117">
        <v>0</v>
      </c>
      <c r="J87" s="307">
        <f t="shared" si="0"/>
        <v>0</v>
      </c>
      <c r="K87" s="304" t="s">
        <v>351</v>
      </c>
      <c r="L87" s="308"/>
      <c r="M87" s="309" t="s">
        <v>5</v>
      </c>
      <c r="N87" s="310" t="s">
        <v>48</v>
      </c>
      <c r="O87" s="214"/>
      <c r="P87" s="299">
        <f t="shared" si="1"/>
        <v>0</v>
      </c>
      <c r="Q87" s="299">
        <v>0</v>
      </c>
      <c r="R87" s="299">
        <f t="shared" si="2"/>
        <v>0</v>
      </c>
      <c r="S87" s="299">
        <v>0</v>
      </c>
      <c r="T87" s="300">
        <f t="shared" si="3"/>
        <v>0</v>
      </c>
      <c r="AR87" s="202" t="s">
        <v>327</v>
      </c>
      <c r="AT87" s="202" t="s">
        <v>291</v>
      </c>
      <c r="AU87" s="202" t="s">
        <v>39</v>
      </c>
      <c r="AY87" s="202" t="s">
        <v>196</v>
      </c>
      <c r="BE87" s="301">
        <f t="shared" si="4"/>
        <v>0</v>
      </c>
      <c r="BF87" s="301">
        <f t="shared" si="5"/>
        <v>0</v>
      </c>
      <c r="BG87" s="301">
        <f t="shared" si="6"/>
        <v>0</v>
      </c>
      <c r="BH87" s="301">
        <f t="shared" si="7"/>
        <v>0</v>
      </c>
      <c r="BI87" s="301">
        <f t="shared" si="8"/>
        <v>0</v>
      </c>
      <c r="BJ87" s="202" t="s">
        <v>39</v>
      </c>
      <c r="BK87" s="301">
        <f t="shared" si="9"/>
        <v>0</v>
      </c>
      <c r="BL87" s="202" t="s">
        <v>261</v>
      </c>
      <c r="BM87" s="202" t="s">
        <v>2734</v>
      </c>
    </row>
    <row r="88" spans="2:65" s="212" customFormat="1" ht="16.5" customHeight="1">
      <c r="B88" s="213"/>
      <c r="C88" s="302" t="s">
        <v>203</v>
      </c>
      <c r="D88" s="302" t="s">
        <v>291</v>
      </c>
      <c r="E88" s="303" t="s">
        <v>1531</v>
      </c>
      <c r="F88" s="304" t="s">
        <v>1542</v>
      </c>
      <c r="G88" s="305" t="s">
        <v>1523</v>
      </c>
      <c r="H88" s="306">
        <v>6</v>
      </c>
      <c r="I88" s="117">
        <v>0</v>
      </c>
      <c r="J88" s="307">
        <f t="shared" si="0"/>
        <v>0</v>
      </c>
      <c r="K88" s="304" t="s">
        <v>351</v>
      </c>
      <c r="L88" s="308"/>
      <c r="M88" s="309" t="s">
        <v>5</v>
      </c>
      <c r="N88" s="310" t="s">
        <v>48</v>
      </c>
      <c r="O88" s="214"/>
      <c r="P88" s="299">
        <f t="shared" si="1"/>
        <v>0</v>
      </c>
      <c r="Q88" s="299">
        <v>0</v>
      </c>
      <c r="R88" s="299">
        <f t="shared" si="2"/>
        <v>0</v>
      </c>
      <c r="S88" s="299">
        <v>0</v>
      </c>
      <c r="T88" s="300">
        <f t="shared" si="3"/>
        <v>0</v>
      </c>
      <c r="AR88" s="202" t="s">
        <v>327</v>
      </c>
      <c r="AT88" s="202" t="s">
        <v>291</v>
      </c>
      <c r="AU88" s="202" t="s">
        <v>39</v>
      </c>
      <c r="AY88" s="202" t="s">
        <v>196</v>
      </c>
      <c r="BE88" s="301">
        <f t="shared" si="4"/>
        <v>0</v>
      </c>
      <c r="BF88" s="301">
        <f t="shared" si="5"/>
        <v>0</v>
      </c>
      <c r="BG88" s="301">
        <f t="shared" si="6"/>
        <v>0</v>
      </c>
      <c r="BH88" s="301">
        <f t="shared" si="7"/>
        <v>0</v>
      </c>
      <c r="BI88" s="301">
        <f t="shared" si="8"/>
        <v>0</v>
      </c>
      <c r="BJ88" s="202" t="s">
        <v>39</v>
      </c>
      <c r="BK88" s="301">
        <f t="shared" si="9"/>
        <v>0</v>
      </c>
      <c r="BL88" s="202" t="s">
        <v>261</v>
      </c>
      <c r="BM88" s="202" t="s">
        <v>2735</v>
      </c>
    </row>
    <row r="89" spans="2:65" s="212" customFormat="1" ht="16.5" customHeight="1">
      <c r="B89" s="213"/>
      <c r="C89" s="302" t="s">
        <v>215</v>
      </c>
      <c r="D89" s="302" t="s">
        <v>291</v>
      </c>
      <c r="E89" s="303" t="s">
        <v>1535</v>
      </c>
      <c r="F89" s="304" t="s">
        <v>2736</v>
      </c>
      <c r="G89" s="305" t="s">
        <v>1523</v>
      </c>
      <c r="H89" s="306">
        <v>2</v>
      </c>
      <c r="I89" s="117">
        <v>0</v>
      </c>
      <c r="J89" s="307">
        <f t="shared" si="0"/>
        <v>0</v>
      </c>
      <c r="K89" s="304" t="s">
        <v>351</v>
      </c>
      <c r="L89" s="308"/>
      <c r="M89" s="309" t="s">
        <v>5</v>
      </c>
      <c r="N89" s="310" t="s">
        <v>48</v>
      </c>
      <c r="O89" s="214"/>
      <c r="P89" s="299">
        <f t="shared" si="1"/>
        <v>0</v>
      </c>
      <c r="Q89" s="299">
        <v>0</v>
      </c>
      <c r="R89" s="299">
        <f t="shared" si="2"/>
        <v>0</v>
      </c>
      <c r="S89" s="299">
        <v>0</v>
      </c>
      <c r="T89" s="300">
        <f t="shared" si="3"/>
        <v>0</v>
      </c>
      <c r="AR89" s="202" t="s">
        <v>327</v>
      </c>
      <c r="AT89" s="202" t="s">
        <v>291</v>
      </c>
      <c r="AU89" s="202" t="s">
        <v>39</v>
      </c>
      <c r="AY89" s="202" t="s">
        <v>196</v>
      </c>
      <c r="BE89" s="301">
        <f t="shared" si="4"/>
        <v>0</v>
      </c>
      <c r="BF89" s="301">
        <f t="shared" si="5"/>
        <v>0</v>
      </c>
      <c r="BG89" s="301">
        <f t="shared" si="6"/>
        <v>0</v>
      </c>
      <c r="BH89" s="301">
        <f t="shared" si="7"/>
        <v>0</v>
      </c>
      <c r="BI89" s="301">
        <f t="shared" si="8"/>
        <v>0</v>
      </c>
      <c r="BJ89" s="202" t="s">
        <v>39</v>
      </c>
      <c r="BK89" s="301">
        <f t="shared" si="9"/>
        <v>0</v>
      </c>
      <c r="BL89" s="202" t="s">
        <v>261</v>
      </c>
      <c r="BM89" s="202" t="s">
        <v>2737</v>
      </c>
    </row>
    <row r="90" spans="2:65" s="212" customFormat="1" ht="16.5" customHeight="1">
      <c r="B90" s="213"/>
      <c r="C90" s="302" t="s">
        <v>219</v>
      </c>
      <c r="D90" s="302" t="s">
        <v>291</v>
      </c>
      <c r="E90" s="303" t="s">
        <v>1538</v>
      </c>
      <c r="F90" s="304" t="s">
        <v>1557</v>
      </c>
      <c r="G90" s="305" t="s">
        <v>1523</v>
      </c>
      <c r="H90" s="306">
        <v>6</v>
      </c>
      <c r="I90" s="117">
        <v>0</v>
      </c>
      <c r="J90" s="307">
        <f t="shared" si="0"/>
        <v>0</v>
      </c>
      <c r="K90" s="304" t="s">
        <v>351</v>
      </c>
      <c r="L90" s="308"/>
      <c r="M90" s="309" t="s">
        <v>5</v>
      </c>
      <c r="N90" s="310" t="s">
        <v>48</v>
      </c>
      <c r="O90" s="214"/>
      <c r="P90" s="299">
        <f t="shared" si="1"/>
        <v>0</v>
      </c>
      <c r="Q90" s="299">
        <v>0</v>
      </c>
      <c r="R90" s="299">
        <f t="shared" si="2"/>
        <v>0</v>
      </c>
      <c r="S90" s="299">
        <v>0</v>
      </c>
      <c r="T90" s="300">
        <f t="shared" si="3"/>
        <v>0</v>
      </c>
      <c r="AR90" s="202" t="s">
        <v>327</v>
      </c>
      <c r="AT90" s="202" t="s">
        <v>291</v>
      </c>
      <c r="AU90" s="202" t="s">
        <v>39</v>
      </c>
      <c r="AY90" s="202" t="s">
        <v>196</v>
      </c>
      <c r="BE90" s="301">
        <f t="shared" si="4"/>
        <v>0</v>
      </c>
      <c r="BF90" s="301">
        <f t="shared" si="5"/>
        <v>0</v>
      </c>
      <c r="BG90" s="301">
        <f t="shared" si="6"/>
        <v>0</v>
      </c>
      <c r="BH90" s="301">
        <f t="shared" si="7"/>
        <v>0</v>
      </c>
      <c r="BI90" s="301">
        <f t="shared" si="8"/>
        <v>0</v>
      </c>
      <c r="BJ90" s="202" t="s">
        <v>39</v>
      </c>
      <c r="BK90" s="301">
        <f t="shared" si="9"/>
        <v>0</v>
      </c>
      <c r="BL90" s="202" t="s">
        <v>261</v>
      </c>
      <c r="BM90" s="202" t="s">
        <v>2738</v>
      </c>
    </row>
    <row r="91" spans="2:65" s="212" customFormat="1" ht="16.5" customHeight="1">
      <c r="B91" s="213"/>
      <c r="C91" s="302" t="s">
        <v>224</v>
      </c>
      <c r="D91" s="302" t="s">
        <v>291</v>
      </c>
      <c r="E91" s="303" t="s">
        <v>1541</v>
      </c>
      <c r="F91" s="304" t="s">
        <v>2739</v>
      </c>
      <c r="G91" s="305" t="s">
        <v>1523</v>
      </c>
      <c r="H91" s="306">
        <v>1</v>
      </c>
      <c r="I91" s="117">
        <v>0</v>
      </c>
      <c r="J91" s="307">
        <f t="shared" si="0"/>
        <v>0</v>
      </c>
      <c r="K91" s="304" t="s">
        <v>351</v>
      </c>
      <c r="L91" s="308"/>
      <c r="M91" s="309" t="s">
        <v>5</v>
      </c>
      <c r="N91" s="310" t="s">
        <v>48</v>
      </c>
      <c r="O91" s="214"/>
      <c r="P91" s="299">
        <f t="shared" si="1"/>
        <v>0</v>
      </c>
      <c r="Q91" s="299">
        <v>0</v>
      </c>
      <c r="R91" s="299">
        <f t="shared" si="2"/>
        <v>0</v>
      </c>
      <c r="S91" s="299">
        <v>0</v>
      </c>
      <c r="T91" s="300">
        <f t="shared" si="3"/>
        <v>0</v>
      </c>
      <c r="AR91" s="202" t="s">
        <v>327</v>
      </c>
      <c r="AT91" s="202" t="s">
        <v>291</v>
      </c>
      <c r="AU91" s="202" t="s">
        <v>39</v>
      </c>
      <c r="AY91" s="202" t="s">
        <v>196</v>
      </c>
      <c r="BE91" s="301">
        <f t="shared" si="4"/>
        <v>0</v>
      </c>
      <c r="BF91" s="301">
        <f t="shared" si="5"/>
        <v>0</v>
      </c>
      <c r="BG91" s="301">
        <f t="shared" si="6"/>
        <v>0</v>
      </c>
      <c r="BH91" s="301">
        <f t="shared" si="7"/>
        <v>0</v>
      </c>
      <c r="BI91" s="301">
        <f t="shared" si="8"/>
        <v>0</v>
      </c>
      <c r="BJ91" s="202" t="s">
        <v>39</v>
      </c>
      <c r="BK91" s="301">
        <f t="shared" si="9"/>
        <v>0</v>
      </c>
      <c r="BL91" s="202" t="s">
        <v>261</v>
      </c>
      <c r="BM91" s="202" t="s">
        <v>2740</v>
      </c>
    </row>
    <row r="92" spans="2:65" s="212" customFormat="1" ht="25.5" customHeight="1">
      <c r="B92" s="213"/>
      <c r="C92" s="302" t="s">
        <v>228</v>
      </c>
      <c r="D92" s="302" t="s">
        <v>291</v>
      </c>
      <c r="E92" s="303" t="s">
        <v>1544</v>
      </c>
      <c r="F92" s="304" t="s">
        <v>2741</v>
      </c>
      <c r="G92" s="305" t="s">
        <v>1523</v>
      </c>
      <c r="H92" s="306">
        <v>3</v>
      </c>
      <c r="I92" s="117">
        <v>0</v>
      </c>
      <c r="J92" s="307">
        <f t="shared" si="0"/>
        <v>0</v>
      </c>
      <c r="K92" s="304" t="s">
        <v>351</v>
      </c>
      <c r="L92" s="308"/>
      <c r="M92" s="309" t="s">
        <v>5</v>
      </c>
      <c r="N92" s="310" t="s">
        <v>48</v>
      </c>
      <c r="O92" s="214"/>
      <c r="P92" s="299">
        <f t="shared" si="1"/>
        <v>0</v>
      </c>
      <c r="Q92" s="299">
        <v>0</v>
      </c>
      <c r="R92" s="299">
        <f t="shared" si="2"/>
        <v>0</v>
      </c>
      <c r="S92" s="299">
        <v>0</v>
      </c>
      <c r="T92" s="300">
        <f t="shared" si="3"/>
        <v>0</v>
      </c>
      <c r="AR92" s="202" t="s">
        <v>327</v>
      </c>
      <c r="AT92" s="202" t="s">
        <v>291</v>
      </c>
      <c r="AU92" s="202" t="s">
        <v>39</v>
      </c>
      <c r="AY92" s="202" t="s">
        <v>196</v>
      </c>
      <c r="BE92" s="301">
        <f t="shared" si="4"/>
        <v>0</v>
      </c>
      <c r="BF92" s="301">
        <f t="shared" si="5"/>
        <v>0</v>
      </c>
      <c r="BG92" s="301">
        <f t="shared" si="6"/>
        <v>0</v>
      </c>
      <c r="BH92" s="301">
        <f t="shared" si="7"/>
        <v>0</v>
      </c>
      <c r="BI92" s="301">
        <f t="shared" si="8"/>
        <v>0</v>
      </c>
      <c r="BJ92" s="202" t="s">
        <v>39</v>
      </c>
      <c r="BK92" s="301">
        <f t="shared" si="9"/>
        <v>0</v>
      </c>
      <c r="BL92" s="202" t="s">
        <v>261</v>
      </c>
      <c r="BM92" s="202" t="s">
        <v>2742</v>
      </c>
    </row>
    <row r="93" spans="2:65" s="212" customFormat="1" ht="25.5" customHeight="1">
      <c r="B93" s="213"/>
      <c r="C93" s="302" t="s">
        <v>232</v>
      </c>
      <c r="D93" s="302" t="s">
        <v>291</v>
      </c>
      <c r="E93" s="303" t="s">
        <v>1547</v>
      </c>
      <c r="F93" s="304" t="s">
        <v>2743</v>
      </c>
      <c r="G93" s="305" t="s">
        <v>1523</v>
      </c>
      <c r="H93" s="306">
        <v>1</v>
      </c>
      <c r="I93" s="117">
        <v>0</v>
      </c>
      <c r="J93" s="307">
        <f t="shared" si="0"/>
        <v>0</v>
      </c>
      <c r="K93" s="304" t="s">
        <v>351</v>
      </c>
      <c r="L93" s="308"/>
      <c r="M93" s="309" t="s">
        <v>5</v>
      </c>
      <c r="N93" s="310" t="s">
        <v>48</v>
      </c>
      <c r="O93" s="214"/>
      <c r="P93" s="299">
        <f t="shared" si="1"/>
        <v>0</v>
      </c>
      <c r="Q93" s="299">
        <v>0</v>
      </c>
      <c r="R93" s="299">
        <f t="shared" si="2"/>
        <v>0</v>
      </c>
      <c r="S93" s="299">
        <v>0</v>
      </c>
      <c r="T93" s="300">
        <f t="shared" si="3"/>
        <v>0</v>
      </c>
      <c r="AR93" s="202" t="s">
        <v>327</v>
      </c>
      <c r="AT93" s="202" t="s">
        <v>291</v>
      </c>
      <c r="AU93" s="202" t="s">
        <v>39</v>
      </c>
      <c r="AY93" s="202" t="s">
        <v>196</v>
      </c>
      <c r="BE93" s="301">
        <f t="shared" si="4"/>
        <v>0</v>
      </c>
      <c r="BF93" s="301">
        <f t="shared" si="5"/>
        <v>0</v>
      </c>
      <c r="BG93" s="301">
        <f t="shared" si="6"/>
        <v>0</v>
      </c>
      <c r="BH93" s="301">
        <f t="shared" si="7"/>
        <v>0</v>
      </c>
      <c r="BI93" s="301">
        <f t="shared" si="8"/>
        <v>0</v>
      </c>
      <c r="BJ93" s="202" t="s">
        <v>39</v>
      </c>
      <c r="BK93" s="301">
        <f t="shared" si="9"/>
        <v>0</v>
      </c>
      <c r="BL93" s="202" t="s">
        <v>261</v>
      </c>
      <c r="BM93" s="202" t="s">
        <v>2744</v>
      </c>
    </row>
    <row r="94" spans="2:65" s="212" customFormat="1" ht="25.5" customHeight="1">
      <c r="B94" s="213"/>
      <c r="C94" s="302" t="s">
        <v>236</v>
      </c>
      <c r="D94" s="302" t="s">
        <v>291</v>
      </c>
      <c r="E94" s="303" t="s">
        <v>1550</v>
      </c>
      <c r="F94" s="304" t="s">
        <v>2745</v>
      </c>
      <c r="G94" s="305" t="s">
        <v>1523</v>
      </c>
      <c r="H94" s="306">
        <v>1</v>
      </c>
      <c r="I94" s="117">
        <v>0</v>
      </c>
      <c r="J94" s="307">
        <f t="shared" si="0"/>
        <v>0</v>
      </c>
      <c r="K94" s="304" t="s">
        <v>351</v>
      </c>
      <c r="L94" s="308"/>
      <c r="M94" s="309" t="s">
        <v>5</v>
      </c>
      <c r="N94" s="310" t="s">
        <v>48</v>
      </c>
      <c r="O94" s="214"/>
      <c r="P94" s="299">
        <f t="shared" si="1"/>
        <v>0</v>
      </c>
      <c r="Q94" s="299">
        <v>0</v>
      </c>
      <c r="R94" s="299">
        <f t="shared" si="2"/>
        <v>0</v>
      </c>
      <c r="S94" s="299">
        <v>0</v>
      </c>
      <c r="T94" s="300">
        <f t="shared" si="3"/>
        <v>0</v>
      </c>
      <c r="AR94" s="202" t="s">
        <v>327</v>
      </c>
      <c r="AT94" s="202" t="s">
        <v>291</v>
      </c>
      <c r="AU94" s="202" t="s">
        <v>39</v>
      </c>
      <c r="AY94" s="202" t="s">
        <v>196</v>
      </c>
      <c r="BE94" s="301">
        <f t="shared" si="4"/>
        <v>0</v>
      </c>
      <c r="BF94" s="301">
        <f t="shared" si="5"/>
        <v>0</v>
      </c>
      <c r="BG94" s="301">
        <f t="shared" si="6"/>
        <v>0</v>
      </c>
      <c r="BH94" s="301">
        <f t="shared" si="7"/>
        <v>0</v>
      </c>
      <c r="BI94" s="301">
        <f t="shared" si="8"/>
        <v>0</v>
      </c>
      <c r="BJ94" s="202" t="s">
        <v>39</v>
      </c>
      <c r="BK94" s="301">
        <f t="shared" si="9"/>
        <v>0</v>
      </c>
      <c r="BL94" s="202" t="s">
        <v>261</v>
      </c>
      <c r="BM94" s="202" t="s">
        <v>2746</v>
      </c>
    </row>
    <row r="95" spans="2:65" s="212" customFormat="1" ht="25.5" customHeight="1">
      <c r="B95" s="213"/>
      <c r="C95" s="302" t="s">
        <v>240</v>
      </c>
      <c r="D95" s="302" t="s">
        <v>291</v>
      </c>
      <c r="E95" s="303" t="s">
        <v>1553</v>
      </c>
      <c r="F95" s="304" t="s">
        <v>2747</v>
      </c>
      <c r="G95" s="305" t="s">
        <v>1523</v>
      </c>
      <c r="H95" s="306">
        <v>1</v>
      </c>
      <c r="I95" s="117">
        <v>0</v>
      </c>
      <c r="J95" s="307">
        <f t="shared" si="0"/>
        <v>0</v>
      </c>
      <c r="K95" s="304" t="s">
        <v>351</v>
      </c>
      <c r="L95" s="308"/>
      <c r="M95" s="309" t="s">
        <v>5</v>
      </c>
      <c r="N95" s="310" t="s">
        <v>48</v>
      </c>
      <c r="O95" s="214"/>
      <c r="P95" s="299">
        <f t="shared" si="1"/>
        <v>0</v>
      </c>
      <c r="Q95" s="299">
        <v>0</v>
      </c>
      <c r="R95" s="299">
        <f t="shared" si="2"/>
        <v>0</v>
      </c>
      <c r="S95" s="299">
        <v>0</v>
      </c>
      <c r="T95" s="300">
        <f t="shared" si="3"/>
        <v>0</v>
      </c>
      <c r="AR95" s="202" t="s">
        <v>327</v>
      </c>
      <c r="AT95" s="202" t="s">
        <v>291</v>
      </c>
      <c r="AU95" s="202" t="s">
        <v>39</v>
      </c>
      <c r="AY95" s="202" t="s">
        <v>196</v>
      </c>
      <c r="BE95" s="301">
        <f t="shared" si="4"/>
        <v>0</v>
      </c>
      <c r="BF95" s="301">
        <f t="shared" si="5"/>
        <v>0</v>
      </c>
      <c r="BG95" s="301">
        <f t="shared" si="6"/>
        <v>0</v>
      </c>
      <c r="BH95" s="301">
        <f t="shared" si="7"/>
        <v>0</v>
      </c>
      <c r="BI95" s="301">
        <f t="shared" si="8"/>
        <v>0</v>
      </c>
      <c r="BJ95" s="202" t="s">
        <v>39</v>
      </c>
      <c r="BK95" s="301">
        <f t="shared" si="9"/>
        <v>0</v>
      </c>
      <c r="BL95" s="202" t="s">
        <v>261</v>
      </c>
      <c r="BM95" s="202" t="s">
        <v>2748</v>
      </c>
    </row>
    <row r="96" spans="2:65" s="212" customFormat="1" ht="16.5" customHeight="1">
      <c r="B96" s="213"/>
      <c r="C96" s="302" t="s">
        <v>245</v>
      </c>
      <c r="D96" s="302" t="s">
        <v>291</v>
      </c>
      <c r="E96" s="303" t="s">
        <v>1556</v>
      </c>
      <c r="F96" s="304" t="s">
        <v>2749</v>
      </c>
      <c r="G96" s="305" t="s">
        <v>1533</v>
      </c>
      <c r="H96" s="306">
        <v>15</v>
      </c>
      <c r="I96" s="117">
        <v>0</v>
      </c>
      <c r="J96" s="307">
        <f t="shared" si="0"/>
        <v>0</v>
      </c>
      <c r="K96" s="304" t="s">
        <v>351</v>
      </c>
      <c r="L96" s="308"/>
      <c r="M96" s="309" t="s">
        <v>5</v>
      </c>
      <c r="N96" s="310" t="s">
        <v>48</v>
      </c>
      <c r="O96" s="214"/>
      <c r="P96" s="299">
        <f t="shared" si="1"/>
        <v>0</v>
      </c>
      <c r="Q96" s="299">
        <v>0</v>
      </c>
      <c r="R96" s="299">
        <f t="shared" si="2"/>
        <v>0</v>
      </c>
      <c r="S96" s="299">
        <v>0</v>
      </c>
      <c r="T96" s="300">
        <f t="shared" si="3"/>
        <v>0</v>
      </c>
      <c r="AR96" s="202" t="s">
        <v>327</v>
      </c>
      <c r="AT96" s="202" t="s">
        <v>291</v>
      </c>
      <c r="AU96" s="202" t="s">
        <v>39</v>
      </c>
      <c r="AY96" s="202" t="s">
        <v>196</v>
      </c>
      <c r="BE96" s="301">
        <f t="shared" si="4"/>
        <v>0</v>
      </c>
      <c r="BF96" s="301">
        <f t="shared" si="5"/>
        <v>0</v>
      </c>
      <c r="BG96" s="301">
        <f t="shared" si="6"/>
        <v>0</v>
      </c>
      <c r="BH96" s="301">
        <f t="shared" si="7"/>
        <v>0</v>
      </c>
      <c r="BI96" s="301">
        <f t="shared" si="8"/>
        <v>0</v>
      </c>
      <c r="BJ96" s="202" t="s">
        <v>39</v>
      </c>
      <c r="BK96" s="301">
        <f t="shared" si="9"/>
        <v>0</v>
      </c>
      <c r="BL96" s="202" t="s">
        <v>261</v>
      </c>
      <c r="BM96" s="202" t="s">
        <v>2750</v>
      </c>
    </row>
    <row r="97" spans="2:65" s="212" customFormat="1" ht="16.5" customHeight="1">
      <c r="B97" s="213"/>
      <c r="C97" s="302" t="s">
        <v>250</v>
      </c>
      <c r="D97" s="302" t="s">
        <v>291</v>
      </c>
      <c r="E97" s="303" t="s">
        <v>1559</v>
      </c>
      <c r="F97" s="304" t="s">
        <v>2751</v>
      </c>
      <c r="G97" s="305" t="s">
        <v>1523</v>
      </c>
      <c r="H97" s="306">
        <v>8</v>
      </c>
      <c r="I97" s="117">
        <v>0</v>
      </c>
      <c r="J97" s="307">
        <f t="shared" si="0"/>
        <v>0</v>
      </c>
      <c r="K97" s="304" t="s">
        <v>351</v>
      </c>
      <c r="L97" s="308"/>
      <c r="M97" s="309" t="s">
        <v>5</v>
      </c>
      <c r="N97" s="310" t="s">
        <v>48</v>
      </c>
      <c r="O97" s="214"/>
      <c r="P97" s="299">
        <f t="shared" si="1"/>
        <v>0</v>
      </c>
      <c r="Q97" s="299">
        <v>0</v>
      </c>
      <c r="R97" s="299">
        <f t="shared" si="2"/>
        <v>0</v>
      </c>
      <c r="S97" s="299">
        <v>0</v>
      </c>
      <c r="T97" s="300">
        <f t="shared" si="3"/>
        <v>0</v>
      </c>
      <c r="AR97" s="202" t="s">
        <v>327</v>
      </c>
      <c r="AT97" s="202" t="s">
        <v>291</v>
      </c>
      <c r="AU97" s="202" t="s">
        <v>39</v>
      </c>
      <c r="AY97" s="202" t="s">
        <v>196</v>
      </c>
      <c r="BE97" s="301">
        <f t="shared" si="4"/>
        <v>0</v>
      </c>
      <c r="BF97" s="301">
        <f t="shared" si="5"/>
        <v>0</v>
      </c>
      <c r="BG97" s="301">
        <f t="shared" si="6"/>
        <v>0</v>
      </c>
      <c r="BH97" s="301">
        <f t="shared" si="7"/>
        <v>0</v>
      </c>
      <c r="BI97" s="301">
        <f t="shared" si="8"/>
        <v>0</v>
      </c>
      <c r="BJ97" s="202" t="s">
        <v>39</v>
      </c>
      <c r="BK97" s="301">
        <f t="shared" si="9"/>
        <v>0</v>
      </c>
      <c r="BL97" s="202" t="s">
        <v>261</v>
      </c>
      <c r="BM97" s="202" t="s">
        <v>2752</v>
      </c>
    </row>
    <row r="98" spans="2:65" s="212" customFormat="1" ht="16.5" customHeight="1">
      <c r="B98" s="213"/>
      <c r="C98" s="302" t="s">
        <v>254</v>
      </c>
      <c r="D98" s="302" t="s">
        <v>291</v>
      </c>
      <c r="E98" s="303" t="s">
        <v>1562</v>
      </c>
      <c r="F98" s="304" t="s">
        <v>2753</v>
      </c>
      <c r="G98" s="305" t="s">
        <v>1523</v>
      </c>
      <c r="H98" s="306">
        <v>1</v>
      </c>
      <c r="I98" s="117">
        <v>0</v>
      </c>
      <c r="J98" s="307">
        <f t="shared" si="0"/>
        <v>0</v>
      </c>
      <c r="K98" s="304" t="s">
        <v>351</v>
      </c>
      <c r="L98" s="308"/>
      <c r="M98" s="309" t="s">
        <v>5</v>
      </c>
      <c r="N98" s="310" t="s">
        <v>48</v>
      </c>
      <c r="O98" s="214"/>
      <c r="P98" s="299">
        <f t="shared" si="1"/>
        <v>0</v>
      </c>
      <c r="Q98" s="299">
        <v>0</v>
      </c>
      <c r="R98" s="299">
        <f t="shared" si="2"/>
        <v>0</v>
      </c>
      <c r="S98" s="299">
        <v>0</v>
      </c>
      <c r="T98" s="300">
        <f t="shared" si="3"/>
        <v>0</v>
      </c>
      <c r="AR98" s="202" t="s">
        <v>327</v>
      </c>
      <c r="AT98" s="202" t="s">
        <v>291</v>
      </c>
      <c r="AU98" s="202" t="s">
        <v>39</v>
      </c>
      <c r="AY98" s="202" t="s">
        <v>196</v>
      </c>
      <c r="BE98" s="301">
        <f t="shared" si="4"/>
        <v>0</v>
      </c>
      <c r="BF98" s="301">
        <f t="shared" si="5"/>
        <v>0</v>
      </c>
      <c r="BG98" s="301">
        <f t="shared" si="6"/>
        <v>0</v>
      </c>
      <c r="BH98" s="301">
        <f t="shared" si="7"/>
        <v>0</v>
      </c>
      <c r="BI98" s="301">
        <f t="shared" si="8"/>
        <v>0</v>
      </c>
      <c r="BJ98" s="202" t="s">
        <v>39</v>
      </c>
      <c r="BK98" s="301">
        <f t="shared" si="9"/>
        <v>0</v>
      </c>
      <c r="BL98" s="202" t="s">
        <v>261</v>
      </c>
      <c r="BM98" s="202" t="s">
        <v>2754</v>
      </c>
    </row>
    <row r="99" spans="2:65" s="212" customFormat="1" ht="16.5" customHeight="1">
      <c r="B99" s="213"/>
      <c r="C99" s="302" t="s">
        <v>11</v>
      </c>
      <c r="D99" s="302" t="s">
        <v>291</v>
      </c>
      <c r="E99" s="303" t="s">
        <v>1565</v>
      </c>
      <c r="F99" s="304" t="s">
        <v>2755</v>
      </c>
      <c r="G99" s="305" t="s">
        <v>1523</v>
      </c>
      <c r="H99" s="306">
        <v>1</v>
      </c>
      <c r="I99" s="117">
        <v>0</v>
      </c>
      <c r="J99" s="307">
        <f t="shared" si="0"/>
        <v>0</v>
      </c>
      <c r="K99" s="304" t="s">
        <v>351</v>
      </c>
      <c r="L99" s="308"/>
      <c r="M99" s="309" t="s">
        <v>5</v>
      </c>
      <c r="N99" s="310" t="s">
        <v>48</v>
      </c>
      <c r="O99" s="214"/>
      <c r="P99" s="299">
        <f t="shared" si="1"/>
        <v>0</v>
      </c>
      <c r="Q99" s="299">
        <v>0</v>
      </c>
      <c r="R99" s="299">
        <f t="shared" si="2"/>
        <v>0</v>
      </c>
      <c r="S99" s="299">
        <v>0</v>
      </c>
      <c r="T99" s="300">
        <f t="shared" si="3"/>
        <v>0</v>
      </c>
      <c r="AR99" s="202" t="s">
        <v>327</v>
      </c>
      <c r="AT99" s="202" t="s">
        <v>291</v>
      </c>
      <c r="AU99" s="202" t="s">
        <v>39</v>
      </c>
      <c r="AY99" s="202" t="s">
        <v>196</v>
      </c>
      <c r="BE99" s="301">
        <f t="shared" si="4"/>
        <v>0</v>
      </c>
      <c r="BF99" s="301">
        <f t="shared" si="5"/>
        <v>0</v>
      </c>
      <c r="BG99" s="301">
        <f t="shared" si="6"/>
        <v>0</v>
      </c>
      <c r="BH99" s="301">
        <f t="shared" si="7"/>
        <v>0</v>
      </c>
      <c r="BI99" s="301">
        <f t="shared" si="8"/>
        <v>0</v>
      </c>
      <c r="BJ99" s="202" t="s">
        <v>39</v>
      </c>
      <c r="BK99" s="301">
        <f t="shared" si="9"/>
        <v>0</v>
      </c>
      <c r="BL99" s="202" t="s">
        <v>261</v>
      </c>
      <c r="BM99" s="202" t="s">
        <v>2756</v>
      </c>
    </row>
    <row r="100" spans="2:65" s="212" customFormat="1" ht="16.5" customHeight="1">
      <c r="B100" s="213"/>
      <c r="C100" s="302" t="s">
        <v>261</v>
      </c>
      <c r="D100" s="302" t="s">
        <v>291</v>
      </c>
      <c r="E100" s="303" t="s">
        <v>1568</v>
      </c>
      <c r="F100" s="304" t="s">
        <v>2757</v>
      </c>
      <c r="G100" s="305" t="s">
        <v>1523</v>
      </c>
      <c r="H100" s="306">
        <v>2</v>
      </c>
      <c r="I100" s="117">
        <v>0</v>
      </c>
      <c r="J100" s="307">
        <f t="shared" si="0"/>
        <v>0</v>
      </c>
      <c r="K100" s="304" t="s">
        <v>351</v>
      </c>
      <c r="L100" s="308"/>
      <c r="M100" s="309" t="s">
        <v>5</v>
      </c>
      <c r="N100" s="310" t="s">
        <v>48</v>
      </c>
      <c r="O100" s="214"/>
      <c r="P100" s="299">
        <f t="shared" si="1"/>
        <v>0</v>
      </c>
      <c r="Q100" s="299">
        <v>0</v>
      </c>
      <c r="R100" s="299">
        <f t="shared" si="2"/>
        <v>0</v>
      </c>
      <c r="S100" s="299">
        <v>0</v>
      </c>
      <c r="T100" s="300">
        <f t="shared" si="3"/>
        <v>0</v>
      </c>
      <c r="AR100" s="202" t="s">
        <v>327</v>
      </c>
      <c r="AT100" s="202" t="s">
        <v>291</v>
      </c>
      <c r="AU100" s="202" t="s">
        <v>39</v>
      </c>
      <c r="AY100" s="202" t="s">
        <v>196</v>
      </c>
      <c r="BE100" s="301">
        <f t="shared" si="4"/>
        <v>0</v>
      </c>
      <c r="BF100" s="301">
        <f t="shared" si="5"/>
        <v>0</v>
      </c>
      <c r="BG100" s="301">
        <f t="shared" si="6"/>
        <v>0</v>
      </c>
      <c r="BH100" s="301">
        <f t="shared" si="7"/>
        <v>0</v>
      </c>
      <c r="BI100" s="301">
        <f t="shared" si="8"/>
        <v>0</v>
      </c>
      <c r="BJ100" s="202" t="s">
        <v>39</v>
      </c>
      <c r="BK100" s="301">
        <f t="shared" si="9"/>
        <v>0</v>
      </c>
      <c r="BL100" s="202" t="s">
        <v>261</v>
      </c>
      <c r="BM100" s="202" t="s">
        <v>2758</v>
      </c>
    </row>
    <row r="101" spans="2:65" s="212" customFormat="1" ht="25.5" customHeight="1">
      <c r="B101" s="213"/>
      <c r="C101" s="302" t="s">
        <v>266</v>
      </c>
      <c r="D101" s="302" t="s">
        <v>291</v>
      </c>
      <c r="E101" s="303" t="s">
        <v>1571</v>
      </c>
      <c r="F101" s="304" t="s">
        <v>1590</v>
      </c>
      <c r="G101" s="305" t="s">
        <v>1591</v>
      </c>
      <c r="H101" s="306">
        <v>1</v>
      </c>
      <c r="I101" s="117">
        <v>0</v>
      </c>
      <c r="J101" s="307">
        <f t="shared" si="0"/>
        <v>0</v>
      </c>
      <c r="K101" s="304" t="s">
        <v>351</v>
      </c>
      <c r="L101" s="308"/>
      <c r="M101" s="309" t="s">
        <v>5</v>
      </c>
      <c r="N101" s="310" t="s">
        <v>48</v>
      </c>
      <c r="O101" s="214"/>
      <c r="P101" s="299">
        <f t="shared" si="1"/>
        <v>0</v>
      </c>
      <c r="Q101" s="299">
        <v>0</v>
      </c>
      <c r="R101" s="299">
        <f t="shared" si="2"/>
        <v>0</v>
      </c>
      <c r="S101" s="299">
        <v>0</v>
      </c>
      <c r="T101" s="300">
        <f t="shared" si="3"/>
        <v>0</v>
      </c>
      <c r="AR101" s="202" t="s">
        <v>327</v>
      </c>
      <c r="AT101" s="202" t="s">
        <v>291</v>
      </c>
      <c r="AU101" s="202" t="s">
        <v>39</v>
      </c>
      <c r="AY101" s="202" t="s">
        <v>196</v>
      </c>
      <c r="BE101" s="301">
        <f t="shared" si="4"/>
        <v>0</v>
      </c>
      <c r="BF101" s="301">
        <f t="shared" si="5"/>
        <v>0</v>
      </c>
      <c r="BG101" s="301">
        <f t="shared" si="6"/>
        <v>0</v>
      </c>
      <c r="BH101" s="301">
        <f t="shared" si="7"/>
        <v>0</v>
      </c>
      <c r="BI101" s="301">
        <f t="shared" si="8"/>
        <v>0</v>
      </c>
      <c r="BJ101" s="202" t="s">
        <v>39</v>
      </c>
      <c r="BK101" s="301">
        <f t="shared" si="9"/>
        <v>0</v>
      </c>
      <c r="BL101" s="202" t="s">
        <v>261</v>
      </c>
      <c r="BM101" s="202" t="s">
        <v>2759</v>
      </c>
    </row>
    <row r="102" spans="2:65" s="212" customFormat="1" ht="16.5" customHeight="1">
      <c r="B102" s="213"/>
      <c r="C102" s="302" t="s">
        <v>270</v>
      </c>
      <c r="D102" s="302" t="s">
        <v>291</v>
      </c>
      <c r="E102" s="303" t="s">
        <v>1574</v>
      </c>
      <c r="F102" s="304" t="s">
        <v>2760</v>
      </c>
      <c r="G102" s="305" t="s">
        <v>1591</v>
      </c>
      <c r="H102" s="306">
        <v>1</v>
      </c>
      <c r="I102" s="117">
        <v>0</v>
      </c>
      <c r="J102" s="307">
        <f t="shared" si="0"/>
        <v>0</v>
      </c>
      <c r="K102" s="304" t="s">
        <v>351</v>
      </c>
      <c r="L102" s="308"/>
      <c r="M102" s="309" t="s">
        <v>5</v>
      </c>
      <c r="N102" s="310" t="s">
        <v>48</v>
      </c>
      <c r="O102" s="214"/>
      <c r="P102" s="299">
        <f t="shared" si="1"/>
        <v>0</v>
      </c>
      <c r="Q102" s="299">
        <v>0</v>
      </c>
      <c r="R102" s="299">
        <f t="shared" si="2"/>
        <v>0</v>
      </c>
      <c r="S102" s="299">
        <v>0</v>
      </c>
      <c r="T102" s="300">
        <f t="shared" si="3"/>
        <v>0</v>
      </c>
      <c r="AR102" s="202" t="s">
        <v>327</v>
      </c>
      <c r="AT102" s="202" t="s">
        <v>291</v>
      </c>
      <c r="AU102" s="202" t="s">
        <v>39</v>
      </c>
      <c r="AY102" s="202" t="s">
        <v>196</v>
      </c>
      <c r="BE102" s="301">
        <f t="shared" si="4"/>
        <v>0</v>
      </c>
      <c r="BF102" s="301">
        <f t="shared" si="5"/>
        <v>0</v>
      </c>
      <c r="BG102" s="301">
        <f t="shared" si="6"/>
        <v>0</v>
      </c>
      <c r="BH102" s="301">
        <f t="shared" si="7"/>
        <v>0</v>
      </c>
      <c r="BI102" s="301">
        <f t="shared" si="8"/>
        <v>0</v>
      </c>
      <c r="BJ102" s="202" t="s">
        <v>39</v>
      </c>
      <c r="BK102" s="301">
        <f t="shared" si="9"/>
        <v>0</v>
      </c>
      <c r="BL102" s="202" t="s">
        <v>261</v>
      </c>
      <c r="BM102" s="202" t="s">
        <v>2761</v>
      </c>
    </row>
    <row r="103" spans="2:65" s="212" customFormat="1" ht="16.5" customHeight="1">
      <c r="B103" s="213"/>
      <c r="C103" s="291" t="s">
        <v>274</v>
      </c>
      <c r="D103" s="291" t="s">
        <v>198</v>
      </c>
      <c r="E103" s="292" t="s">
        <v>1577</v>
      </c>
      <c r="F103" s="293" t="s">
        <v>747</v>
      </c>
      <c r="G103" s="294" t="s">
        <v>243</v>
      </c>
      <c r="H103" s="295">
        <v>1</v>
      </c>
      <c r="I103" s="116">
        <v>0</v>
      </c>
      <c r="J103" s="296">
        <f t="shared" si="0"/>
        <v>0</v>
      </c>
      <c r="K103" s="293" t="s">
        <v>351</v>
      </c>
      <c r="L103" s="213"/>
      <c r="M103" s="297" t="s">
        <v>5</v>
      </c>
      <c r="N103" s="298" t="s">
        <v>48</v>
      </c>
      <c r="O103" s="214"/>
      <c r="P103" s="299">
        <f t="shared" si="1"/>
        <v>0</v>
      </c>
      <c r="Q103" s="299">
        <v>0</v>
      </c>
      <c r="R103" s="299">
        <f t="shared" si="2"/>
        <v>0</v>
      </c>
      <c r="S103" s="299">
        <v>0</v>
      </c>
      <c r="T103" s="300">
        <f t="shared" si="3"/>
        <v>0</v>
      </c>
      <c r="AR103" s="202" t="s">
        <v>261</v>
      </c>
      <c r="AT103" s="202" t="s">
        <v>198</v>
      </c>
      <c r="AU103" s="202" t="s">
        <v>39</v>
      </c>
      <c r="AY103" s="202" t="s">
        <v>196</v>
      </c>
      <c r="BE103" s="301">
        <f t="shared" si="4"/>
        <v>0</v>
      </c>
      <c r="BF103" s="301">
        <f t="shared" si="5"/>
        <v>0</v>
      </c>
      <c r="BG103" s="301">
        <f t="shared" si="6"/>
        <v>0</v>
      </c>
      <c r="BH103" s="301">
        <f t="shared" si="7"/>
        <v>0</v>
      </c>
      <c r="BI103" s="301">
        <f t="shared" si="8"/>
        <v>0</v>
      </c>
      <c r="BJ103" s="202" t="s">
        <v>39</v>
      </c>
      <c r="BK103" s="301">
        <f t="shared" si="9"/>
        <v>0</v>
      </c>
      <c r="BL103" s="202" t="s">
        <v>261</v>
      </c>
      <c r="BM103" s="202" t="s">
        <v>2762</v>
      </c>
    </row>
    <row r="104" spans="2:65" s="212" customFormat="1" ht="16.5" customHeight="1">
      <c r="B104" s="213"/>
      <c r="C104" s="291" t="s">
        <v>278</v>
      </c>
      <c r="D104" s="291" t="s">
        <v>198</v>
      </c>
      <c r="E104" s="292" t="s">
        <v>1580</v>
      </c>
      <c r="F104" s="293" t="s">
        <v>1599</v>
      </c>
      <c r="G104" s="294" t="s">
        <v>1264</v>
      </c>
      <c r="H104" s="295">
        <v>5</v>
      </c>
      <c r="I104" s="116">
        <v>0</v>
      </c>
      <c r="J104" s="296">
        <f t="shared" si="0"/>
        <v>0</v>
      </c>
      <c r="K104" s="293" t="s">
        <v>351</v>
      </c>
      <c r="L104" s="213"/>
      <c r="M104" s="297" t="s">
        <v>5</v>
      </c>
      <c r="N104" s="298" t="s">
        <v>48</v>
      </c>
      <c r="O104" s="214"/>
      <c r="P104" s="299">
        <f t="shared" si="1"/>
        <v>0</v>
      </c>
      <c r="Q104" s="299">
        <v>0</v>
      </c>
      <c r="R104" s="299">
        <f t="shared" si="2"/>
        <v>0</v>
      </c>
      <c r="S104" s="299">
        <v>0</v>
      </c>
      <c r="T104" s="300">
        <f t="shared" si="3"/>
        <v>0</v>
      </c>
      <c r="AR104" s="202" t="s">
        <v>261</v>
      </c>
      <c r="AT104" s="202" t="s">
        <v>198</v>
      </c>
      <c r="AU104" s="202" t="s">
        <v>39</v>
      </c>
      <c r="AY104" s="202" t="s">
        <v>196</v>
      </c>
      <c r="BE104" s="301">
        <f t="shared" si="4"/>
        <v>0</v>
      </c>
      <c r="BF104" s="301">
        <f t="shared" si="5"/>
        <v>0</v>
      </c>
      <c r="BG104" s="301">
        <f t="shared" si="6"/>
        <v>0</v>
      </c>
      <c r="BH104" s="301">
        <f t="shared" si="7"/>
        <v>0</v>
      </c>
      <c r="BI104" s="301">
        <f t="shared" si="8"/>
        <v>0</v>
      </c>
      <c r="BJ104" s="202" t="s">
        <v>39</v>
      </c>
      <c r="BK104" s="301">
        <f t="shared" si="9"/>
        <v>0</v>
      </c>
      <c r="BL104" s="202" t="s">
        <v>261</v>
      </c>
      <c r="BM104" s="202" t="s">
        <v>2763</v>
      </c>
    </row>
    <row r="105" spans="2:65" s="212" customFormat="1" ht="16.5" customHeight="1">
      <c r="B105" s="213"/>
      <c r="C105" s="291" t="s">
        <v>10</v>
      </c>
      <c r="D105" s="291" t="s">
        <v>198</v>
      </c>
      <c r="E105" s="292" t="s">
        <v>1583</v>
      </c>
      <c r="F105" s="293" t="s">
        <v>1602</v>
      </c>
      <c r="G105" s="294" t="s">
        <v>1264</v>
      </c>
      <c r="H105" s="295">
        <v>10</v>
      </c>
      <c r="I105" s="116">
        <v>0</v>
      </c>
      <c r="J105" s="296">
        <f t="shared" si="0"/>
        <v>0</v>
      </c>
      <c r="K105" s="293" t="s">
        <v>351</v>
      </c>
      <c r="L105" s="213"/>
      <c r="M105" s="297" t="s">
        <v>5</v>
      </c>
      <c r="N105" s="298" t="s">
        <v>48</v>
      </c>
      <c r="O105" s="214"/>
      <c r="P105" s="299">
        <f t="shared" si="1"/>
        <v>0</v>
      </c>
      <c r="Q105" s="299">
        <v>0</v>
      </c>
      <c r="R105" s="299">
        <f t="shared" si="2"/>
        <v>0</v>
      </c>
      <c r="S105" s="299">
        <v>0</v>
      </c>
      <c r="T105" s="300">
        <f t="shared" si="3"/>
        <v>0</v>
      </c>
      <c r="AR105" s="202" t="s">
        <v>261</v>
      </c>
      <c r="AT105" s="202" t="s">
        <v>198</v>
      </c>
      <c r="AU105" s="202" t="s">
        <v>39</v>
      </c>
      <c r="AY105" s="202" t="s">
        <v>196</v>
      </c>
      <c r="BE105" s="301">
        <f t="shared" si="4"/>
        <v>0</v>
      </c>
      <c r="BF105" s="301">
        <f t="shared" si="5"/>
        <v>0</v>
      </c>
      <c r="BG105" s="301">
        <f t="shared" si="6"/>
        <v>0</v>
      </c>
      <c r="BH105" s="301">
        <f t="shared" si="7"/>
        <v>0</v>
      </c>
      <c r="BI105" s="301">
        <f t="shared" si="8"/>
        <v>0</v>
      </c>
      <c r="BJ105" s="202" t="s">
        <v>39</v>
      </c>
      <c r="BK105" s="301">
        <f t="shared" si="9"/>
        <v>0</v>
      </c>
      <c r="BL105" s="202" t="s">
        <v>261</v>
      </c>
      <c r="BM105" s="202" t="s">
        <v>2764</v>
      </c>
    </row>
    <row r="106" spans="2:65" s="212" customFormat="1" ht="16.5" customHeight="1">
      <c r="B106" s="213"/>
      <c r="C106" s="291" t="s">
        <v>285</v>
      </c>
      <c r="D106" s="291" t="s">
        <v>198</v>
      </c>
      <c r="E106" s="292" t="s">
        <v>1586</v>
      </c>
      <c r="F106" s="293" t="s">
        <v>1605</v>
      </c>
      <c r="G106" s="294" t="s">
        <v>1264</v>
      </c>
      <c r="H106" s="295">
        <v>8</v>
      </c>
      <c r="I106" s="116">
        <v>0</v>
      </c>
      <c r="J106" s="296">
        <f t="shared" si="0"/>
        <v>0</v>
      </c>
      <c r="K106" s="293" t="s">
        <v>351</v>
      </c>
      <c r="L106" s="213"/>
      <c r="M106" s="297" t="s">
        <v>5</v>
      </c>
      <c r="N106" s="298" t="s">
        <v>48</v>
      </c>
      <c r="O106" s="214"/>
      <c r="P106" s="299">
        <f t="shared" si="1"/>
        <v>0</v>
      </c>
      <c r="Q106" s="299">
        <v>0</v>
      </c>
      <c r="R106" s="299">
        <f t="shared" si="2"/>
        <v>0</v>
      </c>
      <c r="S106" s="299">
        <v>0</v>
      </c>
      <c r="T106" s="300">
        <f t="shared" si="3"/>
        <v>0</v>
      </c>
      <c r="AR106" s="202" t="s">
        <v>261</v>
      </c>
      <c r="AT106" s="202" t="s">
        <v>198</v>
      </c>
      <c r="AU106" s="202" t="s">
        <v>39</v>
      </c>
      <c r="AY106" s="202" t="s">
        <v>196</v>
      </c>
      <c r="BE106" s="301">
        <f t="shared" si="4"/>
        <v>0</v>
      </c>
      <c r="BF106" s="301">
        <f t="shared" si="5"/>
        <v>0</v>
      </c>
      <c r="BG106" s="301">
        <f t="shared" si="6"/>
        <v>0</v>
      </c>
      <c r="BH106" s="301">
        <f t="shared" si="7"/>
        <v>0</v>
      </c>
      <c r="BI106" s="301">
        <f t="shared" si="8"/>
        <v>0</v>
      </c>
      <c r="BJ106" s="202" t="s">
        <v>39</v>
      </c>
      <c r="BK106" s="301">
        <f t="shared" si="9"/>
        <v>0</v>
      </c>
      <c r="BL106" s="202" t="s">
        <v>261</v>
      </c>
      <c r="BM106" s="202" t="s">
        <v>2765</v>
      </c>
    </row>
    <row r="107" spans="2:65" s="212" customFormat="1" ht="16.5" customHeight="1">
      <c r="B107" s="213"/>
      <c r="C107" s="291" t="s">
        <v>290</v>
      </c>
      <c r="D107" s="291" t="s">
        <v>198</v>
      </c>
      <c r="E107" s="292" t="s">
        <v>1589</v>
      </c>
      <c r="F107" s="293" t="s">
        <v>1608</v>
      </c>
      <c r="G107" s="294" t="s">
        <v>1523</v>
      </c>
      <c r="H107" s="295">
        <v>1</v>
      </c>
      <c r="I107" s="116">
        <v>0</v>
      </c>
      <c r="J107" s="296">
        <f t="shared" si="0"/>
        <v>0</v>
      </c>
      <c r="K107" s="293" t="s">
        <v>351</v>
      </c>
      <c r="L107" s="213"/>
      <c r="M107" s="297" t="s">
        <v>5</v>
      </c>
      <c r="N107" s="298" t="s">
        <v>48</v>
      </c>
      <c r="O107" s="214"/>
      <c r="P107" s="299">
        <f t="shared" si="1"/>
        <v>0</v>
      </c>
      <c r="Q107" s="299">
        <v>0</v>
      </c>
      <c r="R107" s="299">
        <f t="shared" si="2"/>
        <v>0</v>
      </c>
      <c r="S107" s="299">
        <v>0</v>
      </c>
      <c r="T107" s="300">
        <f t="shared" si="3"/>
        <v>0</v>
      </c>
      <c r="AR107" s="202" t="s">
        <v>261</v>
      </c>
      <c r="AT107" s="202" t="s">
        <v>198</v>
      </c>
      <c r="AU107" s="202" t="s">
        <v>39</v>
      </c>
      <c r="AY107" s="202" t="s">
        <v>196</v>
      </c>
      <c r="BE107" s="301">
        <f t="shared" si="4"/>
        <v>0</v>
      </c>
      <c r="BF107" s="301">
        <f t="shared" si="5"/>
        <v>0</v>
      </c>
      <c r="BG107" s="301">
        <f t="shared" si="6"/>
        <v>0</v>
      </c>
      <c r="BH107" s="301">
        <f t="shared" si="7"/>
        <v>0</v>
      </c>
      <c r="BI107" s="301">
        <f t="shared" si="8"/>
        <v>0</v>
      </c>
      <c r="BJ107" s="202" t="s">
        <v>39</v>
      </c>
      <c r="BK107" s="301">
        <f t="shared" si="9"/>
        <v>0</v>
      </c>
      <c r="BL107" s="202" t="s">
        <v>261</v>
      </c>
      <c r="BM107" s="202" t="s">
        <v>2766</v>
      </c>
    </row>
    <row r="108" spans="2:65" s="212" customFormat="1" ht="16.5" customHeight="1">
      <c r="B108" s="213"/>
      <c r="C108" s="291" t="s">
        <v>295</v>
      </c>
      <c r="D108" s="291" t="s">
        <v>198</v>
      </c>
      <c r="E108" s="292" t="s">
        <v>1593</v>
      </c>
      <c r="F108" s="293" t="s">
        <v>1611</v>
      </c>
      <c r="G108" s="294" t="s">
        <v>1264</v>
      </c>
      <c r="H108" s="295">
        <v>10</v>
      </c>
      <c r="I108" s="116">
        <v>0</v>
      </c>
      <c r="J108" s="296">
        <f t="shared" si="0"/>
        <v>0</v>
      </c>
      <c r="K108" s="293" t="s">
        <v>351</v>
      </c>
      <c r="L108" s="213"/>
      <c r="M108" s="297" t="s">
        <v>5</v>
      </c>
      <c r="N108" s="320" t="s">
        <v>48</v>
      </c>
      <c r="O108" s="321"/>
      <c r="P108" s="322">
        <f t="shared" si="1"/>
        <v>0</v>
      </c>
      <c r="Q108" s="322">
        <v>0</v>
      </c>
      <c r="R108" s="322">
        <f t="shared" si="2"/>
        <v>0</v>
      </c>
      <c r="S108" s="322">
        <v>0</v>
      </c>
      <c r="T108" s="323">
        <f t="shared" si="3"/>
        <v>0</v>
      </c>
      <c r="AR108" s="202" t="s">
        <v>261</v>
      </c>
      <c r="AT108" s="202" t="s">
        <v>198</v>
      </c>
      <c r="AU108" s="202" t="s">
        <v>39</v>
      </c>
      <c r="AY108" s="202" t="s">
        <v>196</v>
      </c>
      <c r="BE108" s="301">
        <f t="shared" si="4"/>
        <v>0</v>
      </c>
      <c r="BF108" s="301">
        <f t="shared" si="5"/>
        <v>0</v>
      </c>
      <c r="BG108" s="301">
        <f t="shared" si="6"/>
        <v>0</v>
      </c>
      <c r="BH108" s="301">
        <f t="shared" si="7"/>
        <v>0</v>
      </c>
      <c r="BI108" s="301">
        <f t="shared" si="8"/>
        <v>0</v>
      </c>
      <c r="BJ108" s="202" t="s">
        <v>39</v>
      </c>
      <c r="BK108" s="301">
        <f t="shared" si="9"/>
        <v>0</v>
      </c>
      <c r="BL108" s="202" t="s">
        <v>261</v>
      </c>
      <c r="BM108" s="202" t="s">
        <v>2767</v>
      </c>
    </row>
    <row r="109" spans="2:65" s="212" customFormat="1" ht="6.95" customHeight="1">
      <c r="B109" s="236"/>
      <c r="C109" s="237"/>
      <c r="D109" s="237"/>
      <c r="E109" s="237"/>
      <c r="F109" s="237"/>
      <c r="G109" s="237"/>
      <c r="H109" s="237"/>
      <c r="I109" s="108"/>
      <c r="J109" s="237"/>
      <c r="K109" s="237"/>
      <c r="L109" s="213"/>
    </row>
  </sheetData>
  <sheetProtection password="805E" sheet="1" objects="1" scenarios="1"/>
  <autoFilter ref="C82:K108"/>
  <mergeCells count="13">
    <mergeCell ref="E75:H75"/>
    <mergeCell ref="G1:H1"/>
    <mergeCell ref="L2:V2"/>
    <mergeCell ref="E49:H49"/>
    <mergeCell ref="E51:H51"/>
    <mergeCell ref="J55:J56"/>
    <mergeCell ref="E71:H71"/>
    <mergeCell ref="E73:H7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5"/>
  <sheetViews>
    <sheetView showGridLines="0" workbookViewId="0">
      <pane ySplit="1" topLeftCell="A91" activePane="bottomLeft" state="frozen"/>
      <selection pane="bottomLeft" activeCell="V95" sqref="V95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118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2423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2768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71.25" customHeight="1">
      <c r="B26" s="218"/>
      <c r="C26" s="219"/>
      <c r="D26" s="219"/>
      <c r="E26" s="380" t="s">
        <v>42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ROUND(J96,0)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ROUND(SUM(BE96:BE194), 0)</f>
        <v>0</v>
      </c>
      <c r="G32" s="214"/>
      <c r="H32" s="214"/>
      <c r="I32" s="106">
        <v>0.21</v>
      </c>
      <c r="J32" s="228">
        <f>ROUND(ROUND((SUM(BE96:BE194)),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ROUND(SUM(BF96:BF194), 0)</f>
        <v>0</v>
      </c>
      <c r="G33" s="214"/>
      <c r="H33" s="214"/>
      <c r="I33" s="106">
        <v>0.15</v>
      </c>
      <c r="J33" s="228">
        <f>ROUND(ROUND((SUM(BF96:BF194)),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ROUND(SUM(BG96:BG194),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ROUND(SUM(BH96:BH194),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ROUND(SUM(BI96:BI194),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2423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06 - Zdravotně technické instalace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J96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152</v>
      </c>
      <c r="E61" s="249"/>
      <c r="F61" s="249"/>
      <c r="G61" s="249"/>
      <c r="H61" s="249"/>
      <c r="I61" s="111"/>
      <c r="J61" s="250">
        <f>J97</f>
        <v>0</v>
      </c>
      <c r="K61" s="251"/>
    </row>
    <row r="62" spans="2:47" s="259" customFormat="1" ht="19.899999999999999" customHeight="1">
      <c r="B62" s="253"/>
      <c r="C62" s="254"/>
      <c r="D62" s="255" t="s">
        <v>153</v>
      </c>
      <c r="E62" s="256"/>
      <c r="F62" s="256"/>
      <c r="G62" s="256"/>
      <c r="H62" s="256"/>
      <c r="I62" s="112"/>
      <c r="J62" s="257">
        <f>J98</f>
        <v>0</v>
      </c>
      <c r="K62" s="258"/>
    </row>
    <row r="63" spans="2:47" s="259" customFormat="1" ht="19.899999999999999" customHeight="1">
      <c r="B63" s="253"/>
      <c r="C63" s="254"/>
      <c r="D63" s="255" t="s">
        <v>157</v>
      </c>
      <c r="E63" s="256"/>
      <c r="F63" s="256"/>
      <c r="G63" s="256"/>
      <c r="H63" s="256"/>
      <c r="I63" s="112"/>
      <c r="J63" s="257">
        <f>J111</f>
        <v>0</v>
      </c>
      <c r="K63" s="258"/>
    </row>
    <row r="64" spans="2:47" s="259" customFormat="1" ht="19.899999999999999" customHeight="1">
      <c r="B64" s="253"/>
      <c r="C64" s="254"/>
      <c r="D64" s="255" t="s">
        <v>158</v>
      </c>
      <c r="E64" s="256"/>
      <c r="F64" s="256"/>
      <c r="G64" s="256"/>
      <c r="H64" s="256"/>
      <c r="I64" s="112"/>
      <c r="J64" s="257">
        <f>J113</f>
        <v>0</v>
      </c>
      <c r="K64" s="258"/>
    </row>
    <row r="65" spans="2:12" s="259" customFormat="1" ht="19.899999999999999" customHeight="1">
      <c r="B65" s="253"/>
      <c r="C65" s="254"/>
      <c r="D65" s="255" t="s">
        <v>1614</v>
      </c>
      <c r="E65" s="256"/>
      <c r="F65" s="256"/>
      <c r="G65" s="256"/>
      <c r="H65" s="256"/>
      <c r="I65" s="112"/>
      <c r="J65" s="257">
        <f>J115</f>
        <v>0</v>
      </c>
      <c r="K65" s="258"/>
    </row>
    <row r="66" spans="2:12" s="259" customFormat="1" ht="19.899999999999999" customHeight="1">
      <c r="B66" s="253"/>
      <c r="C66" s="254"/>
      <c r="D66" s="255" t="s">
        <v>159</v>
      </c>
      <c r="E66" s="256"/>
      <c r="F66" s="256"/>
      <c r="G66" s="256"/>
      <c r="H66" s="256"/>
      <c r="I66" s="112"/>
      <c r="J66" s="257">
        <f>J127</f>
        <v>0</v>
      </c>
      <c r="K66" s="258"/>
    </row>
    <row r="67" spans="2:12" s="259" customFormat="1" ht="19.899999999999999" customHeight="1">
      <c r="B67" s="253"/>
      <c r="C67" s="254"/>
      <c r="D67" s="255" t="s">
        <v>160</v>
      </c>
      <c r="E67" s="256"/>
      <c r="F67" s="256"/>
      <c r="G67" s="256"/>
      <c r="H67" s="256"/>
      <c r="I67" s="112"/>
      <c r="J67" s="257">
        <f>J131</f>
        <v>0</v>
      </c>
      <c r="K67" s="258"/>
    </row>
    <row r="68" spans="2:12" s="259" customFormat="1" ht="19.899999999999999" customHeight="1">
      <c r="B68" s="253"/>
      <c r="C68" s="254"/>
      <c r="D68" s="255" t="s">
        <v>161</v>
      </c>
      <c r="E68" s="256"/>
      <c r="F68" s="256"/>
      <c r="G68" s="256"/>
      <c r="H68" s="256"/>
      <c r="I68" s="112"/>
      <c r="J68" s="257">
        <f>J136</f>
        <v>0</v>
      </c>
      <c r="K68" s="258"/>
    </row>
    <row r="69" spans="2:12" s="252" customFormat="1" ht="24.95" customHeight="1">
      <c r="B69" s="246"/>
      <c r="C69" s="247"/>
      <c r="D69" s="248" t="s">
        <v>162</v>
      </c>
      <c r="E69" s="249"/>
      <c r="F69" s="249"/>
      <c r="G69" s="249"/>
      <c r="H69" s="249"/>
      <c r="I69" s="111"/>
      <c r="J69" s="250">
        <f>J138</f>
        <v>0</v>
      </c>
      <c r="K69" s="251"/>
    </row>
    <row r="70" spans="2:12" s="259" customFormat="1" ht="19.899999999999999" customHeight="1">
      <c r="B70" s="253"/>
      <c r="C70" s="254"/>
      <c r="D70" s="255" t="s">
        <v>165</v>
      </c>
      <c r="E70" s="256"/>
      <c r="F70" s="256"/>
      <c r="G70" s="256"/>
      <c r="H70" s="256"/>
      <c r="I70" s="112"/>
      <c r="J70" s="257">
        <f>J139</f>
        <v>0</v>
      </c>
      <c r="K70" s="258"/>
    </row>
    <row r="71" spans="2:12" s="259" customFormat="1" ht="19.899999999999999" customHeight="1">
      <c r="B71" s="253"/>
      <c r="C71" s="254"/>
      <c r="D71" s="255" t="s">
        <v>1615</v>
      </c>
      <c r="E71" s="256"/>
      <c r="F71" s="256"/>
      <c r="G71" s="256"/>
      <c r="H71" s="256"/>
      <c r="I71" s="112"/>
      <c r="J71" s="257">
        <f>J143</f>
        <v>0</v>
      </c>
      <c r="K71" s="258"/>
    </row>
    <row r="72" spans="2:12" s="259" customFormat="1" ht="19.899999999999999" customHeight="1">
      <c r="B72" s="253"/>
      <c r="C72" s="254"/>
      <c r="D72" s="255" t="s">
        <v>1616</v>
      </c>
      <c r="E72" s="256"/>
      <c r="F72" s="256"/>
      <c r="G72" s="256"/>
      <c r="H72" s="256"/>
      <c r="I72" s="112"/>
      <c r="J72" s="257">
        <f>J155</f>
        <v>0</v>
      </c>
      <c r="K72" s="258"/>
    </row>
    <row r="73" spans="2:12" s="259" customFormat="1" ht="19.899999999999999" customHeight="1">
      <c r="B73" s="253"/>
      <c r="C73" s="254"/>
      <c r="D73" s="255" t="s">
        <v>1617</v>
      </c>
      <c r="E73" s="256"/>
      <c r="F73" s="256"/>
      <c r="G73" s="256"/>
      <c r="H73" s="256"/>
      <c r="I73" s="112"/>
      <c r="J73" s="257">
        <f>J171</f>
        <v>0</v>
      </c>
      <c r="K73" s="258"/>
    </row>
    <row r="74" spans="2:12" s="259" customFormat="1" ht="19.899999999999999" customHeight="1">
      <c r="B74" s="253"/>
      <c r="C74" s="254"/>
      <c r="D74" s="255" t="s">
        <v>1618</v>
      </c>
      <c r="E74" s="256"/>
      <c r="F74" s="256"/>
      <c r="G74" s="256"/>
      <c r="H74" s="256"/>
      <c r="I74" s="112"/>
      <c r="J74" s="257">
        <f>J193</f>
        <v>0</v>
      </c>
      <c r="K74" s="258"/>
    </row>
    <row r="75" spans="2:12" s="212" customFormat="1" ht="21.75" customHeight="1">
      <c r="B75" s="213"/>
      <c r="C75" s="214"/>
      <c r="D75" s="214"/>
      <c r="E75" s="214"/>
      <c r="F75" s="214"/>
      <c r="G75" s="214"/>
      <c r="H75" s="214"/>
      <c r="I75" s="101"/>
      <c r="J75" s="214"/>
      <c r="K75" s="215"/>
    </row>
    <row r="76" spans="2:12" s="212" customFormat="1" ht="6.95" customHeight="1">
      <c r="B76" s="236"/>
      <c r="C76" s="237"/>
      <c r="D76" s="237"/>
      <c r="E76" s="237"/>
      <c r="F76" s="237"/>
      <c r="G76" s="237"/>
      <c r="H76" s="237"/>
      <c r="I76" s="108"/>
      <c r="J76" s="237"/>
      <c r="K76" s="238"/>
    </row>
    <row r="80" spans="2:12" s="212" customFormat="1" ht="6.95" customHeight="1">
      <c r="B80" s="239"/>
      <c r="C80" s="240"/>
      <c r="D80" s="240"/>
      <c r="E80" s="240"/>
      <c r="F80" s="240"/>
      <c r="G80" s="240"/>
      <c r="H80" s="240"/>
      <c r="I80" s="109"/>
      <c r="J80" s="240"/>
      <c r="K80" s="240"/>
      <c r="L80" s="213"/>
    </row>
    <row r="81" spans="2:63" s="212" customFormat="1" ht="36.950000000000003" customHeight="1">
      <c r="B81" s="213"/>
      <c r="C81" s="260" t="s">
        <v>180</v>
      </c>
      <c r="I81" s="119"/>
      <c r="L81" s="213"/>
    </row>
    <row r="82" spans="2:63" s="212" customFormat="1" ht="6.95" customHeight="1">
      <c r="B82" s="213"/>
      <c r="I82" s="119"/>
      <c r="L82" s="213"/>
    </row>
    <row r="83" spans="2:63" s="212" customFormat="1" ht="14.45" customHeight="1">
      <c r="B83" s="213"/>
      <c r="C83" s="261" t="s">
        <v>19</v>
      </c>
      <c r="I83" s="119"/>
      <c r="L83" s="213"/>
    </row>
    <row r="84" spans="2:63" s="212" customFormat="1" ht="16.5" customHeight="1">
      <c r="B84" s="213"/>
      <c r="E84" s="382" t="str">
        <f>E7</f>
        <v>Střední škola automobilní Holice - modernizace dílen odborného výcviku a praxe - stavební práce</v>
      </c>
      <c r="F84" s="383"/>
      <c r="G84" s="383"/>
      <c r="H84" s="383"/>
      <c r="I84" s="119"/>
      <c r="L84" s="213"/>
    </row>
    <row r="85" spans="2:63" ht="15">
      <c r="B85" s="206"/>
      <c r="C85" s="261" t="s">
        <v>143</v>
      </c>
      <c r="L85" s="206"/>
    </row>
    <row r="86" spans="2:63" s="212" customFormat="1" ht="16.5" customHeight="1">
      <c r="B86" s="213"/>
      <c r="E86" s="382" t="s">
        <v>2423</v>
      </c>
      <c r="F86" s="373"/>
      <c r="G86" s="373"/>
      <c r="H86" s="373"/>
      <c r="I86" s="119"/>
      <c r="L86" s="213"/>
    </row>
    <row r="87" spans="2:63" s="212" customFormat="1" ht="14.45" customHeight="1">
      <c r="B87" s="213"/>
      <c r="C87" s="261" t="s">
        <v>145</v>
      </c>
      <c r="I87" s="119"/>
      <c r="L87" s="213"/>
    </row>
    <row r="88" spans="2:63" s="212" customFormat="1" ht="17.25" customHeight="1">
      <c r="B88" s="213"/>
      <c r="E88" s="372" t="str">
        <f>E11</f>
        <v>06 - Zdravotně technické instalace</v>
      </c>
      <c r="F88" s="373"/>
      <c r="G88" s="373"/>
      <c r="H88" s="373"/>
      <c r="I88" s="119"/>
      <c r="L88" s="213"/>
    </row>
    <row r="89" spans="2:63" s="212" customFormat="1" ht="6.95" customHeight="1">
      <c r="B89" s="213"/>
      <c r="I89" s="119"/>
      <c r="L89" s="213"/>
    </row>
    <row r="90" spans="2:63" s="212" customFormat="1" ht="18" customHeight="1">
      <c r="B90" s="213"/>
      <c r="C90" s="261" t="s">
        <v>23</v>
      </c>
      <c r="F90" s="262" t="str">
        <f>F14</f>
        <v>Holice</v>
      </c>
      <c r="I90" s="113" t="s">
        <v>25</v>
      </c>
      <c r="J90" s="263">
        <f>IF(J14="","",J14)</f>
        <v>0</v>
      </c>
      <c r="L90" s="213"/>
    </row>
    <row r="91" spans="2:63" s="212" customFormat="1" ht="6.95" customHeight="1">
      <c r="B91" s="213"/>
      <c r="I91" s="119"/>
      <c r="L91" s="213"/>
    </row>
    <row r="92" spans="2:63" s="212" customFormat="1" ht="15">
      <c r="B92" s="213"/>
      <c r="C92" s="261" t="s">
        <v>26</v>
      </c>
      <c r="F92" s="262" t="str">
        <f>E17</f>
        <v>Pardubický kraj, Komenského nám. 125, Pardubice</v>
      </c>
      <c r="I92" s="113" t="s">
        <v>34</v>
      </c>
      <c r="J92" s="262" t="str">
        <f>E23</f>
        <v>ApA Architektonicko-projekt.ateliér Vamberk s.r.o.</v>
      </c>
      <c r="L92" s="213"/>
    </row>
    <row r="93" spans="2:63" s="212" customFormat="1" ht="14.45" customHeight="1">
      <c r="B93" s="213"/>
      <c r="C93" s="261" t="s">
        <v>32</v>
      </c>
      <c r="F93" s="262" t="str">
        <f>IF(E20="","",E20)</f>
        <v/>
      </c>
      <c r="I93" s="119"/>
      <c r="L93" s="213"/>
    </row>
    <row r="94" spans="2:63" s="212" customFormat="1" ht="10.35" customHeight="1">
      <c r="B94" s="213"/>
      <c r="I94" s="119"/>
      <c r="L94" s="213"/>
    </row>
    <row r="95" spans="2:63" s="271" customFormat="1" ht="29.25" customHeight="1">
      <c r="B95" s="264"/>
      <c r="C95" s="265" t="s">
        <v>181</v>
      </c>
      <c r="D95" s="266" t="s">
        <v>62</v>
      </c>
      <c r="E95" s="266" t="s">
        <v>58</v>
      </c>
      <c r="F95" s="266" t="s">
        <v>182</v>
      </c>
      <c r="G95" s="266" t="s">
        <v>183</v>
      </c>
      <c r="H95" s="266" t="s">
        <v>184</v>
      </c>
      <c r="I95" s="114" t="s">
        <v>185</v>
      </c>
      <c r="J95" s="266" t="s">
        <v>149</v>
      </c>
      <c r="K95" s="267" t="s">
        <v>186</v>
      </c>
      <c r="L95" s="264"/>
      <c r="M95" s="268" t="s">
        <v>187</v>
      </c>
      <c r="N95" s="269" t="s">
        <v>47</v>
      </c>
      <c r="O95" s="269" t="s">
        <v>188</v>
      </c>
      <c r="P95" s="269" t="s">
        <v>189</v>
      </c>
      <c r="Q95" s="269" t="s">
        <v>190</v>
      </c>
      <c r="R95" s="269" t="s">
        <v>191</v>
      </c>
      <c r="S95" s="269" t="s">
        <v>192</v>
      </c>
      <c r="T95" s="270" t="s">
        <v>193</v>
      </c>
    </row>
    <row r="96" spans="2:63" s="212" customFormat="1" ht="29.25" customHeight="1">
      <c r="B96" s="213"/>
      <c r="C96" s="272" t="s">
        <v>150</v>
      </c>
      <c r="I96" s="119"/>
      <c r="J96" s="273">
        <f>BK96</f>
        <v>0</v>
      </c>
      <c r="L96" s="213"/>
      <c r="M96" s="274"/>
      <c r="N96" s="222"/>
      <c r="O96" s="222"/>
      <c r="P96" s="275">
        <f>P97+P138</f>
        <v>0</v>
      </c>
      <c r="Q96" s="222"/>
      <c r="R96" s="275">
        <f>R97+R138</f>
        <v>33.898210698000007</v>
      </c>
      <c r="S96" s="222"/>
      <c r="T96" s="276">
        <f>T97+T138</f>
        <v>9.4799500000000005</v>
      </c>
      <c r="AT96" s="202" t="s">
        <v>76</v>
      </c>
      <c r="AU96" s="202" t="s">
        <v>151</v>
      </c>
      <c r="BK96" s="277">
        <f>BK97+BK138</f>
        <v>0</v>
      </c>
    </row>
    <row r="97" spans="2:65" s="279" customFormat="1" ht="37.35" customHeight="1">
      <c r="B97" s="278"/>
      <c r="D97" s="280" t="s">
        <v>76</v>
      </c>
      <c r="E97" s="281" t="s">
        <v>194</v>
      </c>
      <c r="F97" s="281" t="s">
        <v>195</v>
      </c>
      <c r="I97" s="115"/>
      <c r="J97" s="282">
        <f>BK97</f>
        <v>0</v>
      </c>
      <c r="L97" s="278"/>
      <c r="M97" s="283"/>
      <c r="N97" s="284"/>
      <c r="O97" s="284"/>
      <c r="P97" s="285">
        <f>P98+P111+P113+P115+P127+P131+P136</f>
        <v>0</v>
      </c>
      <c r="Q97" s="284"/>
      <c r="R97" s="285">
        <f>R98+R111+R113+R115+R127+R131+R136</f>
        <v>32.967634200000006</v>
      </c>
      <c r="S97" s="284"/>
      <c r="T97" s="286">
        <f>T98+T111+T113+T115+T127+T131+T136</f>
        <v>9.4480000000000004</v>
      </c>
      <c r="AR97" s="280" t="s">
        <v>39</v>
      </c>
      <c r="AT97" s="287" t="s">
        <v>76</v>
      </c>
      <c r="AU97" s="287" t="s">
        <v>77</v>
      </c>
      <c r="AY97" s="280" t="s">
        <v>196</v>
      </c>
      <c r="BK97" s="288">
        <f>BK98+BK111+BK113+BK115+BK127+BK131+BK136</f>
        <v>0</v>
      </c>
    </row>
    <row r="98" spans="2:65" s="279" customFormat="1" ht="19.899999999999999" customHeight="1">
      <c r="B98" s="278"/>
      <c r="D98" s="280" t="s">
        <v>76</v>
      </c>
      <c r="E98" s="289" t="s">
        <v>39</v>
      </c>
      <c r="F98" s="289" t="s">
        <v>197</v>
      </c>
      <c r="I98" s="115"/>
      <c r="J98" s="290">
        <f>BK98</f>
        <v>0</v>
      </c>
      <c r="L98" s="278"/>
      <c r="M98" s="283"/>
      <c r="N98" s="284"/>
      <c r="O98" s="284"/>
      <c r="P98" s="285">
        <f>SUM(P99:P110)</f>
        <v>0</v>
      </c>
      <c r="Q98" s="284"/>
      <c r="R98" s="285">
        <f>SUM(R99:R110)</f>
        <v>22.572000000000003</v>
      </c>
      <c r="S98" s="284"/>
      <c r="T98" s="286">
        <f>SUM(T99:T110)</f>
        <v>7.923</v>
      </c>
      <c r="AR98" s="280" t="s">
        <v>39</v>
      </c>
      <c r="AT98" s="287" t="s">
        <v>76</v>
      </c>
      <c r="AU98" s="287" t="s">
        <v>39</v>
      </c>
      <c r="AY98" s="280" t="s">
        <v>196</v>
      </c>
      <c r="BK98" s="288">
        <f>SUM(BK99:BK110)</f>
        <v>0</v>
      </c>
    </row>
    <row r="99" spans="2:65" s="212" customFormat="1" ht="51" customHeight="1">
      <c r="B99" s="213"/>
      <c r="C99" s="291" t="s">
        <v>39</v>
      </c>
      <c r="D99" s="291" t="s">
        <v>198</v>
      </c>
      <c r="E99" s="292" t="s">
        <v>2424</v>
      </c>
      <c r="F99" s="293" t="s">
        <v>2425</v>
      </c>
      <c r="G99" s="294" t="s">
        <v>201</v>
      </c>
      <c r="H99" s="295">
        <v>19</v>
      </c>
      <c r="I99" s="116">
        <v>0</v>
      </c>
      <c r="J99" s="296">
        <f t="shared" ref="J99:J110" si="0">ROUND(I99*H99,2)</f>
        <v>0</v>
      </c>
      <c r="K99" s="293" t="s">
        <v>202</v>
      </c>
      <c r="L99" s="213"/>
      <c r="M99" s="297" t="s">
        <v>5</v>
      </c>
      <c r="N99" s="298" t="s">
        <v>48</v>
      </c>
      <c r="O99" s="214"/>
      <c r="P99" s="299">
        <f t="shared" ref="P99:P110" si="1">O99*H99</f>
        <v>0</v>
      </c>
      <c r="Q99" s="299">
        <v>0</v>
      </c>
      <c r="R99" s="299">
        <f t="shared" ref="R99:R110" si="2">Q99*H99</f>
        <v>0</v>
      </c>
      <c r="S99" s="299">
        <v>0.41699999999999998</v>
      </c>
      <c r="T99" s="300">
        <f t="shared" ref="T99:T110" si="3">S99*H99</f>
        <v>7.923</v>
      </c>
      <c r="AR99" s="202" t="s">
        <v>203</v>
      </c>
      <c r="AT99" s="202" t="s">
        <v>198</v>
      </c>
      <c r="AU99" s="202" t="s">
        <v>85</v>
      </c>
      <c r="AY99" s="202" t="s">
        <v>196</v>
      </c>
      <c r="BE99" s="301">
        <f t="shared" ref="BE99:BE110" si="4">IF(N99="základní",J99,0)</f>
        <v>0</v>
      </c>
      <c r="BF99" s="301">
        <f t="shared" ref="BF99:BF110" si="5">IF(N99="snížená",J99,0)</f>
        <v>0</v>
      </c>
      <c r="BG99" s="301">
        <f t="shared" ref="BG99:BG110" si="6">IF(N99="zákl. přenesená",J99,0)</f>
        <v>0</v>
      </c>
      <c r="BH99" s="301">
        <f t="shared" ref="BH99:BH110" si="7">IF(N99="sníž. přenesená",J99,0)</f>
        <v>0</v>
      </c>
      <c r="BI99" s="301">
        <f t="shared" ref="BI99:BI110" si="8">IF(N99="nulová",J99,0)</f>
        <v>0</v>
      </c>
      <c r="BJ99" s="202" t="s">
        <v>39</v>
      </c>
      <c r="BK99" s="301">
        <f t="shared" ref="BK99:BK110" si="9">ROUND(I99*H99,2)</f>
        <v>0</v>
      </c>
      <c r="BL99" s="202" t="s">
        <v>203</v>
      </c>
      <c r="BM99" s="202" t="s">
        <v>2769</v>
      </c>
    </row>
    <row r="100" spans="2:65" s="212" customFormat="1" ht="25.5" customHeight="1">
      <c r="B100" s="213"/>
      <c r="C100" s="291" t="s">
        <v>85</v>
      </c>
      <c r="D100" s="291" t="s">
        <v>198</v>
      </c>
      <c r="E100" s="292" t="s">
        <v>1621</v>
      </c>
      <c r="F100" s="293" t="s">
        <v>1622</v>
      </c>
      <c r="G100" s="294" t="s">
        <v>222</v>
      </c>
      <c r="H100" s="295">
        <v>1</v>
      </c>
      <c r="I100" s="116">
        <v>0</v>
      </c>
      <c r="J100" s="296">
        <f t="shared" si="0"/>
        <v>0</v>
      </c>
      <c r="K100" s="293" t="s">
        <v>202</v>
      </c>
      <c r="L100" s="213"/>
      <c r="M100" s="297" t="s">
        <v>5</v>
      </c>
      <c r="N100" s="298" t="s">
        <v>48</v>
      </c>
      <c r="O100" s="214"/>
      <c r="P100" s="299">
        <f t="shared" si="1"/>
        <v>0</v>
      </c>
      <c r="Q100" s="299">
        <v>0</v>
      </c>
      <c r="R100" s="299">
        <f t="shared" si="2"/>
        <v>0</v>
      </c>
      <c r="S100" s="299">
        <v>0</v>
      </c>
      <c r="T100" s="300">
        <f t="shared" si="3"/>
        <v>0</v>
      </c>
      <c r="AR100" s="202" t="s">
        <v>203</v>
      </c>
      <c r="AT100" s="202" t="s">
        <v>198</v>
      </c>
      <c r="AU100" s="202" t="s">
        <v>85</v>
      </c>
      <c r="AY100" s="202" t="s">
        <v>196</v>
      </c>
      <c r="BE100" s="301">
        <f t="shared" si="4"/>
        <v>0</v>
      </c>
      <c r="BF100" s="301">
        <f t="shared" si="5"/>
        <v>0</v>
      </c>
      <c r="BG100" s="301">
        <f t="shared" si="6"/>
        <v>0</v>
      </c>
      <c r="BH100" s="301">
        <f t="shared" si="7"/>
        <v>0</v>
      </c>
      <c r="BI100" s="301">
        <f t="shared" si="8"/>
        <v>0</v>
      </c>
      <c r="BJ100" s="202" t="s">
        <v>39</v>
      </c>
      <c r="BK100" s="301">
        <f t="shared" si="9"/>
        <v>0</v>
      </c>
      <c r="BL100" s="202" t="s">
        <v>203</v>
      </c>
      <c r="BM100" s="202" t="s">
        <v>2770</v>
      </c>
    </row>
    <row r="101" spans="2:65" s="212" customFormat="1" ht="25.5" customHeight="1">
      <c r="B101" s="213"/>
      <c r="C101" s="291" t="s">
        <v>208</v>
      </c>
      <c r="D101" s="291" t="s">
        <v>198</v>
      </c>
      <c r="E101" s="292" t="s">
        <v>220</v>
      </c>
      <c r="F101" s="293" t="s">
        <v>221</v>
      </c>
      <c r="G101" s="294" t="s">
        <v>222</v>
      </c>
      <c r="H101" s="295">
        <v>11.88</v>
      </c>
      <c r="I101" s="116">
        <v>0</v>
      </c>
      <c r="J101" s="296">
        <f t="shared" si="0"/>
        <v>0</v>
      </c>
      <c r="K101" s="293" t="s">
        <v>202</v>
      </c>
      <c r="L101" s="213"/>
      <c r="M101" s="297" t="s">
        <v>5</v>
      </c>
      <c r="N101" s="298" t="s">
        <v>48</v>
      </c>
      <c r="O101" s="214"/>
      <c r="P101" s="299">
        <f t="shared" si="1"/>
        <v>0</v>
      </c>
      <c r="Q101" s="299">
        <v>0</v>
      </c>
      <c r="R101" s="299">
        <f t="shared" si="2"/>
        <v>0</v>
      </c>
      <c r="S101" s="299">
        <v>0</v>
      </c>
      <c r="T101" s="300">
        <f t="shared" si="3"/>
        <v>0</v>
      </c>
      <c r="AR101" s="202" t="s">
        <v>203</v>
      </c>
      <c r="AT101" s="202" t="s">
        <v>198</v>
      </c>
      <c r="AU101" s="202" t="s">
        <v>85</v>
      </c>
      <c r="AY101" s="202" t="s">
        <v>196</v>
      </c>
      <c r="BE101" s="301">
        <f t="shared" si="4"/>
        <v>0</v>
      </c>
      <c r="BF101" s="301">
        <f t="shared" si="5"/>
        <v>0</v>
      </c>
      <c r="BG101" s="301">
        <f t="shared" si="6"/>
        <v>0</v>
      </c>
      <c r="BH101" s="301">
        <f t="shared" si="7"/>
        <v>0</v>
      </c>
      <c r="BI101" s="301">
        <f t="shared" si="8"/>
        <v>0</v>
      </c>
      <c r="BJ101" s="202" t="s">
        <v>39</v>
      </c>
      <c r="BK101" s="301">
        <f t="shared" si="9"/>
        <v>0</v>
      </c>
      <c r="BL101" s="202" t="s">
        <v>203</v>
      </c>
      <c r="BM101" s="202" t="s">
        <v>2771</v>
      </c>
    </row>
    <row r="102" spans="2:65" s="212" customFormat="1" ht="38.25" customHeight="1">
      <c r="B102" s="213"/>
      <c r="C102" s="291" t="s">
        <v>203</v>
      </c>
      <c r="D102" s="291" t="s">
        <v>198</v>
      </c>
      <c r="E102" s="292" t="s">
        <v>1625</v>
      </c>
      <c r="F102" s="293" t="s">
        <v>1626</v>
      </c>
      <c r="G102" s="294" t="s">
        <v>222</v>
      </c>
      <c r="H102" s="295">
        <v>0.66</v>
      </c>
      <c r="I102" s="116">
        <v>0</v>
      </c>
      <c r="J102" s="296">
        <f t="shared" si="0"/>
        <v>0</v>
      </c>
      <c r="K102" s="293" t="s">
        <v>202</v>
      </c>
      <c r="L102" s="213"/>
      <c r="M102" s="297" t="s">
        <v>5</v>
      </c>
      <c r="N102" s="298" t="s">
        <v>48</v>
      </c>
      <c r="O102" s="214"/>
      <c r="P102" s="299">
        <f t="shared" si="1"/>
        <v>0</v>
      </c>
      <c r="Q102" s="299">
        <v>0</v>
      </c>
      <c r="R102" s="299">
        <f t="shared" si="2"/>
        <v>0</v>
      </c>
      <c r="S102" s="299">
        <v>0</v>
      </c>
      <c r="T102" s="300">
        <f t="shared" si="3"/>
        <v>0</v>
      </c>
      <c r="AR102" s="202" t="s">
        <v>203</v>
      </c>
      <c r="AT102" s="202" t="s">
        <v>198</v>
      </c>
      <c r="AU102" s="202" t="s">
        <v>85</v>
      </c>
      <c r="AY102" s="202" t="s">
        <v>196</v>
      </c>
      <c r="BE102" s="301">
        <f t="shared" si="4"/>
        <v>0</v>
      </c>
      <c r="BF102" s="301">
        <f t="shared" si="5"/>
        <v>0</v>
      </c>
      <c r="BG102" s="301">
        <f t="shared" si="6"/>
        <v>0</v>
      </c>
      <c r="BH102" s="301">
        <f t="shared" si="7"/>
        <v>0</v>
      </c>
      <c r="BI102" s="301">
        <f t="shared" si="8"/>
        <v>0</v>
      </c>
      <c r="BJ102" s="202" t="s">
        <v>39</v>
      </c>
      <c r="BK102" s="301">
        <f t="shared" si="9"/>
        <v>0</v>
      </c>
      <c r="BL102" s="202" t="s">
        <v>203</v>
      </c>
      <c r="BM102" s="202" t="s">
        <v>2772</v>
      </c>
    </row>
    <row r="103" spans="2:65" s="212" customFormat="1" ht="38.25" customHeight="1">
      <c r="B103" s="213"/>
      <c r="C103" s="291" t="s">
        <v>215</v>
      </c>
      <c r="D103" s="291" t="s">
        <v>198</v>
      </c>
      <c r="E103" s="292" t="s">
        <v>229</v>
      </c>
      <c r="F103" s="293" t="s">
        <v>230</v>
      </c>
      <c r="G103" s="294" t="s">
        <v>222</v>
      </c>
      <c r="H103" s="295">
        <v>12.54</v>
      </c>
      <c r="I103" s="116">
        <v>0</v>
      </c>
      <c r="J103" s="296">
        <f t="shared" si="0"/>
        <v>0</v>
      </c>
      <c r="K103" s="293" t="s">
        <v>202</v>
      </c>
      <c r="L103" s="213"/>
      <c r="M103" s="297" t="s">
        <v>5</v>
      </c>
      <c r="N103" s="298" t="s">
        <v>48</v>
      </c>
      <c r="O103" s="214"/>
      <c r="P103" s="299">
        <f t="shared" si="1"/>
        <v>0</v>
      </c>
      <c r="Q103" s="299">
        <v>0</v>
      </c>
      <c r="R103" s="299">
        <f t="shared" si="2"/>
        <v>0</v>
      </c>
      <c r="S103" s="299">
        <v>0</v>
      </c>
      <c r="T103" s="300">
        <f t="shared" si="3"/>
        <v>0</v>
      </c>
      <c r="AR103" s="202" t="s">
        <v>203</v>
      </c>
      <c r="AT103" s="202" t="s">
        <v>198</v>
      </c>
      <c r="AU103" s="202" t="s">
        <v>85</v>
      </c>
      <c r="AY103" s="202" t="s">
        <v>196</v>
      </c>
      <c r="BE103" s="301">
        <f t="shared" si="4"/>
        <v>0</v>
      </c>
      <c r="BF103" s="301">
        <f t="shared" si="5"/>
        <v>0</v>
      </c>
      <c r="BG103" s="301">
        <f t="shared" si="6"/>
        <v>0</v>
      </c>
      <c r="BH103" s="301">
        <f t="shared" si="7"/>
        <v>0</v>
      </c>
      <c r="BI103" s="301">
        <f t="shared" si="8"/>
        <v>0</v>
      </c>
      <c r="BJ103" s="202" t="s">
        <v>39</v>
      </c>
      <c r="BK103" s="301">
        <f t="shared" si="9"/>
        <v>0</v>
      </c>
      <c r="BL103" s="202" t="s">
        <v>203</v>
      </c>
      <c r="BM103" s="202" t="s">
        <v>2773</v>
      </c>
    </row>
    <row r="104" spans="2:65" s="212" customFormat="1" ht="25.5" customHeight="1">
      <c r="B104" s="213"/>
      <c r="C104" s="291" t="s">
        <v>219</v>
      </c>
      <c r="D104" s="291" t="s">
        <v>198</v>
      </c>
      <c r="E104" s="292" t="s">
        <v>233</v>
      </c>
      <c r="F104" s="293" t="s">
        <v>234</v>
      </c>
      <c r="G104" s="294" t="s">
        <v>222</v>
      </c>
      <c r="H104" s="295">
        <v>12.54</v>
      </c>
      <c r="I104" s="116">
        <v>0</v>
      </c>
      <c r="J104" s="296">
        <f t="shared" si="0"/>
        <v>0</v>
      </c>
      <c r="K104" s="293" t="s">
        <v>202</v>
      </c>
      <c r="L104" s="213"/>
      <c r="M104" s="297" t="s">
        <v>5</v>
      </c>
      <c r="N104" s="298" t="s">
        <v>48</v>
      </c>
      <c r="O104" s="214"/>
      <c r="P104" s="299">
        <f t="shared" si="1"/>
        <v>0</v>
      </c>
      <c r="Q104" s="299">
        <v>0</v>
      </c>
      <c r="R104" s="299">
        <f t="shared" si="2"/>
        <v>0</v>
      </c>
      <c r="S104" s="299">
        <v>0</v>
      </c>
      <c r="T104" s="300">
        <f t="shared" si="3"/>
        <v>0</v>
      </c>
      <c r="AR104" s="202" t="s">
        <v>203</v>
      </c>
      <c r="AT104" s="202" t="s">
        <v>198</v>
      </c>
      <c r="AU104" s="202" t="s">
        <v>85</v>
      </c>
      <c r="AY104" s="202" t="s">
        <v>196</v>
      </c>
      <c r="BE104" s="301">
        <f t="shared" si="4"/>
        <v>0</v>
      </c>
      <c r="BF104" s="301">
        <f t="shared" si="5"/>
        <v>0</v>
      </c>
      <c r="BG104" s="301">
        <f t="shared" si="6"/>
        <v>0</v>
      </c>
      <c r="BH104" s="301">
        <f t="shared" si="7"/>
        <v>0</v>
      </c>
      <c r="BI104" s="301">
        <f t="shared" si="8"/>
        <v>0</v>
      </c>
      <c r="BJ104" s="202" t="s">
        <v>39</v>
      </c>
      <c r="BK104" s="301">
        <f t="shared" si="9"/>
        <v>0</v>
      </c>
      <c r="BL104" s="202" t="s">
        <v>203</v>
      </c>
      <c r="BM104" s="202" t="s">
        <v>2774</v>
      </c>
    </row>
    <row r="105" spans="2:65" s="212" customFormat="1" ht="16.5" customHeight="1">
      <c r="B105" s="213"/>
      <c r="C105" s="291" t="s">
        <v>224</v>
      </c>
      <c r="D105" s="291" t="s">
        <v>198</v>
      </c>
      <c r="E105" s="292" t="s">
        <v>237</v>
      </c>
      <c r="F105" s="293" t="s">
        <v>238</v>
      </c>
      <c r="G105" s="294" t="s">
        <v>222</v>
      </c>
      <c r="H105" s="295">
        <v>12.54</v>
      </c>
      <c r="I105" s="116">
        <v>0</v>
      </c>
      <c r="J105" s="296">
        <f t="shared" si="0"/>
        <v>0</v>
      </c>
      <c r="K105" s="293" t="s">
        <v>202</v>
      </c>
      <c r="L105" s="213"/>
      <c r="M105" s="297" t="s">
        <v>5</v>
      </c>
      <c r="N105" s="298" t="s">
        <v>48</v>
      </c>
      <c r="O105" s="214"/>
      <c r="P105" s="299">
        <f t="shared" si="1"/>
        <v>0</v>
      </c>
      <c r="Q105" s="299">
        <v>0</v>
      </c>
      <c r="R105" s="299">
        <f t="shared" si="2"/>
        <v>0</v>
      </c>
      <c r="S105" s="299">
        <v>0</v>
      </c>
      <c r="T105" s="300">
        <f t="shared" si="3"/>
        <v>0</v>
      </c>
      <c r="AR105" s="202" t="s">
        <v>203</v>
      </c>
      <c r="AT105" s="202" t="s">
        <v>198</v>
      </c>
      <c r="AU105" s="202" t="s">
        <v>85</v>
      </c>
      <c r="AY105" s="202" t="s">
        <v>196</v>
      </c>
      <c r="BE105" s="301">
        <f t="shared" si="4"/>
        <v>0</v>
      </c>
      <c r="BF105" s="301">
        <f t="shared" si="5"/>
        <v>0</v>
      </c>
      <c r="BG105" s="301">
        <f t="shared" si="6"/>
        <v>0</v>
      </c>
      <c r="BH105" s="301">
        <f t="shared" si="7"/>
        <v>0</v>
      </c>
      <c r="BI105" s="301">
        <f t="shared" si="8"/>
        <v>0</v>
      </c>
      <c r="BJ105" s="202" t="s">
        <v>39</v>
      </c>
      <c r="BK105" s="301">
        <f t="shared" si="9"/>
        <v>0</v>
      </c>
      <c r="BL105" s="202" t="s">
        <v>203</v>
      </c>
      <c r="BM105" s="202" t="s">
        <v>2775</v>
      </c>
    </row>
    <row r="106" spans="2:65" s="212" customFormat="1" ht="16.5" customHeight="1">
      <c r="B106" s="213"/>
      <c r="C106" s="291" t="s">
        <v>228</v>
      </c>
      <c r="D106" s="291" t="s">
        <v>198</v>
      </c>
      <c r="E106" s="292" t="s">
        <v>241</v>
      </c>
      <c r="F106" s="293" t="s">
        <v>242</v>
      </c>
      <c r="G106" s="294" t="s">
        <v>243</v>
      </c>
      <c r="H106" s="295">
        <v>22.571999999999999</v>
      </c>
      <c r="I106" s="116">
        <v>0</v>
      </c>
      <c r="J106" s="296">
        <f t="shared" si="0"/>
        <v>0</v>
      </c>
      <c r="K106" s="293" t="s">
        <v>202</v>
      </c>
      <c r="L106" s="213"/>
      <c r="M106" s="297" t="s">
        <v>5</v>
      </c>
      <c r="N106" s="298" t="s">
        <v>48</v>
      </c>
      <c r="O106" s="214"/>
      <c r="P106" s="299">
        <f t="shared" si="1"/>
        <v>0</v>
      </c>
      <c r="Q106" s="299">
        <v>0</v>
      </c>
      <c r="R106" s="299">
        <f t="shared" si="2"/>
        <v>0</v>
      </c>
      <c r="S106" s="299">
        <v>0</v>
      </c>
      <c r="T106" s="300">
        <f t="shared" si="3"/>
        <v>0</v>
      </c>
      <c r="AR106" s="202" t="s">
        <v>203</v>
      </c>
      <c r="AT106" s="202" t="s">
        <v>198</v>
      </c>
      <c r="AU106" s="202" t="s">
        <v>85</v>
      </c>
      <c r="AY106" s="202" t="s">
        <v>196</v>
      </c>
      <c r="BE106" s="301">
        <f t="shared" si="4"/>
        <v>0</v>
      </c>
      <c r="BF106" s="301">
        <f t="shared" si="5"/>
        <v>0</v>
      </c>
      <c r="BG106" s="301">
        <f t="shared" si="6"/>
        <v>0</v>
      </c>
      <c r="BH106" s="301">
        <f t="shared" si="7"/>
        <v>0</v>
      </c>
      <c r="BI106" s="301">
        <f t="shared" si="8"/>
        <v>0</v>
      </c>
      <c r="BJ106" s="202" t="s">
        <v>39</v>
      </c>
      <c r="BK106" s="301">
        <f t="shared" si="9"/>
        <v>0</v>
      </c>
      <c r="BL106" s="202" t="s">
        <v>203</v>
      </c>
      <c r="BM106" s="202" t="s">
        <v>2776</v>
      </c>
    </row>
    <row r="107" spans="2:65" s="212" customFormat="1" ht="25.5" customHeight="1">
      <c r="B107" s="213"/>
      <c r="C107" s="291" t="s">
        <v>232</v>
      </c>
      <c r="D107" s="291" t="s">
        <v>198</v>
      </c>
      <c r="E107" s="292" t="s">
        <v>246</v>
      </c>
      <c r="F107" s="293" t="s">
        <v>247</v>
      </c>
      <c r="G107" s="294" t="s">
        <v>222</v>
      </c>
      <c r="H107" s="295">
        <v>7.98</v>
      </c>
      <c r="I107" s="116">
        <v>0</v>
      </c>
      <c r="J107" s="296">
        <f t="shared" si="0"/>
        <v>0</v>
      </c>
      <c r="K107" s="293" t="s">
        <v>202</v>
      </c>
      <c r="L107" s="213"/>
      <c r="M107" s="297" t="s">
        <v>5</v>
      </c>
      <c r="N107" s="298" t="s">
        <v>48</v>
      </c>
      <c r="O107" s="214"/>
      <c r="P107" s="299">
        <f t="shared" si="1"/>
        <v>0</v>
      </c>
      <c r="Q107" s="299">
        <v>0</v>
      </c>
      <c r="R107" s="299">
        <f t="shared" si="2"/>
        <v>0</v>
      </c>
      <c r="S107" s="299">
        <v>0</v>
      </c>
      <c r="T107" s="300">
        <f t="shared" si="3"/>
        <v>0</v>
      </c>
      <c r="AR107" s="202" t="s">
        <v>203</v>
      </c>
      <c r="AT107" s="202" t="s">
        <v>198</v>
      </c>
      <c r="AU107" s="202" t="s">
        <v>85</v>
      </c>
      <c r="AY107" s="202" t="s">
        <v>196</v>
      </c>
      <c r="BE107" s="301">
        <f t="shared" si="4"/>
        <v>0</v>
      </c>
      <c r="BF107" s="301">
        <f t="shared" si="5"/>
        <v>0</v>
      </c>
      <c r="BG107" s="301">
        <f t="shared" si="6"/>
        <v>0</v>
      </c>
      <c r="BH107" s="301">
        <f t="shared" si="7"/>
        <v>0</v>
      </c>
      <c r="BI107" s="301">
        <f t="shared" si="8"/>
        <v>0</v>
      </c>
      <c r="BJ107" s="202" t="s">
        <v>39</v>
      </c>
      <c r="BK107" s="301">
        <f t="shared" si="9"/>
        <v>0</v>
      </c>
      <c r="BL107" s="202" t="s">
        <v>203</v>
      </c>
      <c r="BM107" s="202" t="s">
        <v>2777</v>
      </c>
    </row>
    <row r="108" spans="2:65" s="212" customFormat="1" ht="16.5" customHeight="1">
      <c r="B108" s="213"/>
      <c r="C108" s="302" t="s">
        <v>236</v>
      </c>
      <c r="D108" s="302" t="s">
        <v>291</v>
      </c>
      <c r="E108" s="303" t="s">
        <v>1633</v>
      </c>
      <c r="F108" s="304" t="s">
        <v>1634</v>
      </c>
      <c r="G108" s="305" t="s">
        <v>243</v>
      </c>
      <c r="H108" s="306">
        <v>14.364000000000001</v>
      </c>
      <c r="I108" s="117">
        <v>0</v>
      </c>
      <c r="J108" s="307">
        <f t="shared" si="0"/>
        <v>0</v>
      </c>
      <c r="K108" s="304" t="s">
        <v>202</v>
      </c>
      <c r="L108" s="308"/>
      <c r="M108" s="309" t="s">
        <v>5</v>
      </c>
      <c r="N108" s="310" t="s">
        <v>48</v>
      </c>
      <c r="O108" s="214"/>
      <c r="P108" s="299">
        <f t="shared" si="1"/>
        <v>0</v>
      </c>
      <c r="Q108" s="299">
        <v>1</v>
      </c>
      <c r="R108" s="299">
        <f t="shared" si="2"/>
        <v>14.364000000000001</v>
      </c>
      <c r="S108" s="299">
        <v>0</v>
      </c>
      <c r="T108" s="300">
        <f t="shared" si="3"/>
        <v>0</v>
      </c>
      <c r="AR108" s="202" t="s">
        <v>228</v>
      </c>
      <c r="AT108" s="202" t="s">
        <v>291</v>
      </c>
      <c r="AU108" s="202" t="s">
        <v>85</v>
      </c>
      <c r="AY108" s="202" t="s">
        <v>196</v>
      </c>
      <c r="BE108" s="301">
        <f t="shared" si="4"/>
        <v>0</v>
      </c>
      <c r="BF108" s="301">
        <f t="shared" si="5"/>
        <v>0</v>
      </c>
      <c r="BG108" s="301">
        <f t="shared" si="6"/>
        <v>0</v>
      </c>
      <c r="BH108" s="301">
        <f t="shared" si="7"/>
        <v>0</v>
      </c>
      <c r="BI108" s="301">
        <f t="shared" si="8"/>
        <v>0</v>
      </c>
      <c r="BJ108" s="202" t="s">
        <v>39</v>
      </c>
      <c r="BK108" s="301">
        <f t="shared" si="9"/>
        <v>0</v>
      </c>
      <c r="BL108" s="202" t="s">
        <v>203</v>
      </c>
      <c r="BM108" s="202" t="s">
        <v>2778</v>
      </c>
    </row>
    <row r="109" spans="2:65" s="212" customFormat="1" ht="38.25" customHeight="1">
      <c r="B109" s="213"/>
      <c r="C109" s="291" t="s">
        <v>240</v>
      </c>
      <c r="D109" s="291" t="s">
        <v>198</v>
      </c>
      <c r="E109" s="292" t="s">
        <v>1636</v>
      </c>
      <c r="F109" s="293" t="s">
        <v>1637</v>
      </c>
      <c r="G109" s="294" t="s">
        <v>222</v>
      </c>
      <c r="H109" s="295">
        <v>4.5599999999999996</v>
      </c>
      <c r="I109" s="116">
        <v>0</v>
      </c>
      <c r="J109" s="296">
        <f t="shared" si="0"/>
        <v>0</v>
      </c>
      <c r="K109" s="293" t="s">
        <v>202</v>
      </c>
      <c r="L109" s="213"/>
      <c r="M109" s="297" t="s">
        <v>5</v>
      </c>
      <c r="N109" s="298" t="s">
        <v>48</v>
      </c>
      <c r="O109" s="214"/>
      <c r="P109" s="299">
        <f t="shared" si="1"/>
        <v>0</v>
      </c>
      <c r="Q109" s="299">
        <v>0</v>
      </c>
      <c r="R109" s="299">
        <f t="shared" si="2"/>
        <v>0</v>
      </c>
      <c r="S109" s="299">
        <v>0</v>
      </c>
      <c r="T109" s="300">
        <f t="shared" si="3"/>
        <v>0</v>
      </c>
      <c r="AR109" s="202" t="s">
        <v>203</v>
      </c>
      <c r="AT109" s="202" t="s">
        <v>198</v>
      </c>
      <c r="AU109" s="202" t="s">
        <v>85</v>
      </c>
      <c r="AY109" s="202" t="s">
        <v>196</v>
      </c>
      <c r="BE109" s="301">
        <f t="shared" si="4"/>
        <v>0</v>
      </c>
      <c r="BF109" s="301">
        <f t="shared" si="5"/>
        <v>0</v>
      </c>
      <c r="BG109" s="301">
        <f t="shared" si="6"/>
        <v>0</v>
      </c>
      <c r="BH109" s="301">
        <f t="shared" si="7"/>
        <v>0</v>
      </c>
      <c r="BI109" s="301">
        <f t="shared" si="8"/>
        <v>0</v>
      </c>
      <c r="BJ109" s="202" t="s">
        <v>39</v>
      </c>
      <c r="BK109" s="301">
        <f t="shared" si="9"/>
        <v>0</v>
      </c>
      <c r="BL109" s="202" t="s">
        <v>203</v>
      </c>
      <c r="BM109" s="202" t="s">
        <v>2779</v>
      </c>
    </row>
    <row r="110" spans="2:65" s="212" customFormat="1" ht="16.5" customHeight="1">
      <c r="B110" s="213"/>
      <c r="C110" s="302" t="s">
        <v>245</v>
      </c>
      <c r="D110" s="302" t="s">
        <v>291</v>
      </c>
      <c r="E110" s="303" t="s">
        <v>1639</v>
      </c>
      <c r="F110" s="304" t="s">
        <v>1640</v>
      </c>
      <c r="G110" s="305" t="s">
        <v>243</v>
      </c>
      <c r="H110" s="306">
        <v>8.2080000000000002</v>
      </c>
      <c r="I110" s="117">
        <v>0</v>
      </c>
      <c r="J110" s="307">
        <f t="shared" si="0"/>
        <v>0</v>
      </c>
      <c r="K110" s="304" t="s">
        <v>202</v>
      </c>
      <c r="L110" s="308"/>
      <c r="M110" s="309" t="s">
        <v>5</v>
      </c>
      <c r="N110" s="310" t="s">
        <v>48</v>
      </c>
      <c r="O110" s="214"/>
      <c r="P110" s="299">
        <f t="shared" si="1"/>
        <v>0</v>
      </c>
      <c r="Q110" s="299">
        <v>1</v>
      </c>
      <c r="R110" s="299">
        <f t="shared" si="2"/>
        <v>8.2080000000000002</v>
      </c>
      <c r="S110" s="299">
        <v>0</v>
      </c>
      <c r="T110" s="300">
        <f t="shared" si="3"/>
        <v>0</v>
      </c>
      <c r="AR110" s="202" t="s">
        <v>228</v>
      </c>
      <c r="AT110" s="202" t="s">
        <v>291</v>
      </c>
      <c r="AU110" s="202" t="s">
        <v>85</v>
      </c>
      <c r="AY110" s="202" t="s">
        <v>196</v>
      </c>
      <c r="BE110" s="301">
        <f t="shared" si="4"/>
        <v>0</v>
      </c>
      <c r="BF110" s="301">
        <f t="shared" si="5"/>
        <v>0</v>
      </c>
      <c r="BG110" s="301">
        <f t="shared" si="6"/>
        <v>0</v>
      </c>
      <c r="BH110" s="301">
        <f t="shared" si="7"/>
        <v>0</v>
      </c>
      <c r="BI110" s="301">
        <f t="shared" si="8"/>
        <v>0</v>
      </c>
      <c r="BJ110" s="202" t="s">
        <v>39</v>
      </c>
      <c r="BK110" s="301">
        <f t="shared" si="9"/>
        <v>0</v>
      </c>
      <c r="BL110" s="202" t="s">
        <v>203</v>
      </c>
      <c r="BM110" s="202" t="s">
        <v>2780</v>
      </c>
    </row>
    <row r="111" spans="2:65" s="279" customFormat="1" ht="29.85" customHeight="1">
      <c r="B111" s="278"/>
      <c r="D111" s="280" t="s">
        <v>76</v>
      </c>
      <c r="E111" s="289" t="s">
        <v>215</v>
      </c>
      <c r="F111" s="289" t="s">
        <v>402</v>
      </c>
      <c r="I111" s="115"/>
      <c r="J111" s="290">
        <f>BK111</f>
        <v>0</v>
      </c>
      <c r="L111" s="278"/>
      <c r="M111" s="283"/>
      <c r="N111" s="284"/>
      <c r="O111" s="284"/>
      <c r="P111" s="285">
        <f>P112</f>
        <v>0</v>
      </c>
      <c r="Q111" s="284"/>
      <c r="R111" s="285">
        <f>R112</f>
        <v>3.4903</v>
      </c>
      <c r="S111" s="284"/>
      <c r="T111" s="286">
        <f>T112</f>
        <v>0</v>
      </c>
      <c r="AR111" s="280" t="s">
        <v>39</v>
      </c>
      <c r="AT111" s="287" t="s">
        <v>76</v>
      </c>
      <c r="AU111" s="287" t="s">
        <v>39</v>
      </c>
      <c r="AY111" s="280" t="s">
        <v>196</v>
      </c>
      <c r="BK111" s="288">
        <f>BK112</f>
        <v>0</v>
      </c>
    </row>
    <row r="112" spans="2:65" s="212" customFormat="1" ht="38.25" customHeight="1">
      <c r="B112" s="213"/>
      <c r="C112" s="291" t="s">
        <v>250</v>
      </c>
      <c r="D112" s="291" t="s">
        <v>198</v>
      </c>
      <c r="E112" s="292" t="s">
        <v>2598</v>
      </c>
      <c r="F112" s="293" t="s">
        <v>2599</v>
      </c>
      <c r="G112" s="294" t="s">
        <v>201</v>
      </c>
      <c r="H112" s="295">
        <v>19</v>
      </c>
      <c r="I112" s="116">
        <v>0</v>
      </c>
      <c r="J112" s="296">
        <f>ROUND(I112*H112,2)</f>
        <v>0</v>
      </c>
      <c r="K112" s="293" t="s">
        <v>202</v>
      </c>
      <c r="L112" s="213"/>
      <c r="M112" s="297" t="s">
        <v>5</v>
      </c>
      <c r="N112" s="298" t="s">
        <v>48</v>
      </c>
      <c r="O112" s="214"/>
      <c r="P112" s="299">
        <f>O112*H112</f>
        <v>0</v>
      </c>
      <c r="Q112" s="299">
        <v>0.1837</v>
      </c>
      <c r="R112" s="299">
        <f>Q112*H112</f>
        <v>3.4903</v>
      </c>
      <c r="S112" s="299">
        <v>0</v>
      </c>
      <c r="T112" s="300">
        <f>S112*H112</f>
        <v>0</v>
      </c>
      <c r="AR112" s="202" t="s">
        <v>203</v>
      </c>
      <c r="AT112" s="202" t="s">
        <v>198</v>
      </c>
      <c r="AU112" s="202" t="s">
        <v>85</v>
      </c>
      <c r="AY112" s="202" t="s">
        <v>196</v>
      </c>
      <c r="BE112" s="301">
        <f>IF(N112="základní",J112,0)</f>
        <v>0</v>
      </c>
      <c r="BF112" s="301">
        <f>IF(N112="snížená",J112,0)</f>
        <v>0</v>
      </c>
      <c r="BG112" s="301">
        <f>IF(N112="zákl. přenesená",J112,0)</f>
        <v>0</v>
      </c>
      <c r="BH112" s="301">
        <f>IF(N112="sníž. přenesená",J112,0)</f>
        <v>0</v>
      </c>
      <c r="BI112" s="301">
        <f>IF(N112="nulová",J112,0)</f>
        <v>0</v>
      </c>
      <c r="BJ112" s="202" t="s">
        <v>39</v>
      </c>
      <c r="BK112" s="301">
        <f>ROUND(I112*H112,2)</f>
        <v>0</v>
      </c>
      <c r="BL112" s="202" t="s">
        <v>203</v>
      </c>
      <c r="BM112" s="202" t="s">
        <v>2781</v>
      </c>
    </row>
    <row r="113" spans="2:65" s="279" customFormat="1" ht="29.85" customHeight="1">
      <c r="B113" s="278"/>
      <c r="D113" s="280" t="s">
        <v>76</v>
      </c>
      <c r="E113" s="289" t="s">
        <v>219</v>
      </c>
      <c r="F113" s="289" t="s">
        <v>423</v>
      </c>
      <c r="I113" s="115"/>
      <c r="J113" s="290">
        <f>BK113</f>
        <v>0</v>
      </c>
      <c r="L113" s="278"/>
      <c r="M113" s="283"/>
      <c r="N113" s="284"/>
      <c r="O113" s="284"/>
      <c r="P113" s="285">
        <f>P114</f>
        <v>0</v>
      </c>
      <c r="Q113" s="284"/>
      <c r="R113" s="285">
        <f>R114</f>
        <v>1.4214941999999999</v>
      </c>
      <c r="S113" s="284"/>
      <c r="T113" s="286">
        <f>T114</f>
        <v>0</v>
      </c>
      <c r="AR113" s="280" t="s">
        <v>39</v>
      </c>
      <c r="AT113" s="287" t="s">
        <v>76</v>
      </c>
      <c r="AU113" s="287" t="s">
        <v>39</v>
      </c>
      <c r="AY113" s="280" t="s">
        <v>196</v>
      </c>
      <c r="BK113" s="288">
        <f>BK114</f>
        <v>0</v>
      </c>
    </row>
    <row r="114" spans="2:65" s="212" customFormat="1" ht="25.5" customHeight="1">
      <c r="B114" s="213"/>
      <c r="C114" s="291" t="s">
        <v>254</v>
      </c>
      <c r="D114" s="291" t="s">
        <v>198</v>
      </c>
      <c r="E114" s="292" t="s">
        <v>1648</v>
      </c>
      <c r="F114" s="293" t="s">
        <v>1649</v>
      </c>
      <c r="G114" s="294" t="s">
        <v>222</v>
      </c>
      <c r="H114" s="295">
        <v>0.63</v>
      </c>
      <c r="I114" s="116">
        <v>0</v>
      </c>
      <c r="J114" s="296">
        <f>ROUND(I114*H114,2)</f>
        <v>0</v>
      </c>
      <c r="K114" s="293" t="s">
        <v>202</v>
      </c>
      <c r="L114" s="213"/>
      <c r="M114" s="297" t="s">
        <v>5</v>
      </c>
      <c r="N114" s="298" t="s">
        <v>48</v>
      </c>
      <c r="O114" s="214"/>
      <c r="P114" s="299">
        <f>O114*H114</f>
        <v>0</v>
      </c>
      <c r="Q114" s="299">
        <v>2.2563399999999998</v>
      </c>
      <c r="R114" s="299">
        <f>Q114*H114</f>
        <v>1.4214941999999999</v>
      </c>
      <c r="S114" s="299">
        <v>0</v>
      </c>
      <c r="T114" s="300">
        <f>S114*H114</f>
        <v>0</v>
      </c>
      <c r="AR114" s="202" t="s">
        <v>203</v>
      </c>
      <c r="AT114" s="202" t="s">
        <v>198</v>
      </c>
      <c r="AU114" s="202" t="s">
        <v>85</v>
      </c>
      <c r="AY114" s="202" t="s">
        <v>196</v>
      </c>
      <c r="BE114" s="301">
        <f>IF(N114="základní",J114,0)</f>
        <v>0</v>
      </c>
      <c r="BF114" s="301">
        <f>IF(N114="snížená",J114,0)</f>
        <v>0</v>
      </c>
      <c r="BG114" s="301">
        <f>IF(N114="zákl. přenesená",J114,0)</f>
        <v>0</v>
      </c>
      <c r="BH114" s="301">
        <f>IF(N114="sníž. přenesená",J114,0)</f>
        <v>0</v>
      </c>
      <c r="BI114" s="301">
        <f>IF(N114="nulová",J114,0)</f>
        <v>0</v>
      </c>
      <c r="BJ114" s="202" t="s">
        <v>39</v>
      </c>
      <c r="BK114" s="301">
        <f>ROUND(I114*H114,2)</f>
        <v>0</v>
      </c>
      <c r="BL114" s="202" t="s">
        <v>203</v>
      </c>
      <c r="BM114" s="202" t="s">
        <v>2782</v>
      </c>
    </row>
    <row r="115" spans="2:65" s="279" customFormat="1" ht="29.85" customHeight="1">
      <c r="B115" s="278"/>
      <c r="D115" s="280" t="s">
        <v>76</v>
      </c>
      <c r="E115" s="289" t="s">
        <v>228</v>
      </c>
      <c r="F115" s="289" t="s">
        <v>1651</v>
      </c>
      <c r="I115" s="115"/>
      <c r="J115" s="290">
        <f>BK115</f>
        <v>0</v>
      </c>
      <c r="L115" s="278"/>
      <c r="M115" s="283"/>
      <c r="N115" s="284"/>
      <c r="O115" s="284"/>
      <c r="P115" s="285">
        <f>SUM(P116:P126)</f>
        <v>0</v>
      </c>
      <c r="Q115" s="284"/>
      <c r="R115" s="285">
        <f>SUM(R116:R126)</f>
        <v>5.4834200000000006</v>
      </c>
      <c r="S115" s="284"/>
      <c r="T115" s="286">
        <f>SUM(T116:T126)</f>
        <v>0</v>
      </c>
      <c r="AR115" s="280" t="s">
        <v>39</v>
      </c>
      <c r="AT115" s="287" t="s">
        <v>76</v>
      </c>
      <c r="AU115" s="287" t="s">
        <v>39</v>
      </c>
      <c r="AY115" s="280" t="s">
        <v>196</v>
      </c>
      <c r="BK115" s="288">
        <f>SUM(BK116:BK126)</f>
        <v>0</v>
      </c>
    </row>
    <row r="116" spans="2:65" s="212" customFormat="1" ht="25.5" customHeight="1">
      <c r="B116" s="213"/>
      <c r="C116" s="291" t="s">
        <v>11</v>
      </c>
      <c r="D116" s="291" t="s">
        <v>198</v>
      </c>
      <c r="E116" s="292" t="s">
        <v>2783</v>
      </c>
      <c r="F116" s="293" t="s">
        <v>2784</v>
      </c>
      <c r="G116" s="294" t="s">
        <v>400</v>
      </c>
      <c r="H116" s="295">
        <v>18</v>
      </c>
      <c r="I116" s="116">
        <v>0</v>
      </c>
      <c r="J116" s="296">
        <f t="shared" ref="J116:J126" si="10">ROUND(I116*H116,2)</f>
        <v>0</v>
      </c>
      <c r="K116" s="293" t="s">
        <v>202</v>
      </c>
      <c r="L116" s="213"/>
      <c r="M116" s="297" t="s">
        <v>5</v>
      </c>
      <c r="N116" s="298" t="s">
        <v>48</v>
      </c>
      <c r="O116" s="214"/>
      <c r="P116" s="299">
        <f t="shared" ref="P116:P126" si="11">O116*H116</f>
        <v>0</v>
      </c>
      <c r="Q116" s="299">
        <v>1.0000000000000001E-5</v>
      </c>
      <c r="R116" s="299">
        <f t="shared" ref="R116:R126" si="12">Q116*H116</f>
        <v>1.8000000000000001E-4</v>
      </c>
      <c r="S116" s="299">
        <v>0</v>
      </c>
      <c r="T116" s="300">
        <f t="shared" ref="T116:T126" si="13">S116*H116</f>
        <v>0</v>
      </c>
      <c r="AR116" s="202" t="s">
        <v>203</v>
      </c>
      <c r="AT116" s="202" t="s">
        <v>198</v>
      </c>
      <c r="AU116" s="202" t="s">
        <v>85</v>
      </c>
      <c r="AY116" s="202" t="s">
        <v>196</v>
      </c>
      <c r="BE116" s="301">
        <f t="shared" ref="BE116:BE126" si="14">IF(N116="základní",J116,0)</f>
        <v>0</v>
      </c>
      <c r="BF116" s="301">
        <f t="shared" ref="BF116:BF126" si="15">IF(N116="snížená",J116,0)</f>
        <v>0</v>
      </c>
      <c r="BG116" s="301">
        <f t="shared" ref="BG116:BG126" si="16">IF(N116="zákl. přenesená",J116,0)</f>
        <v>0</v>
      </c>
      <c r="BH116" s="301">
        <f t="shared" ref="BH116:BH126" si="17">IF(N116="sníž. přenesená",J116,0)</f>
        <v>0</v>
      </c>
      <c r="BI116" s="301">
        <f t="shared" ref="BI116:BI126" si="18">IF(N116="nulová",J116,0)</f>
        <v>0</v>
      </c>
      <c r="BJ116" s="202" t="s">
        <v>39</v>
      </c>
      <c r="BK116" s="301">
        <f t="shared" ref="BK116:BK126" si="19">ROUND(I116*H116,2)</f>
        <v>0</v>
      </c>
      <c r="BL116" s="202" t="s">
        <v>203</v>
      </c>
      <c r="BM116" s="202" t="s">
        <v>2785</v>
      </c>
    </row>
    <row r="117" spans="2:65" s="212" customFormat="1" ht="16.5" customHeight="1">
      <c r="B117" s="213"/>
      <c r="C117" s="302" t="s">
        <v>261</v>
      </c>
      <c r="D117" s="302" t="s">
        <v>291</v>
      </c>
      <c r="E117" s="303" t="s">
        <v>2786</v>
      </c>
      <c r="F117" s="304" t="s">
        <v>2787</v>
      </c>
      <c r="G117" s="305" t="s">
        <v>288</v>
      </c>
      <c r="H117" s="306">
        <v>2</v>
      </c>
      <c r="I117" s="117">
        <v>0</v>
      </c>
      <c r="J117" s="307">
        <f t="shared" si="10"/>
        <v>0</v>
      </c>
      <c r="K117" s="304" t="s">
        <v>202</v>
      </c>
      <c r="L117" s="308"/>
      <c r="M117" s="309" t="s">
        <v>5</v>
      </c>
      <c r="N117" s="310" t="s">
        <v>48</v>
      </c>
      <c r="O117" s="214"/>
      <c r="P117" s="299">
        <f t="shared" si="11"/>
        <v>0</v>
      </c>
      <c r="Q117" s="299">
        <v>8.5999999999999998E-4</v>
      </c>
      <c r="R117" s="299">
        <f t="shared" si="12"/>
        <v>1.72E-3</v>
      </c>
      <c r="S117" s="299">
        <v>0</v>
      </c>
      <c r="T117" s="300">
        <f t="shared" si="13"/>
        <v>0</v>
      </c>
      <c r="AR117" s="202" t="s">
        <v>228</v>
      </c>
      <c r="AT117" s="202" t="s">
        <v>291</v>
      </c>
      <c r="AU117" s="202" t="s">
        <v>85</v>
      </c>
      <c r="AY117" s="202" t="s">
        <v>196</v>
      </c>
      <c r="BE117" s="301">
        <f t="shared" si="14"/>
        <v>0</v>
      </c>
      <c r="BF117" s="301">
        <f t="shared" si="15"/>
        <v>0</v>
      </c>
      <c r="BG117" s="301">
        <f t="shared" si="16"/>
        <v>0</v>
      </c>
      <c r="BH117" s="301">
        <f t="shared" si="17"/>
        <v>0</v>
      </c>
      <c r="BI117" s="301">
        <f t="shared" si="18"/>
        <v>0</v>
      </c>
      <c r="BJ117" s="202" t="s">
        <v>39</v>
      </c>
      <c r="BK117" s="301">
        <f t="shared" si="19"/>
        <v>0</v>
      </c>
      <c r="BL117" s="202" t="s">
        <v>203</v>
      </c>
      <c r="BM117" s="202" t="s">
        <v>2788</v>
      </c>
    </row>
    <row r="118" spans="2:65" s="212" customFormat="1" ht="16.5" customHeight="1">
      <c r="B118" s="213"/>
      <c r="C118" s="302" t="s">
        <v>266</v>
      </c>
      <c r="D118" s="302" t="s">
        <v>291</v>
      </c>
      <c r="E118" s="303" t="s">
        <v>2789</v>
      </c>
      <c r="F118" s="304" t="s">
        <v>2790</v>
      </c>
      <c r="G118" s="305" t="s">
        <v>288</v>
      </c>
      <c r="H118" s="306">
        <v>1</v>
      </c>
      <c r="I118" s="117">
        <v>0</v>
      </c>
      <c r="J118" s="307">
        <f t="shared" si="10"/>
        <v>0</v>
      </c>
      <c r="K118" s="304" t="s">
        <v>202</v>
      </c>
      <c r="L118" s="308"/>
      <c r="M118" s="309" t="s">
        <v>5</v>
      </c>
      <c r="N118" s="310" t="s">
        <v>48</v>
      </c>
      <c r="O118" s="214"/>
      <c r="P118" s="299">
        <f t="shared" si="11"/>
        <v>0</v>
      </c>
      <c r="Q118" s="299">
        <v>3.2000000000000002E-3</v>
      </c>
      <c r="R118" s="299">
        <f t="shared" si="12"/>
        <v>3.2000000000000002E-3</v>
      </c>
      <c r="S118" s="299">
        <v>0</v>
      </c>
      <c r="T118" s="300">
        <f t="shared" si="13"/>
        <v>0</v>
      </c>
      <c r="AR118" s="202" t="s">
        <v>228</v>
      </c>
      <c r="AT118" s="202" t="s">
        <v>291</v>
      </c>
      <c r="AU118" s="202" t="s">
        <v>85</v>
      </c>
      <c r="AY118" s="202" t="s">
        <v>196</v>
      </c>
      <c r="BE118" s="301">
        <f t="shared" si="14"/>
        <v>0</v>
      </c>
      <c r="BF118" s="301">
        <f t="shared" si="15"/>
        <v>0</v>
      </c>
      <c r="BG118" s="301">
        <f t="shared" si="16"/>
        <v>0</v>
      </c>
      <c r="BH118" s="301">
        <f t="shared" si="17"/>
        <v>0</v>
      </c>
      <c r="BI118" s="301">
        <f t="shared" si="18"/>
        <v>0</v>
      </c>
      <c r="BJ118" s="202" t="s">
        <v>39</v>
      </c>
      <c r="BK118" s="301">
        <f t="shared" si="19"/>
        <v>0</v>
      </c>
      <c r="BL118" s="202" t="s">
        <v>203</v>
      </c>
      <c r="BM118" s="202" t="s">
        <v>2791</v>
      </c>
    </row>
    <row r="119" spans="2:65" s="212" customFormat="1" ht="16.5" customHeight="1">
      <c r="B119" s="213"/>
      <c r="C119" s="302" t="s">
        <v>270</v>
      </c>
      <c r="D119" s="302" t="s">
        <v>291</v>
      </c>
      <c r="E119" s="303" t="s">
        <v>2792</v>
      </c>
      <c r="F119" s="304" t="s">
        <v>2793</v>
      </c>
      <c r="G119" s="305" t="s">
        <v>288</v>
      </c>
      <c r="H119" s="306">
        <v>3</v>
      </c>
      <c r="I119" s="117">
        <v>0</v>
      </c>
      <c r="J119" s="307">
        <f t="shared" si="10"/>
        <v>0</v>
      </c>
      <c r="K119" s="304" t="s">
        <v>202</v>
      </c>
      <c r="L119" s="308"/>
      <c r="M119" s="309" t="s">
        <v>5</v>
      </c>
      <c r="N119" s="310" t="s">
        <v>48</v>
      </c>
      <c r="O119" s="214"/>
      <c r="P119" s="299">
        <f t="shared" si="11"/>
        <v>0</v>
      </c>
      <c r="Q119" s="299">
        <v>6.3499999999999997E-3</v>
      </c>
      <c r="R119" s="299">
        <f t="shared" si="12"/>
        <v>1.9049999999999997E-2</v>
      </c>
      <c r="S119" s="299">
        <v>0</v>
      </c>
      <c r="T119" s="300">
        <f t="shared" si="13"/>
        <v>0</v>
      </c>
      <c r="AR119" s="202" t="s">
        <v>228</v>
      </c>
      <c r="AT119" s="202" t="s">
        <v>291</v>
      </c>
      <c r="AU119" s="202" t="s">
        <v>85</v>
      </c>
      <c r="AY119" s="202" t="s">
        <v>196</v>
      </c>
      <c r="BE119" s="301">
        <f t="shared" si="14"/>
        <v>0</v>
      </c>
      <c r="BF119" s="301">
        <f t="shared" si="15"/>
        <v>0</v>
      </c>
      <c r="BG119" s="301">
        <f t="shared" si="16"/>
        <v>0</v>
      </c>
      <c r="BH119" s="301">
        <f t="shared" si="17"/>
        <v>0</v>
      </c>
      <c r="BI119" s="301">
        <f t="shared" si="18"/>
        <v>0</v>
      </c>
      <c r="BJ119" s="202" t="s">
        <v>39</v>
      </c>
      <c r="BK119" s="301">
        <f t="shared" si="19"/>
        <v>0</v>
      </c>
      <c r="BL119" s="202" t="s">
        <v>203</v>
      </c>
      <c r="BM119" s="202" t="s">
        <v>2794</v>
      </c>
    </row>
    <row r="120" spans="2:65" s="212" customFormat="1" ht="25.5" customHeight="1">
      <c r="B120" s="213"/>
      <c r="C120" s="291" t="s">
        <v>274</v>
      </c>
      <c r="D120" s="291" t="s">
        <v>198</v>
      </c>
      <c r="E120" s="292" t="s">
        <v>2795</v>
      </c>
      <c r="F120" s="293" t="s">
        <v>2796</v>
      </c>
      <c r="G120" s="294" t="s">
        <v>288</v>
      </c>
      <c r="H120" s="295">
        <v>2</v>
      </c>
      <c r="I120" s="116">
        <v>0</v>
      </c>
      <c r="J120" s="296">
        <f t="shared" si="10"/>
        <v>0</v>
      </c>
      <c r="K120" s="293" t="s">
        <v>202</v>
      </c>
      <c r="L120" s="213"/>
      <c r="M120" s="297" t="s">
        <v>5</v>
      </c>
      <c r="N120" s="298" t="s">
        <v>48</v>
      </c>
      <c r="O120" s="214"/>
      <c r="P120" s="299">
        <f t="shared" si="11"/>
        <v>0</v>
      </c>
      <c r="Q120" s="299">
        <v>0</v>
      </c>
      <c r="R120" s="299">
        <f t="shared" si="12"/>
        <v>0</v>
      </c>
      <c r="S120" s="299">
        <v>0</v>
      </c>
      <c r="T120" s="300">
        <f t="shared" si="13"/>
        <v>0</v>
      </c>
      <c r="AR120" s="202" t="s">
        <v>203</v>
      </c>
      <c r="AT120" s="202" t="s">
        <v>198</v>
      </c>
      <c r="AU120" s="202" t="s">
        <v>85</v>
      </c>
      <c r="AY120" s="202" t="s">
        <v>196</v>
      </c>
      <c r="BE120" s="301">
        <f t="shared" si="14"/>
        <v>0</v>
      </c>
      <c r="BF120" s="301">
        <f t="shared" si="15"/>
        <v>0</v>
      </c>
      <c r="BG120" s="301">
        <f t="shared" si="16"/>
        <v>0</v>
      </c>
      <c r="BH120" s="301">
        <f t="shared" si="17"/>
        <v>0</v>
      </c>
      <c r="BI120" s="301">
        <f t="shared" si="18"/>
        <v>0</v>
      </c>
      <c r="BJ120" s="202" t="s">
        <v>39</v>
      </c>
      <c r="BK120" s="301">
        <f t="shared" si="19"/>
        <v>0</v>
      </c>
      <c r="BL120" s="202" t="s">
        <v>203</v>
      </c>
      <c r="BM120" s="202" t="s">
        <v>2797</v>
      </c>
    </row>
    <row r="121" spans="2:65" s="212" customFormat="1" ht="16.5" customHeight="1">
      <c r="B121" s="213"/>
      <c r="C121" s="302" t="s">
        <v>278</v>
      </c>
      <c r="D121" s="302" t="s">
        <v>291</v>
      </c>
      <c r="E121" s="303" t="s">
        <v>2798</v>
      </c>
      <c r="F121" s="304" t="s">
        <v>2799</v>
      </c>
      <c r="G121" s="305" t="s">
        <v>288</v>
      </c>
      <c r="H121" s="306">
        <v>1</v>
      </c>
      <c r="I121" s="117">
        <v>0</v>
      </c>
      <c r="J121" s="307">
        <f t="shared" si="10"/>
        <v>0</v>
      </c>
      <c r="K121" s="304" t="s">
        <v>202</v>
      </c>
      <c r="L121" s="308"/>
      <c r="M121" s="309" t="s">
        <v>5</v>
      </c>
      <c r="N121" s="310" t="s">
        <v>48</v>
      </c>
      <c r="O121" s="214"/>
      <c r="P121" s="299">
        <f t="shared" si="11"/>
        <v>0</v>
      </c>
      <c r="Q121" s="299">
        <v>2.2000000000000001E-4</v>
      </c>
      <c r="R121" s="299">
        <f t="shared" si="12"/>
        <v>2.2000000000000001E-4</v>
      </c>
      <c r="S121" s="299">
        <v>0</v>
      </c>
      <c r="T121" s="300">
        <f t="shared" si="13"/>
        <v>0</v>
      </c>
      <c r="AR121" s="202" t="s">
        <v>228</v>
      </c>
      <c r="AT121" s="202" t="s">
        <v>291</v>
      </c>
      <c r="AU121" s="202" t="s">
        <v>85</v>
      </c>
      <c r="AY121" s="202" t="s">
        <v>196</v>
      </c>
      <c r="BE121" s="301">
        <f t="shared" si="14"/>
        <v>0</v>
      </c>
      <c r="BF121" s="301">
        <f t="shared" si="15"/>
        <v>0</v>
      </c>
      <c r="BG121" s="301">
        <f t="shared" si="16"/>
        <v>0</v>
      </c>
      <c r="BH121" s="301">
        <f t="shared" si="17"/>
        <v>0</v>
      </c>
      <c r="BI121" s="301">
        <f t="shared" si="18"/>
        <v>0</v>
      </c>
      <c r="BJ121" s="202" t="s">
        <v>39</v>
      </c>
      <c r="BK121" s="301">
        <f t="shared" si="19"/>
        <v>0</v>
      </c>
      <c r="BL121" s="202" t="s">
        <v>203</v>
      </c>
      <c r="BM121" s="202" t="s">
        <v>2800</v>
      </c>
    </row>
    <row r="122" spans="2:65" s="212" customFormat="1" ht="16.5" customHeight="1">
      <c r="B122" s="213"/>
      <c r="C122" s="302" t="s">
        <v>10</v>
      </c>
      <c r="D122" s="302" t="s">
        <v>291</v>
      </c>
      <c r="E122" s="303" t="s">
        <v>2801</v>
      </c>
      <c r="F122" s="304" t="s">
        <v>2802</v>
      </c>
      <c r="G122" s="305" t="s">
        <v>288</v>
      </c>
      <c r="H122" s="306">
        <v>1</v>
      </c>
      <c r="I122" s="117">
        <v>0</v>
      </c>
      <c r="J122" s="307">
        <f t="shared" si="10"/>
        <v>0</v>
      </c>
      <c r="K122" s="304" t="s">
        <v>202</v>
      </c>
      <c r="L122" s="308"/>
      <c r="M122" s="309" t="s">
        <v>5</v>
      </c>
      <c r="N122" s="310" t="s">
        <v>48</v>
      </c>
      <c r="O122" s="214"/>
      <c r="P122" s="299">
        <f t="shared" si="11"/>
        <v>0</v>
      </c>
      <c r="Q122" s="299">
        <v>2.7999999999999998E-4</v>
      </c>
      <c r="R122" s="299">
        <f t="shared" si="12"/>
        <v>2.7999999999999998E-4</v>
      </c>
      <c r="S122" s="299">
        <v>0</v>
      </c>
      <c r="T122" s="300">
        <f t="shared" si="13"/>
        <v>0</v>
      </c>
      <c r="AR122" s="202" t="s">
        <v>228</v>
      </c>
      <c r="AT122" s="202" t="s">
        <v>291</v>
      </c>
      <c r="AU122" s="202" t="s">
        <v>85</v>
      </c>
      <c r="AY122" s="202" t="s">
        <v>196</v>
      </c>
      <c r="BE122" s="301">
        <f t="shared" si="14"/>
        <v>0</v>
      </c>
      <c r="BF122" s="301">
        <f t="shared" si="15"/>
        <v>0</v>
      </c>
      <c r="BG122" s="301">
        <f t="shared" si="16"/>
        <v>0</v>
      </c>
      <c r="BH122" s="301">
        <f t="shared" si="17"/>
        <v>0</v>
      </c>
      <c r="BI122" s="301">
        <f t="shared" si="18"/>
        <v>0</v>
      </c>
      <c r="BJ122" s="202" t="s">
        <v>39</v>
      </c>
      <c r="BK122" s="301">
        <f t="shared" si="19"/>
        <v>0</v>
      </c>
      <c r="BL122" s="202" t="s">
        <v>203</v>
      </c>
      <c r="BM122" s="202" t="s">
        <v>2803</v>
      </c>
    </row>
    <row r="123" spans="2:65" s="212" customFormat="1" ht="38.25" customHeight="1">
      <c r="B123" s="213"/>
      <c r="C123" s="291" t="s">
        <v>285</v>
      </c>
      <c r="D123" s="291" t="s">
        <v>198</v>
      </c>
      <c r="E123" s="292" t="s">
        <v>2804</v>
      </c>
      <c r="F123" s="293" t="s">
        <v>2805</v>
      </c>
      <c r="G123" s="294" t="s">
        <v>288</v>
      </c>
      <c r="H123" s="295">
        <v>1</v>
      </c>
      <c r="I123" s="116">
        <v>0</v>
      </c>
      <c r="J123" s="296">
        <f t="shared" si="10"/>
        <v>0</v>
      </c>
      <c r="K123" s="293" t="s">
        <v>202</v>
      </c>
      <c r="L123" s="213"/>
      <c r="M123" s="297" t="s">
        <v>5</v>
      </c>
      <c r="N123" s="298" t="s">
        <v>48</v>
      </c>
      <c r="O123" s="214"/>
      <c r="P123" s="299">
        <f t="shared" si="11"/>
        <v>0</v>
      </c>
      <c r="Q123" s="299">
        <v>4.5379999999999997E-2</v>
      </c>
      <c r="R123" s="299">
        <f t="shared" si="12"/>
        <v>4.5379999999999997E-2</v>
      </c>
      <c r="S123" s="299">
        <v>0</v>
      </c>
      <c r="T123" s="300">
        <f t="shared" si="13"/>
        <v>0</v>
      </c>
      <c r="AR123" s="202" t="s">
        <v>203</v>
      </c>
      <c r="AT123" s="202" t="s">
        <v>198</v>
      </c>
      <c r="AU123" s="202" t="s">
        <v>85</v>
      </c>
      <c r="AY123" s="202" t="s">
        <v>196</v>
      </c>
      <c r="BE123" s="301">
        <f t="shared" si="14"/>
        <v>0</v>
      </c>
      <c r="BF123" s="301">
        <f t="shared" si="15"/>
        <v>0</v>
      </c>
      <c r="BG123" s="301">
        <f t="shared" si="16"/>
        <v>0</v>
      </c>
      <c r="BH123" s="301">
        <f t="shared" si="17"/>
        <v>0</v>
      </c>
      <c r="BI123" s="301">
        <f t="shared" si="18"/>
        <v>0</v>
      </c>
      <c r="BJ123" s="202" t="s">
        <v>39</v>
      </c>
      <c r="BK123" s="301">
        <f t="shared" si="19"/>
        <v>0</v>
      </c>
      <c r="BL123" s="202" t="s">
        <v>203</v>
      </c>
      <c r="BM123" s="202" t="s">
        <v>2806</v>
      </c>
    </row>
    <row r="124" spans="2:65" s="212" customFormat="1" ht="25.5" customHeight="1">
      <c r="B124" s="213"/>
      <c r="C124" s="291" t="s">
        <v>290</v>
      </c>
      <c r="D124" s="291" t="s">
        <v>198</v>
      </c>
      <c r="E124" s="292" t="s">
        <v>2807</v>
      </c>
      <c r="F124" s="293" t="s">
        <v>2808</v>
      </c>
      <c r="G124" s="294" t="s">
        <v>288</v>
      </c>
      <c r="H124" s="295">
        <v>1</v>
      </c>
      <c r="I124" s="116">
        <v>0</v>
      </c>
      <c r="J124" s="296">
        <f t="shared" si="10"/>
        <v>0</v>
      </c>
      <c r="K124" s="293" t="s">
        <v>351</v>
      </c>
      <c r="L124" s="213"/>
      <c r="M124" s="297" t="s">
        <v>5</v>
      </c>
      <c r="N124" s="298" t="s">
        <v>48</v>
      </c>
      <c r="O124" s="214"/>
      <c r="P124" s="299">
        <f t="shared" si="11"/>
        <v>0</v>
      </c>
      <c r="Q124" s="299">
        <v>2.4554800000000001</v>
      </c>
      <c r="R124" s="299">
        <f t="shared" si="12"/>
        <v>2.4554800000000001</v>
      </c>
      <c r="S124" s="299">
        <v>0</v>
      </c>
      <c r="T124" s="300">
        <f t="shared" si="13"/>
        <v>0</v>
      </c>
      <c r="AR124" s="202" t="s">
        <v>203</v>
      </c>
      <c r="AT124" s="202" t="s">
        <v>198</v>
      </c>
      <c r="AU124" s="202" t="s">
        <v>85</v>
      </c>
      <c r="AY124" s="202" t="s">
        <v>196</v>
      </c>
      <c r="BE124" s="301">
        <f t="shared" si="14"/>
        <v>0</v>
      </c>
      <c r="BF124" s="301">
        <f t="shared" si="15"/>
        <v>0</v>
      </c>
      <c r="BG124" s="301">
        <f t="shared" si="16"/>
        <v>0</v>
      </c>
      <c r="BH124" s="301">
        <f t="shared" si="17"/>
        <v>0</v>
      </c>
      <c r="BI124" s="301">
        <f t="shared" si="18"/>
        <v>0</v>
      </c>
      <c r="BJ124" s="202" t="s">
        <v>39</v>
      </c>
      <c r="BK124" s="301">
        <f t="shared" si="19"/>
        <v>0</v>
      </c>
      <c r="BL124" s="202" t="s">
        <v>203</v>
      </c>
      <c r="BM124" s="202" t="s">
        <v>2809</v>
      </c>
    </row>
    <row r="125" spans="2:65" s="212" customFormat="1" ht="16.5" customHeight="1">
      <c r="B125" s="213"/>
      <c r="C125" s="291" t="s">
        <v>295</v>
      </c>
      <c r="D125" s="291" t="s">
        <v>198</v>
      </c>
      <c r="E125" s="292" t="s">
        <v>2810</v>
      </c>
      <c r="F125" s="293" t="s">
        <v>2811</v>
      </c>
      <c r="G125" s="294" t="s">
        <v>288</v>
      </c>
      <c r="H125" s="295">
        <v>1</v>
      </c>
      <c r="I125" s="116">
        <v>0</v>
      </c>
      <c r="J125" s="296">
        <f t="shared" si="10"/>
        <v>0</v>
      </c>
      <c r="K125" s="293" t="s">
        <v>351</v>
      </c>
      <c r="L125" s="213"/>
      <c r="M125" s="297" t="s">
        <v>5</v>
      </c>
      <c r="N125" s="298" t="s">
        <v>48</v>
      </c>
      <c r="O125" s="214"/>
      <c r="P125" s="299">
        <f t="shared" si="11"/>
        <v>0</v>
      </c>
      <c r="Q125" s="299">
        <v>2.95791</v>
      </c>
      <c r="R125" s="299">
        <f t="shared" si="12"/>
        <v>2.95791</v>
      </c>
      <c r="S125" s="299">
        <v>0</v>
      </c>
      <c r="T125" s="300">
        <f t="shared" si="13"/>
        <v>0</v>
      </c>
      <c r="AR125" s="202" t="s">
        <v>203</v>
      </c>
      <c r="AT125" s="202" t="s">
        <v>198</v>
      </c>
      <c r="AU125" s="202" t="s">
        <v>85</v>
      </c>
      <c r="AY125" s="202" t="s">
        <v>196</v>
      </c>
      <c r="BE125" s="301">
        <f t="shared" si="14"/>
        <v>0</v>
      </c>
      <c r="BF125" s="301">
        <f t="shared" si="15"/>
        <v>0</v>
      </c>
      <c r="BG125" s="301">
        <f t="shared" si="16"/>
        <v>0</v>
      </c>
      <c r="BH125" s="301">
        <f t="shared" si="17"/>
        <v>0</v>
      </c>
      <c r="BI125" s="301">
        <f t="shared" si="18"/>
        <v>0</v>
      </c>
      <c r="BJ125" s="202" t="s">
        <v>39</v>
      </c>
      <c r="BK125" s="301">
        <f t="shared" si="19"/>
        <v>0</v>
      </c>
      <c r="BL125" s="202" t="s">
        <v>203</v>
      </c>
      <c r="BM125" s="202" t="s">
        <v>2812</v>
      </c>
    </row>
    <row r="126" spans="2:65" s="212" customFormat="1" ht="25.5" customHeight="1">
      <c r="B126" s="213"/>
      <c r="C126" s="291" t="s">
        <v>299</v>
      </c>
      <c r="D126" s="291" t="s">
        <v>198</v>
      </c>
      <c r="E126" s="292" t="s">
        <v>1673</v>
      </c>
      <c r="F126" s="293" t="s">
        <v>1674</v>
      </c>
      <c r="G126" s="294" t="s">
        <v>222</v>
      </c>
      <c r="H126" s="295">
        <v>0.3</v>
      </c>
      <c r="I126" s="116">
        <v>0</v>
      </c>
      <c r="J126" s="296">
        <f t="shared" si="10"/>
        <v>0</v>
      </c>
      <c r="K126" s="293" t="s">
        <v>202</v>
      </c>
      <c r="L126" s="213"/>
      <c r="M126" s="297" t="s">
        <v>5</v>
      </c>
      <c r="N126" s="298" t="s">
        <v>48</v>
      </c>
      <c r="O126" s="214"/>
      <c r="P126" s="299">
        <f t="shared" si="11"/>
        <v>0</v>
      </c>
      <c r="Q126" s="299">
        <v>0</v>
      </c>
      <c r="R126" s="299">
        <f t="shared" si="12"/>
        <v>0</v>
      </c>
      <c r="S126" s="299">
        <v>0</v>
      </c>
      <c r="T126" s="300">
        <f t="shared" si="13"/>
        <v>0</v>
      </c>
      <c r="AR126" s="202" t="s">
        <v>203</v>
      </c>
      <c r="AT126" s="202" t="s">
        <v>198</v>
      </c>
      <c r="AU126" s="202" t="s">
        <v>85</v>
      </c>
      <c r="AY126" s="202" t="s">
        <v>196</v>
      </c>
      <c r="BE126" s="301">
        <f t="shared" si="14"/>
        <v>0</v>
      </c>
      <c r="BF126" s="301">
        <f t="shared" si="15"/>
        <v>0</v>
      </c>
      <c r="BG126" s="301">
        <f t="shared" si="16"/>
        <v>0</v>
      </c>
      <c r="BH126" s="301">
        <f t="shared" si="17"/>
        <v>0</v>
      </c>
      <c r="BI126" s="301">
        <f t="shared" si="18"/>
        <v>0</v>
      </c>
      <c r="BJ126" s="202" t="s">
        <v>39</v>
      </c>
      <c r="BK126" s="301">
        <f t="shared" si="19"/>
        <v>0</v>
      </c>
      <c r="BL126" s="202" t="s">
        <v>203</v>
      </c>
      <c r="BM126" s="202" t="s">
        <v>2813</v>
      </c>
    </row>
    <row r="127" spans="2:65" s="279" customFormat="1" ht="29.85" customHeight="1">
      <c r="B127" s="278"/>
      <c r="D127" s="280" t="s">
        <v>76</v>
      </c>
      <c r="E127" s="289" t="s">
        <v>232</v>
      </c>
      <c r="F127" s="289" t="s">
        <v>593</v>
      </c>
      <c r="I127" s="115"/>
      <c r="J127" s="290">
        <f>BK127</f>
        <v>0</v>
      </c>
      <c r="L127" s="278"/>
      <c r="M127" s="283"/>
      <c r="N127" s="284"/>
      <c r="O127" s="284"/>
      <c r="P127" s="285">
        <f>SUM(P128:P130)</f>
        <v>0</v>
      </c>
      <c r="Q127" s="284"/>
      <c r="R127" s="285">
        <f>SUM(R128:R130)</f>
        <v>4.2000000000000002E-4</v>
      </c>
      <c r="S127" s="284"/>
      <c r="T127" s="286">
        <f>SUM(T128:T130)</f>
        <v>1.5250000000000001</v>
      </c>
      <c r="AR127" s="280" t="s">
        <v>39</v>
      </c>
      <c r="AT127" s="287" t="s">
        <v>76</v>
      </c>
      <c r="AU127" s="287" t="s">
        <v>39</v>
      </c>
      <c r="AY127" s="280" t="s">
        <v>196</v>
      </c>
      <c r="BK127" s="288">
        <f>SUM(BK128:BK130)</f>
        <v>0</v>
      </c>
    </row>
    <row r="128" spans="2:65" s="212" customFormat="1" ht="25.5" customHeight="1">
      <c r="B128" s="213"/>
      <c r="C128" s="291" t="s">
        <v>303</v>
      </c>
      <c r="D128" s="291" t="s">
        <v>198</v>
      </c>
      <c r="E128" s="292" t="s">
        <v>1676</v>
      </c>
      <c r="F128" s="293" t="s">
        <v>1677</v>
      </c>
      <c r="G128" s="294" t="s">
        <v>400</v>
      </c>
      <c r="H128" s="295">
        <v>14</v>
      </c>
      <c r="I128" s="116">
        <v>0</v>
      </c>
      <c r="J128" s="296">
        <f>ROUND(I128*H128,2)</f>
        <v>0</v>
      </c>
      <c r="K128" s="293" t="s">
        <v>202</v>
      </c>
      <c r="L128" s="213"/>
      <c r="M128" s="297" t="s">
        <v>5</v>
      </c>
      <c r="N128" s="298" t="s">
        <v>48</v>
      </c>
      <c r="O128" s="214"/>
      <c r="P128" s="299">
        <f>O128*H128</f>
        <v>0</v>
      </c>
      <c r="Q128" s="299">
        <v>3.0000000000000001E-5</v>
      </c>
      <c r="R128" s="299">
        <f>Q128*H128</f>
        <v>4.2000000000000002E-4</v>
      </c>
      <c r="S128" s="299">
        <v>0</v>
      </c>
      <c r="T128" s="300">
        <f>S128*H128</f>
        <v>0</v>
      </c>
      <c r="AR128" s="202" t="s">
        <v>203</v>
      </c>
      <c r="AT128" s="202" t="s">
        <v>198</v>
      </c>
      <c r="AU128" s="202" t="s">
        <v>85</v>
      </c>
      <c r="AY128" s="202" t="s">
        <v>196</v>
      </c>
      <c r="BE128" s="301">
        <f>IF(N128="základní",J128,0)</f>
        <v>0</v>
      </c>
      <c r="BF128" s="301">
        <f>IF(N128="snížená",J128,0)</f>
        <v>0</v>
      </c>
      <c r="BG128" s="301">
        <f>IF(N128="zákl. přenesená",J128,0)</f>
        <v>0</v>
      </c>
      <c r="BH128" s="301">
        <f>IF(N128="sníž. přenesená",J128,0)</f>
        <v>0</v>
      </c>
      <c r="BI128" s="301">
        <f>IF(N128="nulová",J128,0)</f>
        <v>0</v>
      </c>
      <c r="BJ128" s="202" t="s">
        <v>39</v>
      </c>
      <c r="BK128" s="301">
        <f>ROUND(I128*H128,2)</f>
        <v>0</v>
      </c>
      <c r="BL128" s="202" t="s">
        <v>203</v>
      </c>
      <c r="BM128" s="202" t="s">
        <v>2814</v>
      </c>
    </row>
    <row r="129" spans="2:65" s="212" customFormat="1" ht="25.5" customHeight="1">
      <c r="B129" s="213"/>
      <c r="C129" s="291" t="s">
        <v>307</v>
      </c>
      <c r="D129" s="291" t="s">
        <v>198</v>
      </c>
      <c r="E129" s="292" t="s">
        <v>1679</v>
      </c>
      <c r="F129" s="293" t="s">
        <v>1680</v>
      </c>
      <c r="G129" s="294" t="s">
        <v>222</v>
      </c>
      <c r="H129" s="295">
        <v>0.63</v>
      </c>
      <c r="I129" s="116">
        <v>0</v>
      </c>
      <c r="J129" s="296">
        <f>ROUND(I129*H129,2)</f>
        <v>0</v>
      </c>
      <c r="K129" s="293" t="s">
        <v>202</v>
      </c>
      <c r="L129" s="213"/>
      <c r="M129" s="297" t="s">
        <v>5</v>
      </c>
      <c r="N129" s="298" t="s">
        <v>48</v>
      </c>
      <c r="O129" s="214"/>
      <c r="P129" s="299">
        <f>O129*H129</f>
        <v>0</v>
      </c>
      <c r="Q129" s="299">
        <v>0</v>
      </c>
      <c r="R129" s="299">
        <f>Q129*H129</f>
        <v>0</v>
      </c>
      <c r="S129" s="299">
        <v>2.2000000000000002</v>
      </c>
      <c r="T129" s="300">
        <f>S129*H129</f>
        <v>1.3860000000000001</v>
      </c>
      <c r="AR129" s="202" t="s">
        <v>203</v>
      </c>
      <c r="AT129" s="202" t="s">
        <v>198</v>
      </c>
      <c r="AU129" s="202" t="s">
        <v>85</v>
      </c>
      <c r="AY129" s="202" t="s">
        <v>196</v>
      </c>
      <c r="BE129" s="301">
        <f>IF(N129="základní",J129,0)</f>
        <v>0</v>
      </c>
      <c r="BF129" s="301">
        <f>IF(N129="snížená",J129,0)</f>
        <v>0</v>
      </c>
      <c r="BG129" s="301">
        <f>IF(N129="zákl. přenesená",J129,0)</f>
        <v>0</v>
      </c>
      <c r="BH129" s="301">
        <f>IF(N129="sníž. přenesená",J129,0)</f>
        <v>0</v>
      </c>
      <c r="BI129" s="301">
        <f>IF(N129="nulová",J129,0)</f>
        <v>0</v>
      </c>
      <c r="BJ129" s="202" t="s">
        <v>39</v>
      </c>
      <c r="BK129" s="301">
        <f>ROUND(I129*H129,2)</f>
        <v>0</v>
      </c>
      <c r="BL129" s="202" t="s">
        <v>203</v>
      </c>
      <c r="BM129" s="202" t="s">
        <v>2815</v>
      </c>
    </row>
    <row r="130" spans="2:65" s="212" customFormat="1" ht="25.5" customHeight="1">
      <c r="B130" s="213"/>
      <c r="C130" s="291" t="s">
        <v>311</v>
      </c>
      <c r="D130" s="291" t="s">
        <v>198</v>
      </c>
      <c r="E130" s="292" t="s">
        <v>1682</v>
      </c>
      <c r="F130" s="293" t="s">
        <v>1683</v>
      </c>
      <c r="G130" s="294" t="s">
        <v>288</v>
      </c>
      <c r="H130" s="295">
        <v>1</v>
      </c>
      <c r="I130" s="116">
        <v>0</v>
      </c>
      <c r="J130" s="296">
        <f>ROUND(I130*H130,2)</f>
        <v>0</v>
      </c>
      <c r="K130" s="293" t="s">
        <v>202</v>
      </c>
      <c r="L130" s="213"/>
      <c r="M130" s="297" t="s">
        <v>5</v>
      </c>
      <c r="N130" s="298" t="s">
        <v>48</v>
      </c>
      <c r="O130" s="214"/>
      <c r="P130" s="299">
        <f>O130*H130</f>
        <v>0</v>
      </c>
      <c r="Q130" s="299">
        <v>0</v>
      </c>
      <c r="R130" s="299">
        <f>Q130*H130</f>
        <v>0</v>
      </c>
      <c r="S130" s="299">
        <v>0.13900000000000001</v>
      </c>
      <c r="T130" s="300">
        <f>S130*H130</f>
        <v>0.13900000000000001</v>
      </c>
      <c r="AR130" s="202" t="s">
        <v>203</v>
      </c>
      <c r="AT130" s="202" t="s">
        <v>198</v>
      </c>
      <c r="AU130" s="202" t="s">
        <v>85</v>
      </c>
      <c r="AY130" s="202" t="s">
        <v>196</v>
      </c>
      <c r="BE130" s="301">
        <f>IF(N130="základní",J130,0)</f>
        <v>0</v>
      </c>
      <c r="BF130" s="301">
        <f>IF(N130="snížená",J130,0)</f>
        <v>0</v>
      </c>
      <c r="BG130" s="301">
        <f>IF(N130="zákl. přenesená",J130,0)</f>
        <v>0</v>
      </c>
      <c r="BH130" s="301">
        <f>IF(N130="sníž. přenesená",J130,0)</f>
        <v>0</v>
      </c>
      <c r="BI130" s="301">
        <f>IF(N130="nulová",J130,0)</f>
        <v>0</v>
      </c>
      <c r="BJ130" s="202" t="s">
        <v>39</v>
      </c>
      <c r="BK130" s="301">
        <f>ROUND(I130*H130,2)</f>
        <v>0</v>
      </c>
      <c r="BL130" s="202" t="s">
        <v>203</v>
      </c>
      <c r="BM130" s="202" t="s">
        <v>2816</v>
      </c>
    </row>
    <row r="131" spans="2:65" s="279" customFormat="1" ht="29.85" customHeight="1">
      <c r="B131" s="278"/>
      <c r="D131" s="280" t="s">
        <v>76</v>
      </c>
      <c r="E131" s="289" t="s">
        <v>703</v>
      </c>
      <c r="F131" s="289" t="s">
        <v>704</v>
      </c>
      <c r="I131" s="115"/>
      <c r="J131" s="290">
        <f>BK131</f>
        <v>0</v>
      </c>
      <c r="L131" s="278"/>
      <c r="M131" s="283"/>
      <c r="N131" s="284"/>
      <c r="O131" s="284"/>
      <c r="P131" s="285">
        <f>SUM(P132:P135)</f>
        <v>0</v>
      </c>
      <c r="Q131" s="284"/>
      <c r="R131" s="285">
        <f>SUM(R132:R135)</f>
        <v>0</v>
      </c>
      <c r="S131" s="284"/>
      <c r="T131" s="286">
        <f>SUM(T132:T135)</f>
        <v>0</v>
      </c>
      <c r="AR131" s="280" t="s">
        <v>39</v>
      </c>
      <c r="AT131" s="287" t="s">
        <v>76</v>
      </c>
      <c r="AU131" s="287" t="s">
        <v>39</v>
      </c>
      <c r="AY131" s="280" t="s">
        <v>196</v>
      </c>
      <c r="BK131" s="288">
        <f>SUM(BK132:BK135)</f>
        <v>0</v>
      </c>
    </row>
    <row r="132" spans="2:65" s="212" customFormat="1" ht="25.5" customHeight="1">
      <c r="B132" s="213"/>
      <c r="C132" s="291" t="s">
        <v>315</v>
      </c>
      <c r="D132" s="291" t="s">
        <v>198</v>
      </c>
      <c r="E132" s="292" t="s">
        <v>1685</v>
      </c>
      <c r="F132" s="293" t="s">
        <v>1686</v>
      </c>
      <c r="G132" s="294" t="s">
        <v>243</v>
      </c>
      <c r="H132" s="295">
        <v>9.48</v>
      </c>
      <c r="I132" s="116">
        <v>0</v>
      </c>
      <c r="J132" s="296">
        <f>ROUND(I132*H132,2)</f>
        <v>0</v>
      </c>
      <c r="K132" s="293" t="s">
        <v>202</v>
      </c>
      <c r="L132" s="213"/>
      <c r="M132" s="297" t="s">
        <v>5</v>
      </c>
      <c r="N132" s="298" t="s">
        <v>48</v>
      </c>
      <c r="O132" s="214"/>
      <c r="P132" s="299">
        <f>O132*H132</f>
        <v>0</v>
      </c>
      <c r="Q132" s="299">
        <v>0</v>
      </c>
      <c r="R132" s="299">
        <f>Q132*H132</f>
        <v>0</v>
      </c>
      <c r="S132" s="299">
        <v>0</v>
      </c>
      <c r="T132" s="300">
        <f>S132*H132</f>
        <v>0</v>
      </c>
      <c r="AR132" s="202" t="s">
        <v>203</v>
      </c>
      <c r="AT132" s="202" t="s">
        <v>198</v>
      </c>
      <c r="AU132" s="202" t="s">
        <v>85</v>
      </c>
      <c r="AY132" s="202" t="s">
        <v>196</v>
      </c>
      <c r="BE132" s="301">
        <f>IF(N132="základní",J132,0)</f>
        <v>0</v>
      </c>
      <c r="BF132" s="301">
        <f>IF(N132="snížená",J132,0)</f>
        <v>0</v>
      </c>
      <c r="BG132" s="301">
        <f>IF(N132="zákl. přenesená",J132,0)</f>
        <v>0</v>
      </c>
      <c r="BH132" s="301">
        <f>IF(N132="sníž. přenesená",J132,0)</f>
        <v>0</v>
      </c>
      <c r="BI132" s="301">
        <f>IF(N132="nulová",J132,0)</f>
        <v>0</v>
      </c>
      <c r="BJ132" s="202" t="s">
        <v>39</v>
      </c>
      <c r="BK132" s="301">
        <f>ROUND(I132*H132,2)</f>
        <v>0</v>
      </c>
      <c r="BL132" s="202" t="s">
        <v>203</v>
      </c>
      <c r="BM132" s="202" t="s">
        <v>2817</v>
      </c>
    </row>
    <row r="133" spans="2:65" s="212" customFormat="1" ht="25.5" customHeight="1">
      <c r="B133" s="213"/>
      <c r="C133" s="291" t="s">
        <v>319</v>
      </c>
      <c r="D133" s="291" t="s">
        <v>198</v>
      </c>
      <c r="E133" s="292" t="s">
        <v>714</v>
      </c>
      <c r="F133" s="293" t="s">
        <v>715</v>
      </c>
      <c r="G133" s="294" t="s">
        <v>243</v>
      </c>
      <c r="H133" s="295">
        <v>85.32</v>
      </c>
      <c r="I133" s="116">
        <v>0</v>
      </c>
      <c r="J133" s="296">
        <f>ROUND(I133*H133,2)</f>
        <v>0</v>
      </c>
      <c r="K133" s="293" t="s">
        <v>202</v>
      </c>
      <c r="L133" s="213"/>
      <c r="M133" s="297" t="s">
        <v>5</v>
      </c>
      <c r="N133" s="298" t="s">
        <v>48</v>
      </c>
      <c r="O133" s="214"/>
      <c r="P133" s="299">
        <f>O133*H133</f>
        <v>0</v>
      </c>
      <c r="Q133" s="299">
        <v>0</v>
      </c>
      <c r="R133" s="299">
        <f>Q133*H133</f>
        <v>0</v>
      </c>
      <c r="S133" s="299">
        <v>0</v>
      </c>
      <c r="T133" s="300">
        <f>S133*H133</f>
        <v>0</v>
      </c>
      <c r="AR133" s="202" t="s">
        <v>203</v>
      </c>
      <c r="AT133" s="202" t="s">
        <v>198</v>
      </c>
      <c r="AU133" s="202" t="s">
        <v>85</v>
      </c>
      <c r="AY133" s="202" t="s">
        <v>196</v>
      </c>
      <c r="BE133" s="301">
        <f>IF(N133="základní",J133,0)</f>
        <v>0</v>
      </c>
      <c r="BF133" s="301">
        <f>IF(N133="snížená",J133,0)</f>
        <v>0</v>
      </c>
      <c r="BG133" s="301">
        <f>IF(N133="zákl. přenesená",J133,0)</f>
        <v>0</v>
      </c>
      <c r="BH133" s="301">
        <f>IF(N133="sníž. přenesená",J133,0)</f>
        <v>0</v>
      </c>
      <c r="BI133" s="301">
        <f>IF(N133="nulová",J133,0)</f>
        <v>0</v>
      </c>
      <c r="BJ133" s="202" t="s">
        <v>39</v>
      </c>
      <c r="BK133" s="301">
        <f>ROUND(I133*H133,2)</f>
        <v>0</v>
      </c>
      <c r="BL133" s="202" t="s">
        <v>203</v>
      </c>
      <c r="BM133" s="202" t="s">
        <v>2818</v>
      </c>
    </row>
    <row r="134" spans="2:65" s="312" customFormat="1">
      <c r="B134" s="311"/>
      <c r="D134" s="313" t="s">
        <v>464</v>
      </c>
      <c r="F134" s="314" t="s">
        <v>2819</v>
      </c>
      <c r="H134" s="315">
        <v>85.32</v>
      </c>
      <c r="I134" s="118"/>
      <c r="L134" s="311"/>
      <c r="M134" s="316"/>
      <c r="N134" s="317"/>
      <c r="O134" s="317"/>
      <c r="P134" s="317"/>
      <c r="Q134" s="317"/>
      <c r="R134" s="317"/>
      <c r="S134" s="317"/>
      <c r="T134" s="318"/>
      <c r="AT134" s="319" t="s">
        <v>464</v>
      </c>
      <c r="AU134" s="319" t="s">
        <v>85</v>
      </c>
      <c r="AV134" s="312" t="s">
        <v>85</v>
      </c>
      <c r="AW134" s="312" t="s">
        <v>6</v>
      </c>
      <c r="AX134" s="312" t="s">
        <v>39</v>
      </c>
      <c r="AY134" s="319" t="s">
        <v>196</v>
      </c>
    </row>
    <row r="135" spans="2:65" s="212" customFormat="1" ht="16.5" customHeight="1">
      <c r="B135" s="213"/>
      <c r="C135" s="291" t="s">
        <v>323</v>
      </c>
      <c r="D135" s="291" t="s">
        <v>198</v>
      </c>
      <c r="E135" s="292" t="s">
        <v>735</v>
      </c>
      <c r="F135" s="293" t="s">
        <v>736</v>
      </c>
      <c r="G135" s="294" t="s">
        <v>243</v>
      </c>
      <c r="H135" s="295">
        <v>9.48</v>
      </c>
      <c r="I135" s="116">
        <v>0</v>
      </c>
      <c r="J135" s="296">
        <f>ROUND(I135*H135,2)</f>
        <v>0</v>
      </c>
      <c r="K135" s="293" t="s">
        <v>202</v>
      </c>
      <c r="L135" s="213"/>
      <c r="M135" s="297" t="s">
        <v>5</v>
      </c>
      <c r="N135" s="298" t="s">
        <v>48</v>
      </c>
      <c r="O135" s="214"/>
      <c r="P135" s="299">
        <f>O135*H135</f>
        <v>0</v>
      </c>
      <c r="Q135" s="299">
        <v>0</v>
      </c>
      <c r="R135" s="299">
        <f>Q135*H135</f>
        <v>0</v>
      </c>
      <c r="S135" s="299">
        <v>0</v>
      </c>
      <c r="T135" s="300">
        <f>S135*H135</f>
        <v>0</v>
      </c>
      <c r="AR135" s="202" t="s">
        <v>203</v>
      </c>
      <c r="AT135" s="202" t="s">
        <v>198</v>
      </c>
      <c r="AU135" s="202" t="s">
        <v>85</v>
      </c>
      <c r="AY135" s="202" t="s">
        <v>196</v>
      </c>
      <c r="BE135" s="301">
        <f>IF(N135="základní",J135,0)</f>
        <v>0</v>
      </c>
      <c r="BF135" s="301">
        <f>IF(N135="snížená",J135,0)</f>
        <v>0</v>
      </c>
      <c r="BG135" s="301">
        <f>IF(N135="zákl. přenesená",J135,0)</f>
        <v>0</v>
      </c>
      <c r="BH135" s="301">
        <f>IF(N135="sníž. přenesená",J135,0)</f>
        <v>0</v>
      </c>
      <c r="BI135" s="301">
        <f>IF(N135="nulová",J135,0)</f>
        <v>0</v>
      </c>
      <c r="BJ135" s="202" t="s">
        <v>39</v>
      </c>
      <c r="BK135" s="301">
        <f>ROUND(I135*H135,2)</f>
        <v>0</v>
      </c>
      <c r="BL135" s="202" t="s">
        <v>203</v>
      </c>
      <c r="BM135" s="202" t="s">
        <v>2820</v>
      </c>
    </row>
    <row r="136" spans="2:65" s="279" customFormat="1" ht="29.85" customHeight="1">
      <c r="B136" s="278"/>
      <c r="D136" s="280" t="s">
        <v>76</v>
      </c>
      <c r="E136" s="289" t="s">
        <v>746</v>
      </c>
      <c r="F136" s="289" t="s">
        <v>747</v>
      </c>
      <c r="I136" s="115"/>
      <c r="J136" s="290">
        <f>BK136</f>
        <v>0</v>
      </c>
      <c r="L136" s="278"/>
      <c r="M136" s="283"/>
      <c r="N136" s="284"/>
      <c r="O136" s="284"/>
      <c r="P136" s="285">
        <f>P137</f>
        <v>0</v>
      </c>
      <c r="Q136" s="284"/>
      <c r="R136" s="285">
        <f>R137</f>
        <v>0</v>
      </c>
      <c r="S136" s="284"/>
      <c r="T136" s="286">
        <f>T137</f>
        <v>0</v>
      </c>
      <c r="AR136" s="280" t="s">
        <v>39</v>
      </c>
      <c r="AT136" s="287" t="s">
        <v>76</v>
      </c>
      <c r="AU136" s="287" t="s">
        <v>39</v>
      </c>
      <c r="AY136" s="280" t="s">
        <v>196</v>
      </c>
      <c r="BK136" s="288">
        <f>BK137</f>
        <v>0</v>
      </c>
    </row>
    <row r="137" spans="2:65" s="212" customFormat="1" ht="38.25" customHeight="1">
      <c r="B137" s="213"/>
      <c r="C137" s="291" t="s">
        <v>327</v>
      </c>
      <c r="D137" s="291" t="s">
        <v>198</v>
      </c>
      <c r="E137" s="292" t="s">
        <v>1692</v>
      </c>
      <c r="F137" s="293" t="s">
        <v>1693</v>
      </c>
      <c r="G137" s="294" t="s">
        <v>243</v>
      </c>
      <c r="H137" s="295">
        <v>32.968000000000004</v>
      </c>
      <c r="I137" s="116">
        <v>0</v>
      </c>
      <c r="J137" s="296">
        <f>ROUND(I137*H137,2)</f>
        <v>0</v>
      </c>
      <c r="K137" s="293" t="s">
        <v>202</v>
      </c>
      <c r="L137" s="213"/>
      <c r="M137" s="297" t="s">
        <v>5</v>
      </c>
      <c r="N137" s="298" t="s">
        <v>48</v>
      </c>
      <c r="O137" s="214"/>
      <c r="P137" s="299">
        <f>O137*H137</f>
        <v>0</v>
      </c>
      <c r="Q137" s="299">
        <v>0</v>
      </c>
      <c r="R137" s="299">
        <f>Q137*H137</f>
        <v>0</v>
      </c>
      <c r="S137" s="299">
        <v>0</v>
      </c>
      <c r="T137" s="300">
        <f>S137*H137</f>
        <v>0</v>
      </c>
      <c r="AR137" s="202" t="s">
        <v>203</v>
      </c>
      <c r="AT137" s="202" t="s">
        <v>198</v>
      </c>
      <c r="AU137" s="202" t="s">
        <v>85</v>
      </c>
      <c r="AY137" s="202" t="s">
        <v>196</v>
      </c>
      <c r="BE137" s="301">
        <f>IF(N137="základní",J137,0)</f>
        <v>0</v>
      </c>
      <c r="BF137" s="301">
        <f>IF(N137="snížená",J137,0)</f>
        <v>0</v>
      </c>
      <c r="BG137" s="301">
        <f>IF(N137="zákl. přenesená",J137,0)</f>
        <v>0</v>
      </c>
      <c r="BH137" s="301">
        <f>IF(N137="sníž. přenesená",J137,0)</f>
        <v>0</v>
      </c>
      <c r="BI137" s="301">
        <f>IF(N137="nulová",J137,0)</f>
        <v>0</v>
      </c>
      <c r="BJ137" s="202" t="s">
        <v>39</v>
      </c>
      <c r="BK137" s="301">
        <f>ROUND(I137*H137,2)</f>
        <v>0</v>
      </c>
      <c r="BL137" s="202" t="s">
        <v>203</v>
      </c>
      <c r="BM137" s="202" t="s">
        <v>2821</v>
      </c>
    </row>
    <row r="138" spans="2:65" s="279" customFormat="1" ht="37.35" customHeight="1">
      <c r="B138" s="278"/>
      <c r="D138" s="280" t="s">
        <v>76</v>
      </c>
      <c r="E138" s="281" t="s">
        <v>752</v>
      </c>
      <c r="F138" s="281" t="s">
        <v>753</v>
      </c>
      <c r="I138" s="115"/>
      <c r="J138" s="282">
        <f>BK138</f>
        <v>0</v>
      </c>
      <c r="L138" s="278"/>
      <c r="M138" s="283"/>
      <c r="N138" s="284"/>
      <c r="O138" s="284"/>
      <c r="P138" s="285">
        <f>P139+P143+P155+P171+P193</f>
        <v>0</v>
      </c>
      <c r="Q138" s="284"/>
      <c r="R138" s="285">
        <f>R139+R143+R155+R171+R193</f>
        <v>0.93057649799999997</v>
      </c>
      <c r="S138" s="284"/>
      <c r="T138" s="286">
        <f>T139+T143+T155+T171+T193</f>
        <v>3.1949999999999999E-2</v>
      </c>
      <c r="AR138" s="280" t="s">
        <v>85</v>
      </c>
      <c r="AT138" s="287" t="s">
        <v>76</v>
      </c>
      <c r="AU138" s="287" t="s">
        <v>77</v>
      </c>
      <c r="AY138" s="280" t="s">
        <v>196</v>
      </c>
      <c r="BK138" s="288">
        <f>BK139+BK143+BK155+BK171+BK193</f>
        <v>0</v>
      </c>
    </row>
    <row r="139" spans="2:65" s="279" customFormat="1" ht="19.899999999999999" customHeight="1">
      <c r="B139" s="278"/>
      <c r="D139" s="280" t="s">
        <v>76</v>
      </c>
      <c r="E139" s="289" t="s">
        <v>819</v>
      </c>
      <c r="F139" s="289" t="s">
        <v>820</v>
      </c>
      <c r="I139" s="115"/>
      <c r="J139" s="290">
        <f>BK139</f>
        <v>0</v>
      </c>
      <c r="L139" s="278"/>
      <c r="M139" s="283"/>
      <c r="N139" s="284"/>
      <c r="O139" s="284"/>
      <c r="P139" s="285">
        <f>SUM(P140:P142)</f>
        <v>0</v>
      </c>
      <c r="Q139" s="284"/>
      <c r="R139" s="285">
        <f>SUM(R140:R142)</f>
        <v>5.8E-4</v>
      </c>
      <c r="S139" s="284"/>
      <c r="T139" s="286">
        <f>SUM(T140:T142)</f>
        <v>0</v>
      </c>
      <c r="AR139" s="280" t="s">
        <v>85</v>
      </c>
      <c r="AT139" s="287" t="s">
        <v>76</v>
      </c>
      <c r="AU139" s="287" t="s">
        <v>39</v>
      </c>
      <c r="AY139" s="280" t="s">
        <v>196</v>
      </c>
      <c r="BK139" s="288">
        <f>SUM(BK140:BK142)</f>
        <v>0</v>
      </c>
    </row>
    <row r="140" spans="2:65" s="212" customFormat="1" ht="38.25" customHeight="1">
      <c r="B140" s="213"/>
      <c r="C140" s="291" t="s">
        <v>331</v>
      </c>
      <c r="D140" s="291" t="s">
        <v>198</v>
      </c>
      <c r="E140" s="292" t="s">
        <v>1695</v>
      </c>
      <c r="F140" s="293" t="s">
        <v>1696</v>
      </c>
      <c r="G140" s="294" t="s">
        <v>400</v>
      </c>
      <c r="H140" s="295">
        <v>2</v>
      </c>
      <c r="I140" s="116">
        <v>0</v>
      </c>
      <c r="J140" s="296">
        <f>ROUND(I140*H140,2)</f>
        <v>0</v>
      </c>
      <c r="K140" s="293" t="s">
        <v>202</v>
      </c>
      <c r="L140" s="213"/>
      <c r="M140" s="297" t="s">
        <v>5</v>
      </c>
      <c r="N140" s="298" t="s">
        <v>48</v>
      </c>
      <c r="O140" s="214"/>
      <c r="P140" s="299">
        <f>O140*H140</f>
        <v>0</v>
      </c>
      <c r="Q140" s="299">
        <v>0</v>
      </c>
      <c r="R140" s="299">
        <f>Q140*H140</f>
        <v>0</v>
      </c>
      <c r="S140" s="299">
        <v>0</v>
      </c>
      <c r="T140" s="300">
        <f>S140*H140</f>
        <v>0</v>
      </c>
      <c r="AR140" s="202" t="s">
        <v>261</v>
      </c>
      <c r="AT140" s="202" t="s">
        <v>198</v>
      </c>
      <c r="AU140" s="202" t="s">
        <v>85</v>
      </c>
      <c r="AY140" s="202" t="s">
        <v>196</v>
      </c>
      <c r="BE140" s="301">
        <f>IF(N140="základní",J140,0)</f>
        <v>0</v>
      </c>
      <c r="BF140" s="301">
        <f>IF(N140="snížená",J140,0)</f>
        <v>0</v>
      </c>
      <c r="BG140" s="301">
        <f>IF(N140="zákl. přenesená",J140,0)</f>
        <v>0</v>
      </c>
      <c r="BH140" s="301">
        <f>IF(N140="sníž. přenesená",J140,0)</f>
        <v>0</v>
      </c>
      <c r="BI140" s="301">
        <f>IF(N140="nulová",J140,0)</f>
        <v>0</v>
      </c>
      <c r="BJ140" s="202" t="s">
        <v>39</v>
      </c>
      <c r="BK140" s="301">
        <f>ROUND(I140*H140,2)</f>
        <v>0</v>
      </c>
      <c r="BL140" s="202" t="s">
        <v>261</v>
      </c>
      <c r="BM140" s="202" t="s">
        <v>2822</v>
      </c>
    </row>
    <row r="141" spans="2:65" s="212" customFormat="1" ht="16.5" customHeight="1">
      <c r="B141" s="213"/>
      <c r="C141" s="302" t="s">
        <v>335</v>
      </c>
      <c r="D141" s="302" t="s">
        <v>291</v>
      </c>
      <c r="E141" s="303" t="s">
        <v>2823</v>
      </c>
      <c r="F141" s="304" t="s">
        <v>1699</v>
      </c>
      <c r="G141" s="305" t="s">
        <v>400</v>
      </c>
      <c r="H141" s="306">
        <v>2</v>
      </c>
      <c r="I141" s="117">
        <v>0</v>
      </c>
      <c r="J141" s="307">
        <f>ROUND(I141*H141,2)</f>
        <v>0</v>
      </c>
      <c r="K141" s="304" t="s">
        <v>351</v>
      </c>
      <c r="L141" s="308"/>
      <c r="M141" s="309" t="s">
        <v>5</v>
      </c>
      <c r="N141" s="310" t="s">
        <v>48</v>
      </c>
      <c r="O141" s="214"/>
      <c r="P141" s="299">
        <f>O141*H141</f>
        <v>0</v>
      </c>
      <c r="Q141" s="299">
        <v>2.9E-4</v>
      </c>
      <c r="R141" s="299">
        <f>Q141*H141</f>
        <v>5.8E-4</v>
      </c>
      <c r="S141" s="299">
        <v>0</v>
      </c>
      <c r="T141" s="300">
        <f>S141*H141</f>
        <v>0</v>
      </c>
      <c r="AR141" s="202" t="s">
        <v>327</v>
      </c>
      <c r="AT141" s="202" t="s">
        <v>291</v>
      </c>
      <c r="AU141" s="202" t="s">
        <v>85</v>
      </c>
      <c r="AY141" s="202" t="s">
        <v>196</v>
      </c>
      <c r="BE141" s="301">
        <f>IF(N141="základní",J141,0)</f>
        <v>0</v>
      </c>
      <c r="BF141" s="301">
        <f>IF(N141="snížená",J141,0)</f>
        <v>0</v>
      </c>
      <c r="BG141" s="301">
        <f>IF(N141="zákl. přenesená",J141,0)</f>
        <v>0</v>
      </c>
      <c r="BH141" s="301">
        <f>IF(N141="sníž. přenesená",J141,0)</f>
        <v>0</v>
      </c>
      <c r="BI141" s="301">
        <f>IF(N141="nulová",J141,0)</f>
        <v>0</v>
      </c>
      <c r="BJ141" s="202" t="s">
        <v>39</v>
      </c>
      <c r="BK141" s="301">
        <f>ROUND(I141*H141,2)</f>
        <v>0</v>
      </c>
      <c r="BL141" s="202" t="s">
        <v>261</v>
      </c>
      <c r="BM141" s="202" t="s">
        <v>2824</v>
      </c>
    </row>
    <row r="142" spans="2:65" s="212" customFormat="1" ht="38.25" customHeight="1">
      <c r="B142" s="213"/>
      <c r="C142" s="291" t="s">
        <v>339</v>
      </c>
      <c r="D142" s="291" t="s">
        <v>198</v>
      </c>
      <c r="E142" s="292" t="s">
        <v>840</v>
      </c>
      <c r="F142" s="293" t="s">
        <v>841</v>
      </c>
      <c r="G142" s="294" t="s">
        <v>243</v>
      </c>
      <c r="H142" s="295">
        <v>1E-3</v>
      </c>
      <c r="I142" s="116">
        <v>0</v>
      </c>
      <c r="J142" s="296">
        <f>ROUND(I142*H142,2)</f>
        <v>0</v>
      </c>
      <c r="K142" s="293" t="s">
        <v>202</v>
      </c>
      <c r="L142" s="213"/>
      <c r="M142" s="297" t="s">
        <v>5</v>
      </c>
      <c r="N142" s="298" t="s">
        <v>48</v>
      </c>
      <c r="O142" s="214"/>
      <c r="P142" s="299">
        <f>O142*H142</f>
        <v>0</v>
      </c>
      <c r="Q142" s="299">
        <v>0</v>
      </c>
      <c r="R142" s="299">
        <f>Q142*H142</f>
        <v>0</v>
      </c>
      <c r="S142" s="299">
        <v>0</v>
      </c>
      <c r="T142" s="300">
        <f>S142*H142</f>
        <v>0</v>
      </c>
      <c r="AR142" s="202" t="s">
        <v>261</v>
      </c>
      <c r="AT142" s="202" t="s">
        <v>198</v>
      </c>
      <c r="AU142" s="202" t="s">
        <v>85</v>
      </c>
      <c r="AY142" s="202" t="s">
        <v>196</v>
      </c>
      <c r="BE142" s="301">
        <f>IF(N142="základní",J142,0)</f>
        <v>0</v>
      </c>
      <c r="BF142" s="301">
        <f>IF(N142="snížená",J142,0)</f>
        <v>0</v>
      </c>
      <c r="BG142" s="301">
        <f>IF(N142="zákl. přenesená",J142,0)</f>
        <v>0</v>
      </c>
      <c r="BH142" s="301">
        <f>IF(N142="sníž. přenesená",J142,0)</f>
        <v>0</v>
      </c>
      <c r="BI142" s="301">
        <f>IF(N142="nulová",J142,0)</f>
        <v>0</v>
      </c>
      <c r="BJ142" s="202" t="s">
        <v>39</v>
      </c>
      <c r="BK142" s="301">
        <f>ROUND(I142*H142,2)</f>
        <v>0</v>
      </c>
      <c r="BL142" s="202" t="s">
        <v>261</v>
      </c>
      <c r="BM142" s="202" t="s">
        <v>2825</v>
      </c>
    </row>
    <row r="143" spans="2:65" s="279" customFormat="1" ht="29.85" customHeight="1">
      <c r="B143" s="278"/>
      <c r="D143" s="280" t="s">
        <v>76</v>
      </c>
      <c r="E143" s="289" t="s">
        <v>1318</v>
      </c>
      <c r="F143" s="289" t="s">
        <v>1708</v>
      </c>
      <c r="I143" s="115"/>
      <c r="J143" s="290">
        <f>BK143</f>
        <v>0</v>
      </c>
      <c r="L143" s="278"/>
      <c r="M143" s="283"/>
      <c r="N143" s="284"/>
      <c r="O143" s="284"/>
      <c r="P143" s="285">
        <f>SUM(P144:P154)</f>
        <v>0</v>
      </c>
      <c r="Q143" s="284"/>
      <c r="R143" s="285">
        <f>SUM(R144:R154)</f>
        <v>1.6959999999999999E-2</v>
      </c>
      <c r="S143" s="284"/>
      <c r="T143" s="286">
        <f>SUM(T144:T154)</f>
        <v>0</v>
      </c>
      <c r="AR143" s="280" t="s">
        <v>85</v>
      </c>
      <c r="AT143" s="287" t="s">
        <v>76</v>
      </c>
      <c r="AU143" s="287" t="s">
        <v>39</v>
      </c>
      <c r="AY143" s="280" t="s">
        <v>196</v>
      </c>
      <c r="BK143" s="288">
        <f>SUM(BK144:BK154)</f>
        <v>0</v>
      </c>
    </row>
    <row r="144" spans="2:65" s="212" customFormat="1" ht="16.5" customHeight="1">
      <c r="B144" s="213"/>
      <c r="C144" s="291" t="s">
        <v>343</v>
      </c>
      <c r="D144" s="291" t="s">
        <v>198</v>
      </c>
      <c r="E144" s="292" t="s">
        <v>1712</v>
      </c>
      <c r="F144" s="293" t="s">
        <v>1713</v>
      </c>
      <c r="G144" s="294" t="s">
        <v>400</v>
      </c>
      <c r="H144" s="295">
        <v>5</v>
      </c>
      <c r="I144" s="116">
        <v>0</v>
      </c>
      <c r="J144" s="296">
        <f t="shared" ref="J144:J154" si="20">ROUND(I144*H144,2)</f>
        <v>0</v>
      </c>
      <c r="K144" s="293" t="s">
        <v>202</v>
      </c>
      <c r="L144" s="213"/>
      <c r="M144" s="297" t="s">
        <v>5</v>
      </c>
      <c r="N144" s="298" t="s">
        <v>48</v>
      </c>
      <c r="O144" s="214"/>
      <c r="P144" s="299">
        <f t="shared" ref="P144:P154" si="21">O144*H144</f>
        <v>0</v>
      </c>
      <c r="Q144" s="299">
        <v>1.2600000000000001E-3</v>
      </c>
      <c r="R144" s="299">
        <f t="shared" ref="R144:R154" si="22">Q144*H144</f>
        <v>6.3E-3</v>
      </c>
      <c r="S144" s="299">
        <v>0</v>
      </c>
      <c r="T144" s="300">
        <f t="shared" ref="T144:T154" si="23">S144*H144</f>
        <v>0</v>
      </c>
      <c r="AR144" s="202" t="s">
        <v>261</v>
      </c>
      <c r="AT144" s="202" t="s">
        <v>198</v>
      </c>
      <c r="AU144" s="202" t="s">
        <v>85</v>
      </c>
      <c r="AY144" s="202" t="s">
        <v>196</v>
      </c>
      <c r="BE144" s="301">
        <f t="shared" ref="BE144:BE154" si="24">IF(N144="základní",J144,0)</f>
        <v>0</v>
      </c>
      <c r="BF144" s="301">
        <f t="shared" ref="BF144:BF154" si="25">IF(N144="snížená",J144,0)</f>
        <v>0</v>
      </c>
      <c r="BG144" s="301">
        <f t="shared" ref="BG144:BG154" si="26">IF(N144="zákl. přenesená",J144,0)</f>
        <v>0</v>
      </c>
      <c r="BH144" s="301">
        <f t="shared" ref="BH144:BH154" si="27">IF(N144="sníž. přenesená",J144,0)</f>
        <v>0</v>
      </c>
      <c r="BI144" s="301">
        <f t="shared" ref="BI144:BI154" si="28">IF(N144="nulová",J144,0)</f>
        <v>0</v>
      </c>
      <c r="BJ144" s="202" t="s">
        <v>39</v>
      </c>
      <c r="BK144" s="301">
        <f t="shared" ref="BK144:BK154" si="29">ROUND(I144*H144,2)</f>
        <v>0</v>
      </c>
      <c r="BL144" s="202" t="s">
        <v>261</v>
      </c>
      <c r="BM144" s="202" t="s">
        <v>2826</v>
      </c>
    </row>
    <row r="145" spans="2:65" s="212" customFormat="1" ht="16.5" customHeight="1">
      <c r="B145" s="213"/>
      <c r="C145" s="291" t="s">
        <v>348</v>
      </c>
      <c r="D145" s="291" t="s">
        <v>198</v>
      </c>
      <c r="E145" s="292" t="s">
        <v>1319</v>
      </c>
      <c r="F145" s="293" t="s">
        <v>2827</v>
      </c>
      <c r="G145" s="294" t="s">
        <v>400</v>
      </c>
      <c r="H145" s="295">
        <v>6</v>
      </c>
      <c r="I145" s="116">
        <v>0</v>
      </c>
      <c r="J145" s="296">
        <f t="shared" si="20"/>
        <v>0</v>
      </c>
      <c r="K145" s="293" t="s">
        <v>202</v>
      </c>
      <c r="L145" s="213"/>
      <c r="M145" s="297" t="s">
        <v>5</v>
      </c>
      <c r="N145" s="298" t="s">
        <v>48</v>
      </c>
      <c r="O145" s="214"/>
      <c r="P145" s="299">
        <f t="shared" si="21"/>
        <v>0</v>
      </c>
      <c r="Q145" s="299">
        <v>5.5999999999999995E-4</v>
      </c>
      <c r="R145" s="299">
        <f t="shared" si="22"/>
        <v>3.3599999999999997E-3</v>
      </c>
      <c r="S145" s="299">
        <v>0</v>
      </c>
      <c r="T145" s="300">
        <f t="shared" si="23"/>
        <v>0</v>
      </c>
      <c r="AR145" s="202" t="s">
        <v>261</v>
      </c>
      <c r="AT145" s="202" t="s">
        <v>198</v>
      </c>
      <c r="AU145" s="202" t="s">
        <v>85</v>
      </c>
      <c r="AY145" s="202" t="s">
        <v>196</v>
      </c>
      <c r="BE145" s="301">
        <f t="shared" si="24"/>
        <v>0</v>
      </c>
      <c r="BF145" s="301">
        <f t="shared" si="25"/>
        <v>0</v>
      </c>
      <c r="BG145" s="301">
        <f t="shared" si="26"/>
        <v>0</v>
      </c>
      <c r="BH145" s="301">
        <f t="shared" si="27"/>
        <v>0</v>
      </c>
      <c r="BI145" s="301">
        <f t="shared" si="28"/>
        <v>0</v>
      </c>
      <c r="BJ145" s="202" t="s">
        <v>39</v>
      </c>
      <c r="BK145" s="301">
        <f t="shared" si="29"/>
        <v>0</v>
      </c>
      <c r="BL145" s="202" t="s">
        <v>261</v>
      </c>
      <c r="BM145" s="202" t="s">
        <v>2828</v>
      </c>
    </row>
    <row r="146" spans="2:65" s="212" customFormat="1" ht="16.5" customHeight="1">
      <c r="B146" s="213"/>
      <c r="C146" s="291" t="s">
        <v>353</v>
      </c>
      <c r="D146" s="291" t="s">
        <v>198</v>
      </c>
      <c r="E146" s="292" t="s">
        <v>1730</v>
      </c>
      <c r="F146" s="293" t="s">
        <v>1731</v>
      </c>
      <c r="G146" s="294" t="s">
        <v>400</v>
      </c>
      <c r="H146" s="295">
        <v>2</v>
      </c>
      <c r="I146" s="116">
        <v>0</v>
      </c>
      <c r="J146" s="296">
        <f t="shared" si="20"/>
        <v>0</v>
      </c>
      <c r="K146" s="293" t="s">
        <v>202</v>
      </c>
      <c r="L146" s="213"/>
      <c r="M146" s="297" t="s">
        <v>5</v>
      </c>
      <c r="N146" s="298" t="s">
        <v>48</v>
      </c>
      <c r="O146" s="214"/>
      <c r="P146" s="299">
        <f t="shared" si="21"/>
        <v>0</v>
      </c>
      <c r="Q146" s="299">
        <v>2.9E-4</v>
      </c>
      <c r="R146" s="299">
        <f t="shared" si="22"/>
        <v>5.8E-4</v>
      </c>
      <c r="S146" s="299">
        <v>0</v>
      </c>
      <c r="T146" s="300">
        <f t="shared" si="23"/>
        <v>0</v>
      </c>
      <c r="AR146" s="202" t="s">
        <v>261</v>
      </c>
      <c r="AT146" s="202" t="s">
        <v>198</v>
      </c>
      <c r="AU146" s="202" t="s">
        <v>85</v>
      </c>
      <c r="AY146" s="202" t="s">
        <v>196</v>
      </c>
      <c r="BE146" s="301">
        <f t="shared" si="24"/>
        <v>0</v>
      </c>
      <c r="BF146" s="301">
        <f t="shared" si="25"/>
        <v>0</v>
      </c>
      <c r="BG146" s="301">
        <f t="shared" si="26"/>
        <v>0</v>
      </c>
      <c r="BH146" s="301">
        <f t="shared" si="27"/>
        <v>0</v>
      </c>
      <c r="BI146" s="301">
        <f t="shared" si="28"/>
        <v>0</v>
      </c>
      <c r="BJ146" s="202" t="s">
        <v>39</v>
      </c>
      <c r="BK146" s="301">
        <f t="shared" si="29"/>
        <v>0</v>
      </c>
      <c r="BL146" s="202" t="s">
        <v>261</v>
      </c>
      <c r="BM146" s="202" t="s">
        <v>2829</v>
      </c>
    </row>
    <row r="147" spans="2:65" s="212" customFormat="1" ht="16.5" customHeight="1">
      <c r="B147" s="213"/>
      <c r="C147" s="291" t="s">
        <v>357</v>
      </c>
      <c r="D147" s="291" t="s">
        <v>198</v>
      </c>
      <c r="E147" s="292" t="s">
        <v>1736</v>
      </c>
      <c r="F147" s="293" t="s">
        <v>1737</v>
      </c>
      <c r="G147" s="294" t="s">
        <v>400</v>
      </c>
      <c r="H147" s="295">
        <v>1</v>
      </c>
      <c r="I147" s="116">
        <v>0</v>
      </c>
      <c r="J147" s="296">
        <f t="shared" si="20"/>
        <v>0</v>
      </c>
      <c r="K147" s="293" t="s">
        <v>202</v>
      </c>
      <c r="L147" s="213"/>
      <c r="M147" s="297" t="s">
        <v>5</v>
      </c>
      <c r="N147" s="298" t="s">
        <v>48</v>
      </c>
      <c r="O147" s="214"/>
      <c r="P147" s="299">
        <f t="shared" si="21"/>
        <v>0</v>
      </c>
      <c r="Q147" s="299">
        <v>3.5E-4</v>
      </c>
      <c r="R147" s="299">
        <f t="shared" si="22"/>
        <v>3.5E-4</v>
      </c>
      <c r="S147" s="299">
        <v>0</v>
      </c>
      <c r="T147" s="300">
        <f t="shared" si="23"/>
        <v>0</v>
      </c>
      <c r="AR147" s="202" t="s">
        <v>261</v>
      </c>
      <c r="AT147" s="202" t="s">
        <v>198</v>
      </c>
      <c r="AU147" s="202" t="s">
        <v>85</v>
      </c>
      <c r="AY147" s="202" t="s">
        <v>196</v>
      </c>
      <c r="BE147" s="301">
        <f t="shared" si="24"/>
        <v>0</v>
      </c>
      <c r="BF147" s="301">
        <f t="shared" si="25"/>
        <v>0</v>
      </c>
      <c r="BG147" s="301">
        <f t="shared" si="26"/>
        <v>0</v>
      </c>
      <c r="BH147" s="301">
        <f t="shared" si="27"/>
        <v>0</v>
      </c>
      <c r="BI147" s="301">
        <f t="shared" si="28"/>
        <v>0</v>
      </c>
      <c r="BJ147" s="202" t="s">
        <v>39</v>
      </c>
      <c r="BK147" s="301">
        <f t="shared" si="29"/>
        <v>0</v>
      </c>
      <c r="BL147" s="202" t="s">
        <v>261</v>
      </c>
      <c r="BM147" s="202" t="s">
        <v>2830</v>
      </c>
    </row>
    <row r="148" spans="2:65" s="212" customFormat="1" ht="16.5" customHeight="1">
      <c r="B148" s="213"/>
      <c r="C148" s="291" t="s">
        <v>361</v>
      </c>
      <c r="D148" s="291" t="s">
        <v>198</v>
      </c>
      <c r="E148" s="292" t="s">
        <v>1739</v>
      </c>
      <c r="F148" s="293" t="s">
        <v>1740</v>
      </c>
      <c r="G148" s="294" t="s">
        <v>400</v>
      </c>
      <c r="H148" s="295">
        <v>1</v>
      </c>
      <c r="I148" s="116">
        <v>0</v>
      </c>
      <c r="J148" s="296">
        <f t="shared" si="20"/>
        <v>0</v>
      </c>
      <c r="K148" s="293" t="s">
        <v>202</v>
      </c>
      <c r="L148" s="213"/>
      <c r="M148" s="297" t="s">
        <v>5</v>
      </c>
      <c r="N148" s="298" t="s">
        <v>48</v>
      </c>
      <c r="O148" s="214"/>
      <c r="P148" s="299">
        <f t="shared" si="21"/>
        <v>0</v>
      </c>
      <c r="Q148" s="299">
        <v>5.6999999999999998E-4</v>
      </c>
      <c r="R148" s="299">
        <f t="shared" si="22"/>
        <v>5.6999999999999998E-4</v>
      </c>
      <c r="S148" s="299">
        <v>0</v>
      </c>
      <c r="T148" s="300">
        <f t="shared" si="23"/>
        <v>0</v>
      </c>
      <c r="AR148" s="202" t="s">
        <v>261</v>
      </c>
      <c r="AT148" s="202" t="s">
        <v>198</v>
      </c>
      <c r="AU148" s="202" t="s">
        <v>85</v>
      </c>
      <c r="AY148" s="202" t="s">
        <v>196</v>
      </c>
      <c r="BE148" s="301">
        <f t="shared" si="24"/>
        <v>0</v>
      </c>
      <c r="BF148" s="301">
        <f t="shared" si="25"/>
        <v>0</v>
      </c>
      <c r="BG148" s="301">
        <f t="shared" si="26"/>
        <v>0</v>
      </c>
      <c r="BH148" s="301">
        <f t="shared" si="27"/>
        <v>0</v>
      </c>
      <c r="BI148" s="301">
        <f t="shared" si="28"/>
        <v>0</v>
      </c>
      <c r="BJ148" s="202" t="s">
        <v>39</v>
      </c>
      <c r="BK148" s="301">
        <f t="shared" si="29"/>
        <v>0</v>
      </c>
      <c r="BL148" s="202" t="s">
        <v>261</v>
      </c>
      <c r="BM148" s="202" t="s">
        <v>2831</v>
      </c>
    </row>
    <row r="149" spans="2:65" s="212" customFormat="1" ht="25.5" customHeight="1">
      <c r="B149" s="213"/>
      <c r="C149" s="291" t="s">
        <v>365</v>
      </c>
      <c r="D149" s="291" t="s">
        <v>198</v>
      </c>
      <c r="E149" s="292" t="s">
        <v>1751</v>
      </c>
      <c r="F149" s="293" t="s">
        <v>1752</v>
      </c>
      <c r="G149" s="294" t="s">
        <v>288</v>
      </c>
      <c r="H149" s="295">
        <v>3</v>
      </c>
      <c r="I149" s="116">
        <v>0</v>
      </c>
      <c r="J149" s="296">
        <f t="shared" si="20"/>
        <v>0</v>
      </c>
      <c r="K149" s="293" t="s">
        <v>202</v>
      </c>
      <c r="L149" s="213"/>
      <c r="M149" s="297" t="s">
        <v>5</v>
      </c>
      <c r="N149" s="298" t="s">
        <v>48</v>
      </c>
      <c r="O149" s="214"/>
      <c r="P149" s="299">
        <f t="shared" si="21"/>
        <v>0</v>
      </c>
      <c r="Q149" s="299">
        <v>0</v>
      </c>
      <c r="R149" s="299">
        <f t="shared" si="22"/>
        <v>0</v>
      </c>
      <c r="S149" s="299">
        <v>0</v>
      </c>
      <c r="T149" s="300">
        <f t="shared" si="23"/>
        <v>0</v>
      </c>
      <c r="AR149" s="202" t="s">
        <v>261</v>
      </c>
      <c r="AT149" s="202" t="s">
        <v>198</v>
      </c>
      <c r="AU149" s="202" t="s">
        <v>85</v>
      </c>
      <c r="AY149" s="202" t="s">
        <v>196</v>
      </c>
      <c r="BE149" s="301">
        <f t="shared" si="24"/>
        <v>0</v>
      </c>
      <c r="BF149" s="301">
        <f t="shared" si="25"/>
        <v>0</v>
      </c>
      <c r="BG149" s="301">
        <f t="shared" si="26"/>
        <v>0</v>
      </c>
      <c r="BH149" s="301">
        <f t="shared" si="27"/>
        <v>0</v>
      </c>
      <c r="BI149" s="301">
        <f t="shared" si="28"/>
        <v>0</v>
      </c>
      <c r="BJ149" s="202" t="s">
        <v>39</v>
      </c>
      <c r="BK149" s="301">
        <f t="shared" si="29"/>
        <v>0</v>
      </c>
      <c r="BL149" s="202" t="s">
        <v>261</v>
      </c>
      <c r="BM149" s="202" t="s">
        <v>2832</v>
      </c>
    </row>
    <row r="150" spans="2:65" s="212" customFormat="1" ht="25.5" customHeight="1">
      <c r="B150" s="213"/>
      <c r="C150" s="291" t="s">
        <v>369</v>
      </c>
      <c r="D150" s="291" t="s">
        <v>198</v>
      </c>
      <c r="E150" s="292" t="s">
        <v>1760</v>
      </c>
      <c r="F150" s="293" t="s">
        <v>1761</v>
      </c>
      <c r="G150" s="294" t="s">
        <v>288</v>
      </c>
      <c r="H150" s="295">
        <v>1</v>
      </c>
      <c r="I150" s="116">
        <v>0</v>
      </c>
      <c r="J150" s="296">
        <f t="shared" si="20"/>
        <v>0</v>
      </c>
      <c r="K150" s="293" t="s">
        <v>202</v>
      </c>
      <c r="L150" s="213"/>
      <c r="M150" s="297" t="s">
        <v>5</v>
      </c>
      <c r="N150" s="298" t="s">
        <v>48</v>
      </c>
      <c r="O150" s="214"/>
      <c r="P150" s="299">
        <f t="shared" si="21"/>
        <v>0</v>
      </c>
      <c r="Q150" s="299">
        <v>0</v>
      </c>
      <c r="R150" s="299">
        <f t="shared" si="22"/>
        <v>0</v>
      </c>
      <c r="S150" s="299">
        <v>0</v>
      </c>
      <c r="T150" s="300">
        <f t="shared" si="23"/>
        <v>0</v>
      </c>
      <c r="AR150" s="202" t="s">
        <v>261</v>
      </c>
      <c r="AT150" s="202" t="s">
        <v>198</v>
      </c>
      <c r="AU150" s="202" t="s">
        <v>85</v>
      </c>
      <c r="AY150" s="202" t="s">
        <v>196</v>
      </c>
      <c r="BE150" s="301">
        <f t="shared" si="24"/>
        <v>0</v>
      </c>
      <c r="BF150" s="301">
        <f t="shared" si="25"/>
        <v>0</v>
      </c>
      <c r="BG150" s="301">
        <f t="shared" si="26"/>
        <v>0</v>
      </c>
      <c r="BH150" s="301">
        <f t="shared" si="27"/>
        <v>0</v>
      </c>
      <c r="BI150" s="301">
        <f t="shared" si="28"/>
        <v>0</v>
      </c>
      <c r="BJ150" s="202" t="s">
        <v>39</v>
      </c>
      <c r="BK150" s="301">
        <f t="shared" si="29"/>
        <v>0</v>
      </c>
      <c r="BL150" s="202" t="s">
        <v>261</v>
      </c>
      <c r="BM150" s="202" t="s">
        <v>2833</v>
      </c>
    </row>
    <row r="151" spans="2:65" s="212" customFormat="1" ht="16.5" customHeight="1">
      <c r="B151" s="213"/>
      <c r="C151" s="302" t="s">
        <v>373</v>
      </c>
      <c r="D151" s="302" t="s">
        <v>291</v>
      </c>
      <c r="E151" s="303" t="s">
        <v>2834</v>
      </c>
      <c r="F151" s="304" t="s">
        <v>2835</v>
      </c>
      <c r="G151" s="305" t="s">
        <v>288</v>
      </c>
      <c r="H151" s="306">
        <v>1</v>
      </c>
      <c r="I151" s="117">
        <v>0</v>
      </c>
      <c r="J151" s="307">
        <f t="shared" si="20"/>
        <v>0</v>
      </c>
      <c r="K151" s="304" t="s">
        <v>351</v>
      </c>
      <c r="L151" s="308"/>
      <c r="M151" s="309" t="s">
        <v>5</v>
      </c>
      <c r="N151" s="310" t="s">
        <v>48</v>
      </c>
      <c r="O151" s="214"/>
      <c r="P151" s="299">
        <f t="shared" si="21"/>
        <v>0</v>
      </c>
      <c r="Q151" s="299">
        <v>2.9399999999999999E-3</v>
      </c>
      <c r="R151" s="299">
        <f t="shared" si="22"/>
        <v>2.9399999999999999E-3</v>
      </c>
      <c r="S151" s="299">
        <v>0</v>
      </c>
      <c r="T151" s="300">
        <f t="shared" si="23"/>
        <v>0</v>
      </c>
      <c r="AR151" s="202" t="s">
        <v>327</v>
      </c>
      <c r="AT151" s="202" t="s">
        <v>291</v>
      </c>
      <c r="AU151" s="202" t="s">
        <v>85</v>
      </c>
      <c r="AY151" s="202" t="s">
        <v>196</v>
      </c>
      <c r="BE151" s="301">
        <f t="shared" si="24"/>
        <v>0</v>
      </c>
      <c r="BF151" s="301">
        <f t="shared" si="25"/>
        <v>0</v>
      </c>
      <c r="BG151" s="301">
        <f t="shared" si="26"/>
        <v>0</v>
      </c>
      <c r="BH151" s="301">
        <f t="shared" si="27"/>
        <v>0</v>
      </c>
      <c r="BI151" s="301">
        <f t="shared" si="28"/>
        <v>0</v>
      </c>
      <c r="BJ151" s="202" t="s">
        <v>39</v>
      </c>
      <c r="BK151" s="301">
        <f t="shared" si="29"/>
        <v>0</v>
      </c>
      <c r="BL151" s="202" t="s">
        <v>261</v>
      </c>
      <c r="BM151" s="202" t="s">
        <v>2836</v>
      </c>
    </row>
    <row r="152" spans="2:65" s="212" customFormat="1" ht="16.5" customHeight="1">
      <c r="B152" s="213"/>
      <c r="C152" s="291" t="s">
        <v>377</v>
      </c>
      <c r="D152" s="291" t="s">
        <v>198</v>
      </c>
      <c r="E152" s="292" t="s">
        <v>1784</v>
      </c>
      <c r="F152" s="293" t="s">
        <v>1785</v>
      </c>
      <c r="G152" s="294" t="s">
        <v>288</v>
      </c>
      <c r="H152" s="295">
        <v>2</v>
      </c>
      <c r="I152" s="116">
        <v>0</v>
      </c>
      <c r="J152" s="296">
        <f t="shared" si="20"/>
        <v>0</v>
      </c>
      <c r="K152" s="293" t="s">
        <v>351</v>
      </c>
      <c r="L152" s="213"/>
      <c r="M152" s="297" t="s">
        <v>5</v>
      </c>
      <c r="N152" s="298" t="s">
        <v>48</v>
      </c>
      <c r="O152" s="214"/>
      <c r="P152" s="299">
        <f t="shared" si="21"/>
        <v>0</v>
      </c>
      <c r="Q152" s="299">
        <v>1.4300000000000001E-3</v>
      </c>
      <c r="R152" s="299">
        <f t="shared" si="22"/>
        <v>2.8600000000000001E-3</v>
      </c>
      <c r="S152" s="299">
        <v>0</v>
      </c>
      <c r="T152" s="300">
        <f t="shared" si="23"/>
        <v>0</v>
      </c>
      <c r="AR152" s="202" t="s">
        <v>261</v>
      </c>
      <c r="AT152" s="202" t="s">
        <v>198</v>
      </c>
      <c r="AU152" s="202" t="s">
        <v>85</v>
      </c>
      <c r="AY152" s="202" t="s">
        <v>196</v>
      </c>
      <c r="BE152" s="301">
        <f t="shared" si="24"/>
        <v>0</v>
      </c>
      <c r="BF152" s="301">
        <f t="shared" si="25"/>
        <v>0</v>
      </c>
      <c r="BG152" s="301">
        <f t="shared" si="26"/>
        <v>0</v>
      </c>
      <c r="BH152" s="301">
        <f t="shared" si="27"/>
        <v>0</v>
      </c>
      <c r="BI152" s="301">
        <f t="shared" si="28"/>
        <v>0</v>
      </c>
      <c r="BJ152" s="202" t="s">
        <v>39</v>
      </c>
      <c r="BK152" s="301">
        <f t="shared" si="29"/>
        <v>0</v>
      </c>
      <c r="BL152" s="202" t="s">
        <v>261</v>
      </c>
      <c r="BM152" s="202" t="s">
        <v>2837</v>
      </c>
    </row>
    <row r="153" spans="2:65" s="212" customFormat="1" ht="16.5" customHeight="1">
      <c r="B153" s="213"/>
      <c r="C153" s="291" t="s">
        <v>381</v>
      </c>
      <c r="D153" s="291" t="s">
        <v>198</v>
      </c>
      <c r="E153" s="292" t="s">
        <v>1322</v>
      </c>
      <c r="F153" s="293" t="s">
        <v>1790</v>
      </c>
      <c r="G153" s="294" t="s">
        <v>400</v>
      </c>
      <c r="H153" s="295">
        <v>15</v>
      </c>
      <c r="I153" s="116">
        <v>0</v>
      </c>
      <c r="J153" s="296">
        <f t="shared" si="20"/>
        <v>0</v>
      </c>
      <c r="K153" s="293" t="s">
        <v>202</v>
      </c>
      <c r="L153" s="213"/>
      <c r="M153" s="297" t="s">
        <v>5</v>
      </c>
      <c r="N153" s="298" t="s">
        <v>48</v>
      </c>
      <c r="O153" s="214"/>
      <c r="P153" s="299">
        <f t="shared" si="21"/>
        <v>0</v>
      </c>
      <c r="Q153" s="299">
        <v>0</v>
      </c>
      <c r="R153" s="299">
        <f t="shared" si="22"/>
        <v>0</v>
      </c>
      <c r="S153" s="299">
        <v>0</v>
      </c>
      <c r="T153" s="300">
        <f t="shared" si="23"/>
        <v>0</v>
      </c>
      <c r="AR153" s="202" t="s">
        <v>261</v>
      </c>
      <c r="AT153" s="202" t="s">
        <v>198</v>
      </c>
      <c r="AU153" s="202" t="s">
        <v>85</v>
      </c>
      <c r="AY153" s="202" t="s">
        <v>196</v>
      </c>
      <c r="BE153" s="301">
        <f t="shared" si="24"/>
        <v>0</v>
      </c>
      <c r="BF153" s="301">
        <f t="shared" si="25"/>
        <v>0</v>
      </c>
      <c r="BG153" s="301">
        <f t="shared" si="26"/>
        <v>0</v>
      </c>
      <c r="BH153" s="301">
        <f t="shared" si="27"/>
        <v>0</v>
      </c>
      <c r="BI153" s="301">
        <f t="shared" si="28"/>
        <v>0</v>
      </c>
      <c r="BJ153" s="202" t="s">
        <v>39</v>
      </c>
      <c r="BK153" s="301">
        <f t="shared" si="29"/>
        <v>0</v>
      </c>
      <c r="BL153" s="202" t="s">
        <v>261</v>
      </c>
      <c r="BM153" s="202" t="s">
        <v>2838</v>
      </c>
    </row>
    <row r="154" spans="2:65" s="212" customFormat="1" ht="38.25" customHeight="1">
      <c r="B154" s="213"/>
      <c r="C154" s="291" t="s">
        <v>385</v>
      </c>
      <c r="D154" s="291" t="s">
        <v>198</v>
      </c>
      <c r="E154" s="292" t="s">
        <v>1795</v>
      </c>
      <c r="F154" s="293" t="s">
        <v>1796</v>
      </c>
      <c r="G154" s="294" t="s">
        <v>243</v>
      </c>
      <c r="H154" s="295">
        <v>1.7000000000000001E-2</v>
      </c>
      <c r="I154" s="116">
        <v>0</v>
      </c>
      <c r="J154" s="296">
        <f t="shared" si="20"/>
        <v>0</v>
      </c>
      <c r="K154" s="293" t="s">
        <v>202</v>
      </c>
      <c r="L154" s="213"/>
      <c r="M154" s="297" t="s">
        <v>5</v>
      </c>
      <c r="N154" s="298" t="s">
        <v>48</v>
      </c>
      <c r="O154" s="214"/>
      <c r="P154" s="299">
        <f t="shared" si="21"/>
        <v>0</v>
      </c>
      <c r="Q154" s="299">
        <v>0</v>
      </c>
      <c r="R154" s="299">
        <f t="shared" si="22"/>
        <v>0</v>
      </c>
      <c r="S154" s="299">
        <v>0</v>
      </c>
      <c r="T154" s="300">
        <f t="shared" si="23"/>
        <v>0</v>
      </c>
      <c r="AR154" s="202" t="s">
        <v>261</v>
      </c>
      <c r="AT154" s="202" t="s">
        <v>198</v>
      </c>
      <c r="AU154" s="202" t="s">
        <v>85</v>
      </c>
      <c r="AY154" s="202" t="s">
        <v>196</v>
      </c>
      <c r="BE154" s="301">
        <f t="shared" si="24"/>
        <v>0</v>
      </c>
      <c r="BF154" s="301">
        <f t="shared" si="25"/>
        <v>0</v>
      </c>
      <c r="BG154" s="301">
        <f t="shared" si="26"/>
        <v>0</v>
      </c>
      <c r="BH154" s="301">
        <f t="shared" si="27"/>
        <v>0</v>
      </c>
      <c r="BI154" s="301">
        <f t="shared" si="28"/>
        <v>0</v>
      </c>
      <c r="BJ154" s="202" t="s">
        <v>39</v>
      </c>
      <c r="BK154" s="301">
        <f t="shared" si="29"/>
        <v>0</v>
      </c>
      <c r="BL154" s="202" t="s">
        <v>261</v>
      </c>
      <c r="BM154" s="202" t="s">
        <v>2839</v>
      </c>
    </row>
    <row r="155" spans="2:65" s="279" customFormat="1" ht="29.85" customHeight="1">
      <c r="B155" s="278"/>
      <c r="D155" s="280" t="s">
        <v>76</v>
      </c>
      <c r="E155" s="289" t="s">
        <v>1798</v>
      </c>
      <c r="F155" s="289" t="s">
        <v>1799</v>
      </c>
      <c r="I155" s="115"/>
      <c r="J155" s="290">
        <f>BK155</f>
        <v>0</v>
      </c>
      <c r="L155" s="278"/>
      <c r="M155" s="283"/>
      <c r="N155" s="284"/>
      <c r="O155" s="284"/>
      <c r="P155" s="285">
        <f>SUM(P156:P170)</f>
        <v>0</v>
      </c>
      <c r="Q155" s="284"/>
      <c r="R155" s="285">
        <f>SUM(R156:R170)</f>
        <v>2.2946497999999996E-2</v>
      </c>
      <c r="S155" s="284"/>
      <c r="T155" s="286">
        <f>SUM(T156:T170)</f>
        <v>3.1949999999999999E-2</v>
      </c>
      <c r="AR155" s="280" t="s">
        <v>85</v>
      </c>
      <c r="AT155" s="287" t="s">
        <v>76</v>
      </c>
      <c r="AU155" s="287" t="s">
        <v>39</v>
      </c>
      <c r="AY155" s="280" t="s">
        <v>196</v>
      </c>
      <c r="BK155" s="288">
        <f>SUM(BK156:BK170)</f>
        <v>0</v>
      </c>
    </row>
    <row r="156" spans="2:65" s="212" customFormat="1" ht="16.5" customHeight="1">
      <c r="B156" s="213"/>
      <c r="C156" s="291" t="s">
        <v>389</v>
      </c>
      <c r="D156" s="291" t="s">
        <v>198</v>
      </c>
      <c r="E156" s="292" t="s">
        <v>2840</v>
      </c>
      <c r="F156" s="293" t="s">
        <v>2841</v>
      </c>
      <c r="G156" s="294" t="s">
        <v>400</v>
      </c>
      <c r="H156" s="295">
        <v>15</v>
      </c>
      <c r="I156" s="116">
        <v>0</v>
      </c>
      <c r="J156" s="296">
        <f t="shared" ref="J156:J170" si="30">ROUND(I156*H156,2)</f>
        <v>0</v>
      </c>
      <c r="K156" s="293" t="s">
        <v>202</v>
      </c>
      <c r="L156" s="213"/>
      <c r="M156" s="297" t="s">
        <v>5</v>
      </c>
      <c r="N156" s="298" t="s">
        <v>48</v>
      </c>
      <c r="O156" s="214"/>
      <c r="P156" s="299">
        <f t="shared" ref="P156:P170" si="31">O156*H156</f>
        <v>0</v>
      </c>
      <c r="Q156" s="299">
        <v>0</v>
      </c>
      <c r="R156" s="299">
        <f t="shared" ref="R156:R170" si="32">Q156*H156</f>
        <v>0</v>
      </c>
      <c r="S156" s="299">
        <v>2.1299999999999999E-3</v>
      </c>
      <c r="T156" s="300">
        <f t="shared" ref="T156:T170" si="33">S156*H156</f>
        <v>3.1949999999999999E-2</v>
      </c>
      <c r="AR156" s="202" t="s">
        <v>261</v>
      </c>
      <c r="AT156" s="202" t="s">
        <v>198</v>
      </c>
      <c r="AU156" s="202" t="s">
        <v>85</v>
      </c>
      <c r="AY156" s="202" t="s">
        <v>196</v>
      </c>
      <c r="BE156" s="301">
        <f t="shared" ref="BE156:BE170" si="34">IF(N156="základní",J156,0)</f>
        <v>0</v>
      </c>
      <c r="BF156" s="301">
        <f t="shared" ref="BF156:BF170" si="35">IF(N156="snížená",J156,0)</f>
        <v>0</v>
      </c>
      <c r="BG156" s="301">
        <f t="shared" ref="BG156:BG170" si="36">IF(N156="zákl. přenesená",J156,0)</f>
        <v>0</v>
      </c>
      <c r="BH156" s="301">
        <f t="shared" ref="BH156:BH170" si="37">IF(N156="sníž. přenesená",J156,0)</f>
        <v>0</v>
      </c>
      <c r="BI156" s="301">
        <f t="shared" ref="BI156:BI170" si="38">IF(N156="nulová",J156,0)</f>
        <v>0</v>
      </c>
      <c r="BJ156" s="202" t="s">
        <v>39</v>
      </c>
      <c r="BK156" s="301">
        <f t="shared" ref="BK156:BK170" si="39">ROUND(I156*H156,2)</f>
        <v>0</v>
      </c>
      <c r="BL156" s="202" t="s">
        <v>261</v>
      </c>
      <c r="BM156" s="202" t="s">
        <v>2842</v>
      </c>
    </row>
    <row r="157" spans="2:65" s="212" customFormat="1" ht="25.5" customHeight="1">
      <c r="B157" s="213"/>
      <c r="C157" s="291" t="s">
        <v>393</v>
      </c>
      <c r="D157" s="291" t="s">
        <v>198</v>
      </c>
      <c r="E157" s="292" t="s">
        <v>2843</v>
      </c>
      <c r="F157" s="293" t="s">
        <v>2844</v>
      </c>
      <c r="G157" s="294" t="s">
        <v>1829</v>
      </c>
      <c r="H157" s="295">
        <v>1</v>
      </c>
      <c r="I157" s="116">
        <v>0</v>
      </c>
      <c r="J157" s="296">
        <f t="shared" si="30"/>
        <v>0</v>
      </c>
      <c r="K157" s="293" t="s">
        <v>202</v>
      </c>
      <c r="L157" s="213"/>
      <c r="M157" s="297" t="s">
        <v>5</v>
      </c>
      <c r="N157" s="298" t="s">
        <v>48</v>
      </c>
      <c r="O157" s="214"/>
      <c r="P157" s="299">
        <f t="shared" si="31"/>
        <v>0</v>
      </c>
      <c r="Q157" s="299">
        <v>5.2399999999999999E-3</v>
      </c>
      <c r="R157" s="299">
        <f t="shared" si="32"/>
        <v>5.2399999999999999E-3</v>
      </c>
      <c r="S157" s="299">
        <v>0</v>
      </c>
      <c r="T157" s="300">
        <f t="shared" si="33"/>
        <v>0</v>
      </c>
      <c r="AR157" s="202" t="s">
        <v>261</v>
      </c>
      <c r="AT157" s="202" t="s">
        <v>198</v>
      </c>
      <c r="AU157" s="202" t="s">
        <v>85</v>
      </c>
      <c r="AY157" s="202" t="s">
        <v>196</v>
      </c>
      <c r="BE157" s="301">
        <f t="shared" si="34"/>
        <v>0</v>
      </c>
      <c r="BF157" s="301">
        <f t="shared" si="35"/>
        <v>0</v>
      </c>
      <c r="BG157" s="301">
        <f t="shared" si="36"/>
        <v>0</v>
      </c>
      <c r="BH157" s="301">
        <f t="shared" si="37"/>
        <v>0</v>
      </c>
      <c r="BI157" s="301">
        <f t="shared" si="38"/>
        <v>0</v>
      </c>
      <c r="BJ157" s="202" t="s">
        <v>39</v>
      </c>
      <c r="BK157" s="301">
        <f t="shared" si="39"/>
        <v>0</v>
      </c>
      <c r="BL157" s="202" t="s">
        <v>261</v>
      </c>
      <c r="BM157" s="202" t="s">
        <v>2845</v>
      </c>
    </row>
    <row r="158" spans="2:65" s="212" customFormat="1" ht="25.5" customHeight="1">
      <c r="B158" s="213"/>
      <c r="C158" s="291" t="s">
        <v>397</v>
      </c>
      <c r="D158" s="291" t="s">
        <v>198</v>
      </c>
      <c r="E158" s="292" t="s">
        <v>1803</v>
      </c>
      <c r="F158" s="293" t="s">
        <v>1804</v>
      </c>
      <c r="G158" s="294" t="s">
        <v>400</v>
      </c>
      <c r="H158" s="295">
        <v>13</v>
      </c>
      <c r="I158" s="116">
        <v>0</v>
      </c>
      <c r="J158" s="296">
        <f t="shared" si="30"/>
        <v>0</v>
      </c>
      <c r="K158" s="293" t="s">
        <v>202</v>
      </c>
      <c r="L158" s="213"/>
      <c r="M158" s="297" t="s">
        <v>5</v>
      </c>
      <c r="N158" s="298" t="s">
        <v>48</v>
      </c>
      <c r="O158" s="214"/>
      <c r="P158" s="299">
        <f t="shared" si="31"/>
        <v>0</v>
      </c>
      <c r="Q158" s="299">
        <v>6.6E-4</v>
      </c>
      <c r="R158" s="299">
        <f t="shared" si="32"/>
        <v>8.5800000000000008E-3</v>
      </c>
      <c r="S158" s="299">
        <v>0</v>
      </c>
      <c r="T158" s="300">
        <f t="shared" si="33"/>
        <v>0</v>
      </c>
      <c r="AR158" s="202" t="s">
        <v>261</v>
      </c>
      <c r="AT158" s="202" t="s">
        <v>198</v>
      </c>
      <c r="AU158" s="202" t="s">
        <v>85</v>
      </c>
      <c r="AY158" s="202" t="s">
        <v>196</v>
      </c>
      <c r="BE158" s="301">
        <f t="shared" si="34"/>
        <v>0</v>
      </c>
      <c r="BF158" s="301">
        <f t="shared" si="35"/>
        <v>0</v>
      </c>
      <c r="BG158" s="301">
        <f t="shared" si="36"/>
        <v>0</v>
      </c>
      <c r="BH158" s="301">
        <f t="shared" si="37"/>
        <v>0</v>
      </c>
      <c r="BI158" s="301">
        <f t="shared" si="38"/>
        <v>0</v>
      </c>
      <c r="BJ158" s="202" t="s">
        <v>39</v>
      </c>
      <c r="BK158" s="301">
        <f t="shared" si="39"/>
        <v>0</v>
      </c>
      <c r="BL158" s="202" t="s">
        <v>261</v>
      </c>
      <c r="BM158" s="202" t="s">
        <v>2846</v>
      </c>
    </row>
    <row r="159" spans="2:65" s="212" customFormat="1" ht="25.5" customHeight="1">
      <c r="B159" s="213"/>
      <c r="C159" s="291" t="s">
        <v>403</v>
      </c>
      <c r="D159" s="291" t="s">
        <v>198</v>
      </c>
      <c r="E159" s="292" t="s">
        <v>1806</v>
      </c>
      <c r="F159" s="293" t="s">
        <v>1807</v>
      </c>
      <c r="G159" s="294" t="s">
        <v>400</v>
      </c>
      <c r="H159" s="295">
        <v>4</v>
      </c>
      <c r="I159" s="116">
        <v>0</v>
      </c>
      <c r="J159" s="296">
        <f t="shared" si="30"/>
        <v>0</v>
      </c>
      <c r="K159" s="293" t="s">
        <v>202</v>
      </c>
      <c r="L159" s="213"/>
      <c r="M159" s="297" t="s">
        <v>5</v>
      </c>
      <c r="N159" s="298" t="s">
        <v>48</v>
      </c>
      <c r="O159" s="214"/>
      <c r="P159" s="299">
        <f t="shared" si="31"/>
        <v>0</v>
      </c>
      <c r="Q159" s="299">
        <v>9.1E-4</v>
      </c>
      <c r="R159" s="299">
        <f t="shared" si="32"/>
        <v>3.64E-3</v>
      </c>
      <c r="S159" s="299">
        <v>0</v>
      </c>
      <c r="T159" s="300">
        <f t="shared" si="33"/>
        <v>0</v>
      </c>
      <c r="AR159" s="202" t="s">
        <v>261</v>
      </c>
      <c r="AT159" s="202" t="s">
        <v>198</v>
      </c>
      <c r="AU159" s="202" t="s">
        <v>85</v>
      </c>
      <c r="AY159" s="202" t="s">
        <v>196</v>
      </c>
      <c r="BE159" s="301">
        <f t="shared" si="34"/>
        <v>0</v>
      </c>
      <c r="BF159" s="301">
        <f t="shared" si="35"/>
        <v>0</v>
      </c>
      <c r="BG159" s="301">
        <f t="shared" si="36"/>
        <v>0</v>
      </c>
      <c r="BH159" s="301">
        <f t="shared" si="37"/>
        <v>0</v>
      </c>
      <c r="BI159" s="301">
        <f t="shared" si="38"/>
        <v>0</v>
      </c>
      <c r="BJ159" s="202" t="s">
        <v>39</v>
      </c>
      <c r="BK159" s="301">
        <f t="shared" si="39"/>
        <v>0</v>
      </c>
      <c r="BL159" s="202" t="s">
        <v>261</v>
      </c>
      <c r="BM159" s="202" t="s">
        <v>2847</v>
      </c>
    </row>
    <row r="160" spans="2:65" s="212" customFormat="1" ht="38.25" customHeight="1">
      <c r="B160" s="213"/>
      <c r="C160" s="291" t="s">
        <v>407</v>
      </c>
      <c r="D160" s="291" t="s">
        <v>198</v>
      </c>
      <c r="E160" s="292" t="s">
        <v>1812</v>
      </c>
      <c r="F160" s="293" t="s">
        <v>1813</v>
      </c>
      <c r="G160" s="294" t="s">
        <v>400</v>
      </c>
      <c r="H160" s="295">
        <v>13</v>
      </c>
      <c r="I160" s="116">
        <v>0</v>
      </c>
      <c r="J160" s="296">
        <f t="shared" si="30"/>
        <v>0</v>
      </c>
      <c r="K160" s="293" t="s">
        <v>202</v>
      </c>
      <c r="L160" s="213"/>
      <c r="M160" s="297" t="s">
        <v>5</v>
      </c>
      <c r="N160" s="298" t="s">
        <v>48</v>
      </c>
      <c r="O160" s="214"/>
      <c r="P160" s="299">
        <f t="shared" si="31"/>
        <v>0</v>
      </c>
      <c r="Q160" s="299">
        <v>4.0000000000000003E-5</v>
      </c>
      <c r="R160" s="299">
        <f t="shared" si="32"/>
        <v>5.2000000000000006E-4</v>
      </c>
      <c r="S160" s="299">
        <v>0</v>
      </c>
      <c r="T160" s="300">
        <f t="shared" si="33"/>
        <v>0</v>
      </c>
      <c r="AR160" s="202" t="s">
        <v>261</v>
      </c>
      <c r="AT160" s="202" t="s">
        <v>198</v>
      </c>
      <c r="AU160" s="202" t="s">
        <v>85</v>
      </c>
      <c r="AY160" s="202" t="s">
        <v>196</v>
      </c>
      <c r="BE160" s="301">
        <f t="shared" si="34"/>
        <v>0</v>
      </c>
      <c r="BF160" s="301">
        <f t="shared" si="35"/>
        <v>0</v>
      </c>
      <c r="BG160" s="301">
        <f t="shared" si="36"/>
        <v>0</v>
      </c>
      <c r="BH160" s="301">
        <f t="shared" si="37"/>
        <v>0</v>
      </c>
      <c r="BI160" s="301">
        <f t="shared" si="38"/>
        <v>0</v>
      </c>
      <c r="BJ160" s="202" t="s">
        <v>39</v>
      </c>
      <c r="BK160" s="301">
        <f t="shared" si="39"/>
        <v>0</v>
      </c>
      <c r="BL160" s="202" t="s">
        <v>261</v>
      </c>
      <c r="BM160" s="202" t="s">
        <v>2848</v>
      </c>
    </row>
    <row r="161" spans="2:65" s="212" customFormat="1" ht="38.25" customHeight="1">
      <c r="B161" s="213"/>
      <c r="C161" s="291" t="s">
        <v>411</v>
      </c>
      <c r="D161" s="291" t="s">
        <v>198</v>
      </c>
      <c r="E161" s="292" t="s">
        <v>1815</v>
      </c>
      <c r="F161" s="293" t="s">
        <v>1816</v>
      </c>
      <c r="G161" s="294" t="s">
        <v>400</v>
      </c>
      <c r="H161" s="295">
        <v>2</v>
      </c>
      <c r="I161" s="116">
        <v>0</v>
      </c>
      <c r="J161" s="296">
        <f t="shared" si="30"/>
        <v>0</v>
      </c>
      <c r="K161" s="293" t="s">
        <v>202</v>
      </c>
      <c r="L161" s="213"/>
      <c r="M161" s="297" t="s">
        <v>5</v>
      </c>
      <c r="N161" s="298" t="s">
        <v>48</v>
      </c>
      <c r="O161" s="214"/>
      <c r="P161" s="299">
        <f t="shared" si="31"/>
        <v>0</v>
      </c>
      <c r="Q161" s="299">
        <v>4.0000000000000003E-5</v>
      </c>
      <c r="R161" s="299">
        <f t="shared" si="32"/>
        <v>8.0000000000000007E-5</v>
      </c>
      <c r="S161" s="299">
        <v>0</v>
      </c>
      <c r="T161" s="300">
        <f t="shared" si="33"/>
        <v>0</v>
      </c>
      <c r="AR161" s="202" t="s">
        <v>261</v>
      </c>
      <c r="AT161" s="202" t="s">
        <v>198</v>
      </c>
      <c r="AU161" s="202" t="s">
        <v>85</v>
      </c>
      <c r="AY161" s="202" t="s">
        <v>196</v>
      </c>
      <c r="BE161" s="301">
        <f t="shared" si="34"/>
        <v>0</v>
      </c>
      <c r="BF161" s="301">
        <f t="shared" si="35"/>
        <v>0</v>
      </c>
      <c r="BG161" s="301">
        <f t="shared" si="36"/>
        <v>0</v>
      </c>
      <c r="BH161" s="301">
        <f t="shared" si="37"/>
        <v>0</v>
      </c>
      <c r="BI161" s="301">
        <f t="shared" si="38"/>
        <v>0</v>
      </c>
      <c r="BJ161" s="202" t="s">
        <v>39</v>
      </c>
      <c r="BK161" s="301">
        <f t="shared" si="39"/>
        <v>0</v>
      </c>
      <c r="BL161" s="202" t="s">
        <v>261</v>
      </c>
      <c r="BM161" s="202" t="s">
        <v>2849</v>
      </c>
    </row>
    <row r="162" spans="2:65" s="212" customFormat="1" ht="16.5" customHeight="1">
      <c r="B162" s="213"/>
      <c r="C162" s="291" t="s">
        <v>415</v>
      </c>
      <c r="D162" s="291" t="s">
        <v>198</v>
      </c>
      <c r="E162" s="292" t="s">
        <v>1818</v>
      </c>
      <c r="F162" s="293" t="s">
        <v>1819</v>
      </c>
      <c r="G162" s="294" t="s">
        <v>288</v>
      </c>
      <c r="H162" s="295">
        <v>6</v>
      </c>
      <c r="I162" s="116">
        <v>0</v>
      </c>
      <c r="J162" s="296">
        <f t="shared" si="30"/>
        <v>0</v>
      </c>
      <c r="K162" s="293" t="s">
        <v>202</v>
      </c>
      <c r="L162" s="213"/>
      <c r="M162" s="297" t="s">
        <v>5</v>
      </c>
      <c r="N162" s="298" t="s">
        <v>48</v>
      </c>
      <c r="O162" s="214"/>
      <c r="P162" s="299">
        <f t="shared" si="31"/>
        <v>0</v>
      </c>
      <c r="Q162" s="299">
        <v>0</v>
      </c>
      <c r="R162" s="299">
        <f t="shared" si="32"/>
        <v>0</v>
      </c>
      <c r="S162" s="299">
        <v>0</v>
      </c>
      <c r="T162" s="300">
        <f t="shared" si="33"/>
        <v>0</v>
      </c>
      <c r="AR162" s="202" t="s">
        <v>261</v>
      </c>
      <c r="AT162" s="202" t="s">
        <v>198</v>
      </c>
      <c r="AU162" s="202" t="s">
        <v>85</v>
      </c>
      <c r="AY162" s="202" t="s">
        <v>196</v>
      </c>
      <c r="BE162" s="301">
        <f t="shared" si="34"/>
        <v>0</v>
      </c>
      <c r="BF162" s="301">
        <f t="shared" si="35"/>
        <v>0</v>
      </c>
      <c r="BG162" s="301">
        <f t="shared" si="36"/>
        <v>0</v>
      </c>
      <c r="BH162" s="301">
        <f t="shared" si="37"/>
        <v>0</v>
      </c>
      <c r="BI162" s="301">
        <f t="shared" si="38"/>
        <v>0</v>
      </c>
      <c r="BJ162" s="202" t="s">
        <v>39</v>
      </c>
      <c r="BK162" s="301">
        <f t="shared" si="39"/>
        <v>0</v>
      </c>
      <c r="BL162" s="202" t="s">
        <v>261</v>
      </c>
      <c r="BM162" s="202" t="s">
        <v>2850</v>
      </c>
    </row>
    <row r="163" spans="2:65" s="212" customFormat="1" ht="25.5" customHeight="1">
      <c r="B163" s="213"/>
      <c r="C163" s="291" t="s">
        <v>419</v>
      </c>
      <c r="D163" s="291" t="s">
        <v>198</v>
      </c>
      <c r="E163" s="292" t="s">
        <v>1824</v>
      </c>
      <c r="F163" s="293" t="s">
        <v>1825</v>
      </c>
      <c r="G163" s="294" t="s">
        <v>288</v>
      </c>
      <c r="H163" s="295">
        <v>4</v>
      </c>
      <c r="I163" s="116">
        <v>0</v>
      </c>
      <c r="J163" s="296">
        <f t="shared" si="30"/>
        <v>0</v>
      </c>
      <c r="K163" s="293" t="s">
        <v>202</v>
      </c>
      <c r="L163" s="213"/>
      <c r="M163" s="297" t="s">
        <v>5</v>
      </c>
      <c r="N163" s="298" t="s">
        <v>48</v>
      </c>
      <c r="O163" s="214"/>
      <c r="P163" s="299">
        <f t="shared" si="31"/>
        <v>0</v>
      </c>
      <c r="Q163" s="299">
        <v>1.7000000000000001E-4</v>
      </c>
      <c r="R163" s="299">
        <f t="shared" si="32"/>
        <v>6.8000000000000005E-4</v>
      </c>
      <c r="S163" s="299">
        <v>0</v>
      </c>
      <c r="T163" s="300">
        <f t="shared" si="33"/>
        <v>0</v>
      </c>
      <c r="AR163" s="202" t="s">
        <v>261</v>
      </c>
      <c r="AT163" s="202" t="s">
        <v>198</v>
      </c>
      <c r="AU163" s="202" t="s">
        <v>85</v>
      </c>
      <c r="AY163" s="202" t="s">
        <v>196</v>
      </c>
      <c r="BE163" s="301">
        <f t="shared" si="34"/>
        <v>0</v>
      </c>
      <c r="BF163" s="301">
        <f t="shared" si="35"/>
        <v>0</v>
      </c>
      <c r="BG163" s="301">
        <f t="shared" si="36"/>
        <v>0</v>
      </c>
      <c r="BH163" s="301">
        <f t="shared" si="37"/>
        <v>0</v>
      </c>
      <c r="BI163" s="301">
        <f t="shared" si="38"/>
        <v>0</v>
      </c>
      <c r="BJ163" s="202" t="s">
        <v>39</v>
      </c>
      <c r="BK163" s="301">
        <f t="shared" si="39"/>
        <v>0</v>
      </c>
      <c r="BL163" s="202" t="s">
        <v>261</v>
      </c>
      <c r="BM163" s="202" t="s">
        <v>2851</v>
      </c>
    </row>
    <row r="164" spans="2:65" s="212" customFormat="1" ht="16.5" customHeight="1">
      <c r="B164" s="213"/>
      <c r="C164" s="291" t="s">
        <v>424</v>
      </c>
      <c r="D164" s="291" t="s">
        <v>198</v>
      </c>
      <c r="E164" s="292" t="s">
        <v>1827</v>
      </c>
      <c r="F164" s="293" t="s">
        <v>1828</v>
      </c>
      <c r="G164" s="294" t="s">
        <v>1829</v>
      </c>
      <c r="H164" s="295">
        <v>1</v>
      </c>
      <c r="I164" s="116">
        <v>0</v>
      </c>
      <c r="J164" s="296">
        <f t="shared" si="30"/>
        <v>0</v>
      </c>
      <c r="K164" s="293" t="s">
        <v>202</v>
      </c>
      <c r="L164" s="213"/>
      <c r="M164" s="297" t="s">
        <v>5</v>
      </c>
      <c r="N164" s="298" t="s">
        <v>48</v>
      </c>
      <c r="O164" s="214"/>
      <c r="P164" s="299">
        <f t="shared" si="31"/>
        <v>0</v>
      </c>
      <c r="Q164" s="299">
        <v>2.1000000000000001E-4</v>
      </c>
      <c r="R164" s="299">
        <f t="shared" si="32"/>
        <v>2.1000000000000001E-4</v>
      </c>
      <c r="S164" s="299">
        <v>0</v>
      </c>
      <c r="T164" s="300">
        <f t="shared" si="33"/>
        <v>0</v>
      </c>
      <c r="AR164" s="202" t="s">
        <v>261</v>
      </c>
      <c r="AT164" s="202" t="s">
        <v>198</v>
      </c>
      <c r="AU164" s="202" t="s">
        <v>85</v>
      </c>
      <c r="AY164" s="202" t="s">
        <v>196</v>
      </c>
      <c r="BE164" s="301">
        <f t="shared" si="34"/>
        <v>0</v>
      </c>
      <c r="BF164" s="301">
        <f t="shared" si="35"/>
        <v>0</v>
      </c>
      <c r="BG164" s="301">
        <f t="shared" si="36"/>
        <v>0</v>
      </c>
      <c r="BH164" s="301">
        <f t="shared" si="37"/>
        <v>0</v>
      </c>
      <c r="BI164" s="301">
        <f t="shared" si="38"/>
        <v>0</v>
      </c>
      <c r="BJ164" s="202" t="s">
        <v>39</v>
      </c>
      <c r="BK164" s="301">
        <f t="shared" si="39"/>
        <v>0</v>
      </c>
      <c r="BL164" s="202" t="s">
        <v>261</v>
      </c>
      <c r="BM164" s="202" t="s">
        <v>2852</v>
      </c>
    </row>
    <row r="165" spans="2:65" s="212" customFormat="1" ht="25.5" customHeight="1">
      <c r="B165" s="213"/>
      <c r="C165" s="291" t="s">
        <v>428</v>
      </c>
      <c r="D165" s="291" t="s">
        <v>198</v>
      </c>
      <c r="E165" s="292" t="s">
        <v>1834</v>
      </c>
      <c r="F165" s="293" t="s">
        <v>1835</v>
      </c>
      <c r="G165" s="294" t="s">
        <v>288</v>
      </c>
      <c r="H165" s="295">
        <v>2</v>
      </c>
      <c r="I165" s="116">
        <v>0</v>
      </c>
      <c r="J165" s="296">
        <f t="shared" si="30"/>
        <v>0</v>
      </c>
      <c r="K165" s="293" t="s">
        <v>202</v>
      </c>
      <c r="L165" s="213"/>
      <c r="M165" s="297" t="s">
        <v>5</v>
      </c>
      <c r="N165" s="298" t="s">
        <v>48</v>
      </c>
      <c r="O165" s="214"/>
      <c r="P165" s="299">
        <f t="shared" si="31"/>
        <v>0</v>
      </c>
      <c r="Q165" s="299">
        <v>1E-4</v>
      </c>
      <c r="R165" s="299">
        <f t="shared" si="32"/>
        <v>2.0000000000000001E-4</v>
      </c>
      <c r="S165" s="299">
        <v>0</v>
      </c>
      <c r="T165" s="300">
        <f t="shared" si="33"/>
        <v>0</v>
      </c>
      <c r="AR165" s="202" t="s">
        <v>261</v>
      </c>
      <c r="AT165" s="202" t="s">
        <v>198</v>
      </c>
      <c r="AU165" s="202" t="s">
        <v>85</v>
      </c>
      <c r="AY165" s="202" t="s">
        <v>196</v>
      </c>
      <c r="BE165" s="301">
        <f t="shared" si="34"/>
        <v>0</v>
      </c>
      <c r="BF165" s="301">
        <f t="shared" si="35"/>
        <v>0</v>
      </c>
      <c r="BG165" s="301">
        <f t="shared" si="36"/>
        <v>0</v>
      </c>
      <c r="BH165" s="301">
        <f t="shared" si="37"/>
        <v>0</v>
      </c>
      <c r="BI165" s="301">
        <f t="shared" si="38"/>
        <v>0</v>
      </c>
      <c r="BJ165" s="202" t="s">
        <v>39</v>
      </c>
      <c r="BK165" s="301">
        <f t="shared" si="39"/>
        <v>0</v>
      </c>
      <c r="BL165" s="202" t="s">
        <v>261</v>
      </c>
      <c r="BM165" s="202" t="s">
        <v>2853</v>
      </c>
    </row>
    <row r="166" spans="2:65" s="212" customFormat="1" ht="25.5" customHeight="1">
      <c r="B166" s="213"/>
      <c r="C166" s="291" t="s">
        <v>432</v>
      </c>
      <c r="D166" s="291" t="s">
        <v>198</v>
      </c>
      <c r="E166" s="292" t="s">
        <v>1849</v>
      </c>
      <c r="F166" s="293" t="s">
        <v>1850</v>
      </c>
      <c r="G166" s="294" t="s">
        <v>288</v>
      </c>
      <c r="H166" s="295">
        <v>1</v>
      </c>
      <c r="I166" s="116">
        <v>0</v>
      </c>
      <c r="J166" s="296">
        <f t="shared" si="30"/>
        <v>0</v>
      </c>
      <c r="K166" s="293" t="s">
        <v>202</v>
      </c>
      <c r="L166" s="213"/>
      <c r="M166" s="297" t="s">
        <v>5</v>
      </c>
      <c r="N166" s="298" t="s">
        <v>48</v>
      </c>
      <c r="O166" s="214"/>
      <c r="P166" s="299">
        <f t="shared" si="31"/>
        <v>0</v>
      </c>
      <c r="Q166" s="299">
        <v>2.0000000000000002E-5</v>
      </c>
      <c r="R166" s="299">
        <f t="shared" si="32"/>
        <v>2.0000000000000002E-5</v>
      </c>
      <c r="S166" s="299">
        <v>0</v>
      </c>
      <c r="T166" s="300">
        <f t="shared" si="33"/>
        <v>0</v>
      </c>
      <c r="AR166" s="202" t="s">
        <v>261</v>
      </c>
      <c r="AT166" s="202" t="s">
        <v>198</v>
      </c>
      <c r="AU166" s="202" t="s">
        <v>85</v>
      </c>
      <c r="AY166" s="202" t="s">
        <v>196</v>
      </c>
      <c r="BE166" s="301">
        <f t="shared" si="34"/>
        <v>0</v>
      </c>
      <c r="BF166" s="301">
        <f t="shared" si="35"/>
        <v>0</v>
      </c>
      <c r="BG166" s="301">
        <f t="shared" si="36"/>
        <v>0</v>
      </c>
      <c r="BH166" s="301">
        <f t="shared" si="37"/>
        <v>0</v>
      </c>
      <c r="BI166" s="301">
        <f t="shared" si="38"/>
        <v>0</v>
      </c>
      <c r="BJ166" s="202" t="s">
        <v>39</v>
      </c>
      <c r="BK166" s="301">
        <f t="shared" si="39"/>
        <v>0</v>
      </c>
      <c r="BL166" s="202" t="s">
        <v>261</v>
      </c>
      <c r="BM166" s="202" t="s">
        <v>2854</v>
      </c>
    </row>
    <row r="167" spans="2:65" s="212" customFormat="1" ht="16.5" customHeight="1">
      <c r="B167" s="213"/>
      <c r="C167" s="302" t="s">
        <v>436</v>
      </c>
      <c r="D167" s="302" t="s">
        <v>291</v>
      </c>
      <c r="E167" s="303" t="s">
        <v>2855</v>
      </c>
      <c r="F167" s="304" t="s">
        <v>2856</v>
      </c>
      <c r="G167" s="305" t="s">
        <v>288</v>
      </c>
      <c r="H167" s="306">
        <v>1</v>
      </c>
      <c r="I167" s="117">
        <v>0</v>
      </c>
      <c r="J167" s="307">
        <f t="shared" si="30"/>
        <v>0</v>
      </c>
      <c r="K167" s="304" t="s">
        <v>202</v>
      </c>
      <c r="L167" s="308"/>
      <c r="M167" s="309" t="s">
        <v>5</v>
      </c>
      <c r="N167" s="310" t="s">
        <v>48</v>
      </c>
      <c r="O167" s="214"/>
      <c r="P167" s="299">
        <f t="shared" si="31"/>
        <v>0</v>
      </c>
      <c r="Q167" s="299">
        <v>3.8000000000000002E-4</v>
      </c>
      <c r="R167" s="299">
        <f t="shared" si="32"/>
        <v>3.8000000000000002E-4</v>
      </c>
      <c r="S167" s="299">
        <v>0</v>
      </c>
      <c r="T167" s="300">
        <f t="shared" si="33"/>
        <v>0</v>
      </c>
      <c r="AR167" s="202" t="s">
        <v>327</v>
      </c>
      <c r="AT167" s="202" t="s">
        <v>291</v>
      </c>
      <c r="AU167" s="202" t="s">
        <v>85</v>
      </c>
      <c r="AY167" s="202" t="s">
        <v>196</v>
      </c>
      <c r="BE167" s="301">
        <f t="shared" si="34"/>
        <v>0</v>
      </c>
      <c r="BF167" s="301">
        <f t="shared" si="35"/>
        <v>0</v>
      </c>
      <c r="BG167" s="301">
        <f t="shared" si="36"/>
        <v>0</v>
      </c>
      <c r="BH167" s="301">
        <f t="shared" si="37"/>
        <v>0</v>
      </c>
      <c r="BI167" s="301">
        <f t="shared" si="38"/>
        <v>0</v>
      </c>
      <c r="BJ167" s="202" t="s">
        <v>39</v>
      </c>
      <c r="BK167" s="301">
        <f t="shared" si="39"/>
        <v>0</v>
      </c>
      <c r="BL167" s="202" t="s">
        <v>261</v>
      </c>
      <c r="BM167" s="202" t="s">
        <v>2857</v>
      </c>
    </row>
    <row r="168" spans="2:65" s="212" customFormat="1" ht="25.5" customHeight="1">
      <c r="B168" s="213"/>
      <c r="C168" s="291" t="s">
        <v>440</v>
      </c>
      <c r="D168" s="291" t="s">
        <v>198</v>
      </c>
      <c r="E168" s="292" t="s">
        <v>1866</v>
      </c>
      <c r="F168" s="293" t="s">
        <v>1867</v>
      </c>
      <c r="G168" s="294" t="s">
        <v>400</v>
      </c>
      <c r="H168" s="295">
        <v>17</v>
      </c>
      <c r="I168" s="116">
        <v>0</v>
      </c>
      <c r="J168" s="296">
        <f t="shared" si="30"/>
        <v>0</v>
      </c>
      <c r="K168" s="293" t="s">
        <v>202</v>
      </c>
      <c r="L168" s="213"/>
      <c r="M168" s="297" t="s">
        <v>5</v>
      </c>
      <c r="N168" s="298" t="s">
        <v>48</v>
      </c>
      <c r="O168" s="214"/>
      <c r="P168" s="299">
        <f t="shared" si="31"/>
        <v>0</v>
      </c>
      <c r="Q168" s="299">
        <v>1.8979399999999999E-4</v>
      </c>
      <c r="R168" s="299">
        <f t="shared" si="32"/>
        <v>3.226498E-3</v>
      </c>
      <c r="S168" s="299">
        <v>0</v>
      </c>
      <c r="T168" s="300">
        <f t="shared" si="33"/>
        <v>0</v>
      </c>
      <c r="AR168" s="202" t="s">
        <v>261</v>
      </c>
      <c r="AT168" s="202" t="s">
        <v>198</v>
      </c>
      <c r="AU168" s="202" t="s">
        <v>85</v>
      </c>
      <c r="AY168" s="202" t="s">
        <v>196</v>
      </c>
      <c r="BE168" s="301">
        <f t="shared" si="34"/>
        <v>0</v>
      </c>
      <c r="BF168" s="301">
        <f t="shared" si="35"/>
        <v>0</v>
      </c>
      <c r="BG168" s="301">
        <f t="shared" si="36"/>
        <v>0</v>
      </c>
      <c r="BH168" s="301">
        <f t="shared" si="37"/>
        <v>0</v>
      </c>
      <c r="BI168" s="301">
        <f t="shared" si="38"/>
        <v>0</v>
      </c>
      <c r="BJ168" s="202" t="s">
        <v>39</v>
      </c>
      <c r="BK168" s="301">
        <f t="shared" si="39"/>
        <v>0</v>
      </c>
      <c r="BL168" s="202" t="s">
        <v>261</v>
      </c>
      <c r="BM168" s="202" t="s">
        <v>2858</v>
      </c>
    </row>
    <row r="169" spans="2:65" s="212" customFormat="1" ht="25.5" customHeight="1">
      <c r="B169" s="213"/>
      <c r="C169" s="291" t="s">
        <v>444</v>
      </c>
      <c r="D169" s="291" t="s">
        <v>198</v>
      </c>
      <c r="E169" s="292" t="s">
        <v>1869</v>
      </c>
      <c r="F169" s="293" t="s">
        <v>1870</v>
      </c>
      <c r="G169" s="294" t="s">
        <v>400</v>
      </c>
      <c r="H169" s="295">
        <v>17</v>
      </c>
      <c r="I169" s="116">
        <v>0</v>
      </c>
      <c r="J169" s="296">
        <f t="shared" si="30"/>
        <v>0</v>
      </c>
      <c r="K169" s="293" t="s">
        <v>202</v>
      </c>
      <c r="L169" s="213"/>
      <c r="M169" s="297" t="s">
        <v>5</v>
      </c>
      <c r="N169" s="298" t="s">
        <v>48</v>
      </c>
      <c r="O169" s="214"/>
      <c r="P169" s="299">
        <f t="shared" si="31"/>
        <v>0</v>
      </c>
      <c r="Q169" s="299">
        <v>1.0000000000000001E-5</v>
      </c>
      <c r="R169" s="299">
        <f t="shared" si="32"/>
        <v>1.7000000000000001E-4</v>
      </c>
      <c r="S169" s="299">
        <v>0</v>
      </c>
      <c r="T169" s="300">
        <f t="shared" si="33"/>
        <v>0</v>
      </c>
      <c r="AR169" s="202" t="s">
        <v>261</v>
      </c>
      <c r="AT169" s="202" t="s">
        <v>198</v>
      </c>
      <c r="AU169" s="202" t="s">
        <v>85</v>
      </c>
      <c r="AY169" s="202" t="s">
        <v>196</v>
      </c>
      <c r="BE169" s="301">
        <f t="shared" si="34"/>
        <v>0</v>
      </c>
      <c r="BF169" s="301">
        <f t="shared" si="35"/>
        <v>0</v>
      </c>
      <c r="BG169" s="301">
        <f t="shared" si="36"/>
        <v>0</v>
      </c>
      <c r="BH169" s="301">
        <f t="shared" si="37"/>
        <v>0</v>
      </c>
      <c r="BI169" s="301">
        <f t="shared" si="38"/>
        <v>0</v>
      </c>
      <c r="BJ169" s="202" t="s">
        <v>39</v>
      </c>
      <c r="BK169" s="301">
        <f t="shared" si="39"/>
        <v>0</v>
      </c>
      <c r="BL169" s="202" t="s">
        <v>261</v>
      </c>
      <c r="BM169" s="202" t="s">
        <v>2859</v>
      </c>
    </row>
    <row r="170" spans="2:65" s="212" customFormat="1" ht="38.25" customHeight="1">
      <c r="B170" s="213"/>
      <c r="C170" s="291" t="s">
        <v>448</v>
      </c>
      <c r="D170" s="291" t="s">
        <v>198</v>
      </c>
      <c r="E170" s="292" t="s">
        <v>1872</v>
      </c>
      <c r="F170" s="293" t="s">
        <v>1873</v>
      </c>
      <c r="G170" s="294" t="s">
        <v>243</v>
      </c>
      <c r="H170" s="295">
        <v>2.3E-2</v>
      </c>
      <c r="I170" s="116">
        <v>0</v>
      </c>
      <c r="J170" s="296">
        <f t="shared" si="30"/>
        <v>0</v>
      </c>
      <c r="K170" s="293" t="s">
        <v>202</v>
      </c>
      <c r="L170" s="213"/>
      <c r="M170" s="297" t="s">
        <v>5</v>
      </c>
      <c r="N170" s="298" t="s">
        <v>48</v>
      </c>
      <c r="O170" s="214"/>
      <c r="P170" s="299">
        <f t="shared" si="31"/>
        <v>0</v>
      </c>
      <c r="Q170" s="299">
        <v>0</v>
      </c>
      <c r="R170" s="299">
        <f t="shared" si="32"/>
        <v>0</v>
      </c>
      <c r="S170" s="299">
        <v>0</v>
      </c>
      <c r="T170" s="300">
        <f t="shared" si="33"/>
        <v>0</v>
      </c>
      <c r="AR170" s="202" t="s">
        <v>261</v>
      </c>
      <c r="AT170" s="202" t="s">
        <v>198</v>
      </c>
      <c r="AU170" s="202" t="s">
        <v>85</v>
      </c>
      <c r="AY170" s="202" t="s">
        <v>196</v>
      </c>
      <c r="BE170" s="301">
        <f t="shared" si="34"/>
        <v>0</v>
      </c>
      <c r="BF170" s="301">
        <f t="shared" si="35"/>
        <v>0</v>
      </c>
      <c r="BG170" s="301">
        <f t="shared" si="36"/>
        <v>0</v>
      </c>
      <c r="BH170" s="301">
        <f t="shared" si="37"/>
        <v>0</v>
      </c>
      <c r="BI170" s="301">
        <f t="shared" si="38"/>
        <v>0</v>
      </c>
      <c r="BJ170" s="202" t="s">
        <v>39</v>
      </c>
      <c r="BK170" s="301">
        <f t="shared" si="39"/>
        <v>0</v>
      </c>
      <c r="BL170" s="202" t="s">
        <v>261</v>
      </c>
      <c r="BM170" s="202" t="s">
        <v>2860</v>
      </c>
    </row>
    <row r="171" spans="2:65" s="279" customFormat="1" ht="29.85" customHeight="1">
      <c r="B171" s="278"/>
      <c r="D171" s="280" t="s">
        <v>76</v>
      </c>
      <c r="E171" s="289" t="s">
        <v>1875</v>
      </c>
      <c r="F171" s="289" t="s">
        <v>1876</v>
      </c>
      <c r="I171" s="115"/>
      <c r="J171" s="290">
        <f>BK171</f>
        <v>0</v>
      </c>
      <c r="L171" s="278"/>
      <c r="M171" s="283"/>
      <c r="N171" s="284"/>
      <c r="O171" s="284"/>
      <c r="P171" s="285">
        <f>SUM(P172:P192)</f>
        <v>0</v>
      </c>
      <c r="Q171" s="284"/>
      <c r="R171" s="285">
        <f>SUM(R172:R192)</f>
        <v>8.7290000000000006E-2</v>
      </c>
      <c r="S171" s="284"/>
      <c r="T171" s="286">
        <f>SUM(T172:T192)</f>
        <v>0</v>
      </c>
      <c r="AR171" s="280" t="s">
        <v>85</v>
      </c>
      <c r="AT171" s="287" t="s">
        <v>76</v>
      </c>
      <c r="AU171" s="287" t="s">
        <v>39</v>
      </c>
      <c r="AY171" s="280" t="s">
        <v>196</v>
      </c>
      <c r="BK171" s="288">
        <f>SUM(BK172:BK192)</f>
        <v>0</v>
      </c>
    </row>
    <row r="172" spans="2:65" s="212" customFormat="1" ht="16.5" customHeight="1">
      <c r="B172" s="213"/>
      <c r="C172" s="291" t="s">
        <v>452</v>
      </c>
      <c r="D172" s="291" t="s">
        <v>198</v>
      </c>
      <c r="E172" s="292" t="s">
        <v>2861</v>
      </c>
      <c r="F172" s="293" t="s">
        <v>1905</v>
      </c>
      <c r="G172" s="294" t="s">
        <v>1829</v>
      </c>
      <c r="H172" s="295">
        <v>3</v>
      </c>
      <c r="I172" s="116">
        <v>0</v>
      </c>
      <c r="J172" s="296">
        <f t="shared" ref="J172:J182" si="40">ROUND(I172*H172,2)</f>
        <v>0</v>
      </c>
      <c r="K172" s="293" t="s">
        <v>202</v>
      </c>
      <c r="L172" s="213"/>
      <c r="M172" s="297" t="s">
        <v>5</v>
      </c>
      <c r="N172" s="298" t="s">
        <v>48</v>
      </c>
      <c r="O172" s="214"/>
      <c r="P172" s="299">
        <f t="shared" ref="P172:P182" si="41">O172*H172</f>
        <v>0</v>
      </c>
      <c r="Q172" s="299">
        <v>1.8600000000000001E-3</v>
      </c>
      <c r="R172" s="299">
        <f t="shared" ref="R172:R182" si="42">Q172*H172</f>
        <v>5.5799999999999999E-3</v>
      </c>
      <c r="S172" s="299">
        <v>0</v>
      </c>
      <c r="T172" s="300">
        <f t="shared" ref="T172:T182" si="43">S172*H172</f>
        <v>0</v>
      </c>
      <c r="AR172" s="202" t="s">
        <v>261</v>
      </c>
      <c r="AT172" s="202" t="s">
        <v>198</v>
      </c>
      <c r="AU172" s="202" t="s">
        <v>85</v>
      </c>
      <c r="AY172" s="202" t="s">
        <v>196</v>
      </c>
      <c r="BE172" s="301">
        <f t="shared" ref="BE172:BE182" si="44">IF(N172="základní",J172,0)</f>
        <v>0</v>
      </c>
      <c r="BF172" s="301">
        <f t="shared" ref="BF172:BF182" si="45">IF(N172="snížená",J172,0)</f>
        <v>0</v>
      </c>
      <c r="BG172" s="301">
        <f t="shared" ref="BG172:BG182" si="46">IF(N172="zákl. přenesená",J172,0)</f>
        <v>0</v>
      </c>
      <c r="BH172" s="301">
        <f t="shared" ref="BH172:BH182" si="47">IF(N172="sníž. přenesená",J172,0)</f>
        <v>0</v>
      </c>
      <c r="BI172" s="301">
        <f t="shared" ref="BI172:BI182" si="48">IF(N172="nulová",J172,0)</f>
        <v>0</v>
      </c>
      <c r="BJ172" s="202" t="s">
        <v>39</v>
      </c>
      <c r="BK172" s="301">
        <f t="shared" ref="BK172:BK182" si="49">ROUND(I172*H172,2)</f>
        <v>0</v>
      </c>
      <c r="BL172" s="202" t="s">
        <v>261</v>
      </c>
      <c r="BM172" s="202" t="s">
        <v>2862</v>
      </c>
    </row>
    <row r="173" spans="2:65" s="212" customFormat="1" ht="16.5" customHeight="1">
      <c r="B173" s="213"/>
      <c r="C173" s="302" t="s">
        <v>456</v>
      </c>
      <c r="D173" s="302" t="s">
        <v>291</v>
      </c>
      <c r="E173" s="303" t="s">
        <v>1907</v>
      </c>
      <c r="F173" s="304" t="s">
        <v>1908</v>
      </c>
      <c r="G173" s="305" t="s">
        <v>288</v>
      </c>
      <c r="H173" s="306">
        <v>3</v>
      </c>
      <c r="I173" s="117">
        <v>0</v>
      </c>
      <c r="J173" s="307">
        <f t="shared" si="40"/>
        <v>0</v>
      </c>
      <c r="K173" s="304" t="s">
        <v>202</v>
      </c>
      <c r="L173" s="308"/>
      <c r="M173" s="309" t="s">
        <v>5</v>
      </c>
      <c r="N173" s="310" t="s">
        <v>48</v>
      </c>
      <c r="O173" s="214"/>
      <c r="P173" s="299">
        <f t="shared" si="41"/>
        <v>0</v>
      </c>
      <c r="Q173" s="299">
        <v>1.2E-2</v>
      </c>
      <c r="R173" s="299">
        <f t="shared" si="42"/>
        <v>3.6000000000000004E-2</v>
      </c>
      <c r="S173" s="299">
        <v>0</v>
      </c>
      <c r="T173" s="300">
        <f t="shared" si="43"/>
        <v>0</v>
      </c>
      <c r="AR173" s="202" t="s">
        <v>327</v>
      </c>
      <c r="AT173" s="202" t="s">
        <v>291</v>
      </c>
      <c r="AU173" s="202" t="s">
        <v>85</v>
      </c>
      <c r="AY173" s="202" t="s">
        <v>196</v>
      </c>
      <c r="BE173" s="301">
        <f t="shared" si="44"/>
        <v>0</v>
      </c>
      <c r="BF173" s="301">
        <f t="shared" si="45"/>
        <v>0</v>
      </c>
      <c r="BG173" s="301">
        <f t="shared" si="46"/>
        <v>0</v>
      </c>
      <c r="BH173" s="301">
        <f t="shared" si="47"/>
        <v>0</v>
      </c>
      <c r="BI173" s="301">
        <f t="shared" si="48"/>
        <v>0</v>
      </c>
      <c r="BJ173" s="202" t="s">
        <v>39</v>
      </c>
      <c r="BK173" s="301">
        <f t="shared" si="49"/>
        <v>0</v>
      </c>
      <c r="BL173" s="202" t="s">
        <v>261</v>
      </c>
      <c r="BM173" s="202" t="s">
        <v>2863</v>
      </c>
    </row>
    <row r="174" spans="2:65" s="212" customFormat="1" ht="25.5" customHeight="1">
      <c r="B174" s="213"/>
      <c r="C174" s="291" t="s">
        <v>460</v>
      </c>
      <c r="D174" s="291" t="s">
        <v>198</v>
      </c>
      <c r="E174" s="292" t="s">
        <v>1913</v>
      </c>
      <c r="F174" s="293" t="s">
        <v>1914</v>
      </c>
      <c r="G174" s="294" t="s">
        <v>1829</v>
      </c>
      <c r="H174" s="295">
        <v>3</v>
      </c>
      <c r="I174" s="116">
        <v>0</v>
      </c>
      <c r="J174" s="296">
        <f t="shared" si="40"/>
        <v>0</v>
      </c>
      <c r="K174" s="293" t="s">
        <v>202</v>
      </c>
      <c r="L174" s="213"/>
      <c r="M174" s="297" t="s">
        <v>5</v>
      </c>
      <c r="N174" s="298" t="s">
        <v>48</v>
      </c>
      <c r="O174" s="214"/>
      <c r="P174" s="299">
        <f t="shared" si="41"/>
        <v>0</v>
      </c>
      <c r="Q174" s="299">
        <v>5.1999999999999995E-4</v>
      </c>
      <c r="R174" s="299">
        <f t="shared" si="42"/>
        <v>1.5599999999999998E-3</v>
      </c>
      <c r="S174" s="299">
        <v>0</v>
      </c>
      <c r="T174" s="300">
        <f t="shared" si="43"/>
        <v>0</v>
      </c>
      <c r="AR174" s="202" t="s">
        <v>261</v>
      </c>
      <c r="AT174" s="202" t="s">
        <v>198</v>
      </c>
      <c r="AU174" s="202" t="s">
        <v>85</v>
      </c>
      <c r="AY174" s="202" t="s">
        <v>196</v>
      </c>
      <c r="BE174" s="301">
        <f t="shared" si="44"/>
        <v>0</v>
      </c>
      <c r="BF174" s="301">
        <f t="shared" si="45"/>
        <v>0</v>
      </c>
      <c r="BG174" s="301">
        <f t="shared" si="46"/>
        <v>0</v>
      </c>
      <c r="BH174" s="301">
        <f t="shared" si="47"/>
        <v>0</v>
      </c>
      <c r="BI174" s="301">
        <f t="shared" si="48"/>
        <v>0</v>
      </c>
      <c r="BJ174" s="202" t="s">
        <v>39</v>
      </c>
      <c r="BK174" s="301">
        <f t="shared" si="49"/>
        <v>0</v>
      </c>
      <c r="BL174" s="202" t="s">
        <v>261</v>
      </c>
      <c r="BM174" s="202" t="s">
        <v>2864</v>
      </c>
    </row>
    <row r="175" spans="2:65" s="212" customFormat="1" ht="16.5" customHeight="1">
      <c r="B175" s="213"/>
      <c r="C175" s="291" t="s">
        <v>466</v>
      </c>
      <c r="D175" s="291" t="s">
        <v>198</v>
      </c>
      <c r="E175" s="292" t="s">
        <v>1919</v>
      </c>
      <c r="F175" s="293" t="s">
        <v>1920</v>
      </c>
      <c r="G175" s="294" t="s">
        <v>1829</v>
      </c>
      <c r="H175" s="295">
        <v>3</v>
      </c>
      <c r="I175" s="116">
        <v>0</v>
      </c>
      <c r="J175" s="296">
        <f t="shared" si="40"/>
        <v>0</v>
      </c>
      <c r="K175" s="293" t="s">
        <v>202</v>
      </c>
      <c r="L175" s="213"/>
      <c r="M175" s="297" t="s">
        <v>5</v>
      </c>
      <c r="N175" s="298" t="s">
        <v>48</v>
      </c>
      <c r="O175" s="214"/>
      <c r="P175" s="299">
        <f t="shared" si="41"/>
        <v>0</v>
      </c>
      <c r="Q175" s="299">
        <v>5.1999999999999995E-4</v>
      </c>
      <c r="R175" s="299">
        <f t="shared" si="42"/>
        <v>1.5599999999999998E-3</v>
      </c>
      <c r="S175" s="299">
        <v>0</v>
      </c>
      <c r="T175" s="300">
        <f t="shared" si="43"/>
        <v>0</v>
      </c>
      <c r="AR175" s="202" t="s">
        <v>261</v>
      </c>
      <c r="AT175" s="202" t="s">
        <v>198</v>
      </c>
      <c r="AU175" s="202" t="s">
        <v>85</v>
      </c>
      <c r="AY175" s="202" t="s">
        <v>196</v>
      </c>
      <c r="BE175" s="301">
        <f t="shared" si="44"/>
        <v>0</v>
      </c>
      <c r="BF175" s="301">
        <f t="shared" si="45"/>
        <v>0</v>
      </c>
      <c r="BG175" s="301">
        <f t="shared" si="46"/>
        <v>0</v>
      </c>
      <c r="BH175" s="301">
        <f t="shared" si="47"/>
        <v>0</v>
      </c>
      <c r="BI175" s="301">
        <f t="shared" si="48"/>
        <v>0</v>
      </c>
      <c r="BJ175" s="202" t="s">
        <v>39</v>
      </c>
      <c r="BK175" s="301">
        <f t="shared" si="49"/>
        <v>0</v>
      </c>
      <c r="BL175" s="202" t="s">
        <v>261</v>
      </c>
      <c r="BM175" s="202" t="s">
        <v>2865</v>
      </c>
    </row>
    <row r="176" spans="2:65" s="212" customFormat="1" ht="16.5" customHeight="1">
      <c r="B176" s="213"/>
      <c r="C176" s="291" t="s">
        <v>470</v>
      </c>
      <c r="D176" s="291" t="s">
        <v>198</v>
      </c>
      <c r="E176" s="292" t="s">
        <v>1931</v>
      </c>
      <c r="F176" s="293" t="s">
        <v>1932</v>
      </c>
      <c r="G176" s="294" t="s">
        <v>1829</v>
      </c>
      <c r="H176" s="295">
        <v>1</v>
      </c>
      <c r="I176" s="116">
        <v>0</v>
      </c>
      <c r="J176" s="296">
        <f t="shared" si="40"/>
        <v>0</v>
      </c>
      <c r="K176" s="293" t="s">
        <v>202</v>
      </c>
      <c r="L176" s="213"/>
      <c r="M176" s="297" t="s">
        <v>5</v>
      </c>
      <c r="N176" s="298" t="s">
        <v>48</v>
      </c>
      <c r="O176" s="214"/>
      <c r="P176" s="299">
        <f t="shared" si="41"/>
        <v>0</v>
      </c>
      <c r="Q176" s="299">
        <v>5.9000000000000003E-4</v>
      </c>
      <c r="R176" s="299">
        <f t="shared" si="42"/>
        <v>5.9000000000000003E-4</v>
      </c>
      <c r="S176" s="299">
        <v>0</v>
      </c>
      <c r="T176" s="300">
        <f t="shared" si="43"/>
        <v>0</v>
      </c>
      <c r="AR176" s="202" t="s">
        <v>261</v>
      </c>
      <c r="AT176" s="202" t="s">
        <v>198</v>
      </c>
      <c r="AU176" s="202" t="s">
        <v>85</v>
      </c>
      <c r="AY176" s="202" t="s">
        <v>196</v>
      </c>
      <c r="BE176" s="301">
        <f t="shared" si="44"/>
        <v>0</v>
      </c>
      <c r="BF176" s="301">
        <f t="shared" si="45"/>
        <v>0</v>
      </c>
      <c r="BG176" s="301">
        <f t="shared" si="46"/>
        <v>0</v>
      </c>
      <c r="BH176" s="301">
        <f t="shared" si="47"/>
        <v>0</v>
      </c>
      <c r="BI176" s="301">
        <f t="shared" si="48"/>
        <v>0</v>
      </c>
      <c r="BJ176" s="202" t="s">
        <v>39</v>
      </c>
      <c r="BK176" s="301">
        <f t="shared" si="49"/>
        <v>0</v>
      </c>
      <c r="BL176" s="202" t="s">
        <v>261</v>
      </c>
      <c r="BM176" s="202" t="s">
        <v>2866</v>
      </c>
    </row>
    <row r="177" spans="2:65" s="212" customFormat="1" ht="25.5" customHeight="1">
      <c r="B177" s="213"/>
      <c r="C177" s="302" t="s">
        <v>475</v>
      </c>
      <c r="D177" s="302" t="s">
        <v>291</v>
      </c>
      <c r="E177" s="303" t="s">
        <v>1934</v>
      </c>
      <c r="F177" s="304" t="s">
        <v>1935</v>
      </c>
      <c r="G177" s="305" t="s">
        <v>288</v>
      </c>
      <c r="H177" s="306">
        <v>1</v>
      </c>
      <c r="I177" s="117">
        <v>0</v>
      </c>
      <c r="J177" s="307">
        <f t="shared" si="40"/>
        <v>0</v>
      </c>
      <c r="K177" s="304" t="s">
        <v>351</v>
      </c>
      <c r="L177" s="308"/>
      <c r="M177" s="309" t="s">
        <v>5</v>
      </c>
      <c r="N177" s="310" t="s">
        <v>48</v>
      </c>
      <c r="O177" s="214"/>
      <c r="P177" s="299">
        <f t="shared" si="41"/>
        <v>0</v>
      </c>
      <c r="Q177" s="299">
        <v>1.4E-2</v>
      </c>
      <c r="R177" s="299">
        <f t="shared" si="42"/>
        <v>1.4E-2</v>
      </c>
      <c r="S177" s="299">
        <v>0</v>
      </c>
      <c r="T177" s="300">
        <f t="shared" si="43"/>
        <v>0</v>
      </c>
      <c r="AR177" s="202" t="s">
        <v>327</v>
      </c>
      <c r="AT177" s="202" t="s">
        <v>291</v>
      </c>
      <c r="AU177" s="202" t="s">
        <v>85</v>
      </c>
      <c r="AY177" s="202" t="s">
        <v>196</v>
      </c>
      <c r="BE177" s="301">
        <f t="shared" si="44"/>
        <v>0</v>
      </c>
      <c r="BF177" s="301">
        <f t="shared" si="45"/>
        <v>0</v>
      </c>
      <c r="BG177" s="301">
        <f t="shared" si="46"/>
        <v>0</v>
      </c>
      <c r="BH177" s="301">
        <f t="shared" si="47"/>
        <v>0</v>
      </c>
      <c r="BI177" s="301">
        <f t="shared" si="48"/>
        <v>0</v>
      </c>
      <c r="BJ177" s="202" t="s">
        <v>39</v>
      </c>
      <c r="BK177" s="301">
        <f t="shared" si="49"/>
        <v>0</v>
      </c>
      <c r="BL177" s="202" t="s">
        <v>261</v>
      </c>
      <c r="BM177" s="202" t="s">
        <v>2867</v>
      </c>
    </row>
    <row r="178" spans="2:65" s="212" customFormat="1" ht="25.5" customHeight="1">
      <c r="B178" s="213"/>
      <c r="C178" s="291" t="s">
        <v>479</v>
      </c>
      <c r="D178" s="291" t="s">
        <v>198</v>
      </c>
      <c r="E178" s="292" t="s">
        <v>2868</v>
      </c>
      <c r="F178" s="293" t="s">
        <v>2869</v>
      </c>
      <c r="G178" s="294" t="s">
        <v>1829</v>
      </c>
      <c r="H178" s="295">
        <v>2</v>
      </c>
      <c r="I178" s="116">
        <v>0</v>
      </c>
      <c r="J178" s="296">
        <f t="shared" si="40"/>
        <v>0</v>
      </c>
      <c r="K178" s="293" t="s">
        <v>202</v>
      </c>
      <c r="L178" s="213"/>
      <c r="M178" s="297" t="s">
        <v>5</v>
      </c>
      <c r="N178" s="298" t="s">
        <v>48</v>
      </c>
      <c r="O178" s="214"/>
      <c r="P178" s="299">
        <f t="shared" si="41"/>
        <v>0</v>
      </c>
      <c r="Q178" s="299">
        <v>6.6E-4</v>
      </c>
      <c r="R178" s="299">
        <f t="shared" si="42"/>
        <v>1.32E-3</v>
      </c>
      <c r="S178" s="299">
        <v>0</v>
      </c>
      <c r="T178" s="300">
        <f t="shared" si="43"/>
        <v>0</v>
      </c>
      <c r="AR178" s="202" t="s">
        <v>261</v>
      </c>
      <c r="AT178" s="202" t="s">
        <v>198</v>
      </c>
      <c r="AU178" s="202" t="s">
        <v>85</v>
      </c>
      <c r="AY178" s="202" t="s">
        <v>196</v>
      </c>
      <c r="BE178" s="301">
        <f t="shared" si="44"/>
        <v>0</v>
      </c>
      <c r="BF178" s="301">
        <f t="shared" si="45"/>
        <v>0</v>
      </c>
      <c r="BG178" s="301">
        <f t="shared" si="46"/>
        <v>0</v>
      </c>
      <c r="BH178" s="301">
        <f t="shared" si="47"/>
        <v>0</v>
      </c>
      <c r="BI178" s="301">
        <f t="shared" si="48"/>
        <v>0</v>
      </c>
      <c r="BJ178" s="202" t="s">
        <v>39</v>
      </c>
      <c r="BK178" s="301">
        <f t="shared" si="49"/>
        <v>0</v>
      </c>
      <c r="BL178" s="202" t="s">
        <v>261</v>
      </c>
      <c r="BM178" s="202" t="s">
        <v>2870</v>
      </c>
    </row>
    <row r="179" spans="2:65" s="212" customFormat="1" ht="16.5" customHeight="1">
      <c r="B179" s="213"/>
      <c r="C179" s="302" t="s">
        <v>484</v>
      </c>
      <c r="D179" s="302" t="s">
        <v>291</v>
      </c>
      <c r="E179" s="303" t="s">
        <v>2871</v>
      </c>
      <c r="F179" s="304" t="s">
        <v>2872</v>
      </c>
      <c r="G179" s="305" t="s">
        <v>288</v>
      </c>
      <c r="H179" s="306">
        <v>2</v>
      </c>
      <c r="I179" s="117">
        <v>0</v>
      </c>
      <c r="J179" s="307">
        <f t="shared" si="40"/>
        <v>0</v>
      </c>
      <c r="K179" s="304" t="s">
        <v>202</v>
      </c>
      <c r="L179" s="308"/>
      <c r="M179" s="309" t="s">
        <v>5</v>
      </c>
      <c r="N179" s="310" t="s">
        <v>48</v>
      </c>
      <c r="O179" s="214"/>
      <c r="P179" s="299">
        <f t="shared" si="41"/>
        <v>0</v>
      </c>
      <c r="Q179" s="299">
        <v>8.2000000000000007E-3</v>
      </c>
      <c r="R179" s="299">
        <f t="shared" si="42"/>
        <v>1.6400000000000001E-2</v>
      </c>
      <c r="S179" s="299">
        <v>0</v>
      </c>
      <c r="T179" s="300">
        <f t="shared" si="43"/>
        <v>0</v>
      </c>
      <c r="AR179" s="202" t="s">
        <v>327</v>
      </c>
      <c r="AT179" s="202" t="s">
        <v>291</v>
      </c>
      <c r="AU179" s="202" t="s">
        <v>85</v>
      </c>
      <c r="AY179" s="202" t="s">
        <v>196</v>
      </c>
      <c r="BE179" s="301">
        <f t="shared" si="44"/>
        <v>0</v>
      </c>
      <c r="BF179" s="301">
        <f t="shared" si="45"/>
        <v>0</v>
      </c>
      <c r="BG179" s="301">
        <f t="shared" si="46"/>
        <v>0</v>
      </c>
      <c r="BH179" s="301">
        <f t="shared" si="47"/>
        <v>0</v>
      </c>
      <c r="BI179" s="301">
        <f t="shared" si="48"/>
        <v>0</v>
      </c>
      <c r="BJ179" s="202" t="s">
        <v>39</v>
      </c>
      <c r="BK179" s="301">
        <f t="shared" si="49"/>
        <v>0</v>
      </c>
      <c r="BL179" s="202" t="s">
        <v>261</v>
      </c>
      <c r="BM179" s="202" t="s">
        <v>2873</v>
      </c>
    </row>
    <row r="180" spans="2:65" s="212" customFormat="1" ht="16.5" customHeight="1">
      <c r="B180" s="213"/>
      <c r="C180" s="302" t="s">
        <v>488</v>
      </c>
      <c r="D180" s="302" t="s">
        <v>291</v>
      </c>
      <c r="E180" s="303" t="s">
        <v>2874</v>
      </c>
      <c r="F180" s="330" t="s">
        <v>3653</v>
      </c>
      <c r="G180" s="305" t="s">
        <v>288</v>
      </c>
      <c r="H180" s="306">
        <v>2</v>
      </c>
      <c r="I180" s="117">
        <v>0</v>
      </c>
      <c r="J180" s="307">
        <f t="shared" si="40"/>
        <v>0</v>
      </c>
      <c r="K180" s="304" t="s">
        <v>202</v>
      </c>
      <c r="L180" s="308"/>
      <c r="M180" s="309" t="s">
        <v>5</v>
      </c>
      <c r="N180" s="310" t="s">
        <v>48</v>
      </c>
      <c r="O180" s="214"/>
      <c r="P180" s="299">
        <f t="shared" si="41"/>
        <v>0</v>
      </c>
      <c r="Q180" s="299">
        <v>1.0000000000000001E-5</v>
      </c>
      <c r="R180" s="299">
        <f t="shared" si="42"/>
        <v>2.0000000000000002E-5</v>
      </c>
      <c r="S180" s="299">
        <v>0</v>
      </c>
      <c r="T180" s="300">
        <f t="shared" si="43"/>
        <v>0</v>
      </c>
      <c r="AR180" s="202" t="s">
        <v>327</v>
      </c>
      <c r="AT180" s="202" t="s">
        <v>291</v>
      </c>
      <c r="AU180" s="202" t="s">
        <v>85</v>
      </c>
      <c r="AY180" s="202" t="s">
        <v>196</v>
      </c>
      <c r="BE180" s="301">
        <f t="shared" si="44"/>
        <v>0</v>
      </c>
      <c r="BF180" s="301">
        <f t="shared" si="45"/>
        <v>0</v>
      </c>
      <c r="BG180" s="301">
        <f t="shared" si="46"/>
        <v>0</v>
      </c>
      <c r="BH180" s="301">
        <f t="shared" si="47"/>
        <v>0</v>
      </c>
      <c r="BI180" s="301">
        <f t="shared" si="48"/>
        <v>0</v>
      </c>
      <c r="BJ180" s="202" t="s">
        <v>39</v>
      </c>
      <c r="BK180" s="301">
        <f t="shared" si="49"/>
        <v>0</v>
      </c>
      <c r="BL180" s="202" t="s">
        <v>261</v>
      </c>
      <c r="BM180" s="202" t="s">
        <v>2875</v>
      </c>
    </row>
    <row r="181" spans="2:65" s="212" customFormat="1" ht="16.5" customHeight="1">
      <c r="B181" s="213"/>
      <c r="C181" s="291" t="s">
        <v>493</v>
      </c>
      <c r="D181" s="291" t="s">
        <v>198</v>
      </c>
      <c r="E181" s="292" t="s">
        <v>1940</v>
      </c>
      <c r="F181" s="293" t="s">
        <v>1941</v>
      </c>
      <c r="G181" s="294" t="s">
        <v>1829</v>
      </c>
      <c r="H181" s="295">
        <v>4</v>
      </c>
      <c r="I181" s="116">
        <v>0</v>
      </c>
      <c r="J181" s="296">
        <f t="shared" si="40"/>
        <v>0</v>
      </c>
      <c r="K181" s="293" t="s">
        <v>202</v>
      </c>
      <c r="L181" s="213"/>
      <c r="M181" s="297" t="s">
        <v>5</v>
      </c>
      <c r="N181" s="298" t="s">
        <v>48</v>
      </c>
      <c r="O181" s="214"/>
      <c r="P181" s="299">
        <f t="shared" si="41"/>
        <v>0</v>
      </c>
      <c r="Q181" s="299">
        <v>9.0000000000000006E-5</v>
      </c>
      <c r="R181" s="299">
        <f t="shared" si="42"/>
        <v>3.6000000000000002E-4</v>
      </c>
      <c r="S181" s="299">
        <v>0</v>
      </c>
      <c r="T181" s="300">
        <f t="shared" si="43"/>
        <v>0</v>
      </c>
      <c r="AR181" s="202" t="s">
        <v>261</v>
      </c>
      <c r="AT181" s="202" t="s">
        <v>198</v>
      </c>
      <c r="AU181" s="202" t="s">
        <v>85</v>
      </c>
      <c r="AY181" s="202" t="s">
        <v>196</v>
      </c>
      <c r="BE181" s="301">
        <f t="shared" si="44"/>
        <v>0</v>
      </c>
      <c r="BF181" s="301">
        <f t="shared" si="45"/>
        <v>0</v>
      </c>
      <c r="BG181" s="301">
        <f t="shared" si="46"/>
        <v>0</v>
      </c>
      <c r="BH181" s="301">
        <f t="shared" si="47"/>
        <v>0</v>
      </c>
      <c r="BI181" s="301">
        <f t="shared" si="48"/>
        <v>0</v>
      </c>
      <c r="BJ181" s="202" t="s">
        <v>39</v>
      </c>
      <c r="BK181" s="301">
        <f t="shared" si="49"/>
        <v>0</v>
      </c>
      <c r="BL181" s="202" t="s">
        <v>261</v>
      </c>
      <c r="BM181" s="202" t="s">
        <v>2876</v>
      </c>
    </row>
    <row r="182" spans="2:65" s="212" customFormat="1" ht="16.5" customHeight="1">
      <c r="B182" s="213"/>
      <c r="C182" s="302" t="s">
        <v>497</v>
      </c>
      <c r="D182" s="302" t="s">
        <v>291</v>
      </c>
      <c r="E182" s="303" t="s">
        <v>1943</v>
      </c>
      <c r="F182" s="304" t="s">
        <v>1944</v>
      </c>
      <c r="G182" s="305" t="s">
        <v>288</v>
      </c>
      <c r="H182" s="306">
        <v>4</v>
      </c>
      <c r="I182" s="117">
        <v>0</v>
      </c>
      <c r="J182" s="307">
        <f t="shared" si="40"/>
        <v>0</v>
      </c>
      <c r="K182" s="304" t="s">
        <v>351</v>
      </c>
      <c r="L182" s="308"/>
      <c r="M182" s="309" t="s">
        <v>5</v>
      </c>
      <c r="N182" s="310" t="s">
        <v>48</v>
      </c>
      <c r="O182" s="214"/>
      <c r="P182" s="299">
        <f t="shared" si="41"/>
        <v>0</v>
      </c>
      <c r="Q182" s="299">
        <v>1.3999999999999999E-4</v>
      </c>
      <c r="R182" s="299">
        <f t="shared" si="42"/>
        <v>5.5999999999999995E-4</v>
      </c>
      <c r="S182" s="299">
        <v>0</v>
      </c>
      <c r="T182" s="300">
        <f t="shared" si="43"/>
        <v>0</v>
      </c>
      <c r="AR182" s="202" t="s">
        <v>327</v>
      </c>
      <c r="AT182" s="202" t="s">
        <v>291</v>
      </c>
      <c r="AU182" s="202" t="s">
        <v>85</v>
      </c>
      <c r="AY182" s="202" t="s">
        <v>196</v>
      </c>
      <c r="BE182" s="301">
        <f t="shared" si="44"/>
        <v>0</v>
      </c>
      <c r="BF182" s="301">
        <f t="shared" si="45"/>
        <v>0</v>
      </c>
      <c r="BG182" s="301">
        <f t="shared" si="46"/>
        <v>0</v>
      </c>
      <c r="BH182" s="301">
        <f t="shared" si="47"/>
        <v>0</v>
      </c>
      <c r="BI182" s="301">
        <f t="shared" si="48"/>
        <v>0</v>
      </c>
      <c r="BJ182" s="202" t="s">
        <v>39</v>
      </c>
      <c r="BK182" s="301">
        <f t="shared" si="49"/>
        <v>0</v>
      </c>
      <c r="BL182" s="202" t="s">
        <v>261</v>
      </c>
      <c r="BM182" s="202" t="s">
        <v>2877</v>
      </c>
    </row>
    <row r="183" spans="2:65" s="212" customFormat="1">
      <c r="B183" s="213"/>
      <c r="D183" s="313"/>
      <c r="F183" s="324"/>
      <c r="I183" s="119"/>
      <c r="L183" s="213"/>
      <c r="M183" s="325"/>
      <c r="N183" s="214"/>
      <c r="O183" s="214"/>
      <c r="P183" s="214"/>
      <c r="Q183" s="214"/>
      <c r="R183" s="214"/>
      <c r="S183" s="214"/>
      <c r="T183" s="326"/>
      <c r="AT183" s="202"/>
      <c r="AU183" s="202"/>
    </row>
    <row r="184" spans="2:65" s="212" customFormat="1" ht="25.5" customHeight="1">
      <c r="B184" s="213"/>
      <c r="C184" s="302" t="s">
        <v>501</v>
      </c>
      <c r="D184" s="302" t="s">
        <v>291</v>
      </c>
      <c r="E184" s="303" t="s">
        <v>1949</v>
      </c>
      <c r="F184" s="304" t="s">
        <v>1950</v>
      </c>
      <c r="G184" s="305" t="s">
        <v>400</v>
      </c>
      <c r="H184" s="306">
        <v>4</v>
      </c>
      <c r="I184" s="117">
        <v>0</v>
      </c>
      <c r="J184" s="307">
        <f t="shared" ref="J184:J192" si="50">ROUND(I184*H184,2)</f>
        <v>0</v>
      </c>
      <c r="K184" s="304" t="s">
        <v>351</v>
      </c>
      <c r="L184" s="308"/>
      <c r="M184" s="309" t="s">
        <v>5</v>
      </c>
      <c r="N184" s="310" t="s">
        <v>48</v>
      </c>
      <c r="O184" s="214"/>
      <c r="P184" s="299">
        <f t="shared" ref="P184:P192" si="51">O184*H184</f>
        <v>0</v>
      </c>
      <c r="Q184" s="299">
        <v>1.2E-4</v>
      </c>
      <c r="R184" s="299">
        <f t="shared" ref="R184:R192" si="52">Q184*H184</f>
        <v>4.8000000000000001E-4</v>
      </c>
      <c r="S184" s="299">
        <v>0</v>
      </c>
      <c r="T184" s="300">
        <f t="shared" ref="T184:T192" si="53">S184*H184</f>
        <v>0</v>
      </c>
      <c r="AR184" s="202" t="s">
        <v>327</v>
      </c>
      <c r="AT184" s="202" t="s">
        <v>291</v>
      </c>
      <c r="AU184" s="202" t="s">
        <v>85</v>
      </c>
      <c r="AY184" s="202" t="s">
        <v>196</v>
      </c>
      <c r="BE184" s="301">
        <f t="shared" ref="BE184:BE192" si="54">IF(N184="základní",J184,0)</f>
        <v>0</v>
      </c>
      <c r="BF184" s="301">
        <f t="shared" ref="BF184:BF192" si="55">IF(N184="snížená",J184,0)</f>
        <v>0</v>
      </c>
      <c r="BG184" s="301">
        <f t="shared" ref="BG184:BG192" si="56">IF(N184="zákl. přenesená",J184,0)</f>
        <v>0</v>
      </c>
      <c r="BH184" s="301">
        <f t="shared" ref="BH184:BH192" si="57">IF(N184="sníž. přenesená",J184,0)</f>
        <v>0</v>
      </c>
      <c r="BI184" s="301">
        <f t="shared" ref="BI184:BI192" si="58">IF(N184="nulová",J184,0)</f>
        <v>0</v>
      </c>
      <c r="BJ184" s="202" t="s">
        <v>39</v>
      </c>
      <c r="BK184" s="301">
        <f t="shared" ref="BK184:BK192" si="59">ROUND(I184*H184,2)</f>
        <v>0</v>
      </c>
      <c r="BL184" s="202" t="s">
        <v>261</v>
      </c>
      <c r="BM184" s="202" t="s">
        <v>2878</v>
      </c>
    </row>
    <row r="185" spans="2:65" s="212" customFormat="1" ht="16.5" customHeight="1">
      <c r="B185" s="213"/>
      <c r="C185" s="291" t="s">
        <v>505</v>
      </c>
      <c r="D185" s="291" t="s">
        <v>198</v>
      </c>
      <c r="E185" s="292" t="s">
        <v>1952</v>
      </c>
      <c r="F185" s="293" t="s">
        <v>1953</v>
      </c>
      <c r="G185" s="294" t="s">
        <v>288</v>
      </c>
      <c r="H185" s="295">
        <v>1</v>
      </c>
      <c r="I185" s="116">
        <v>0</v>
      </c>
      <c r="J185" s="296">
        <f t="shared" si="50"/>
        <v>0</v>
      </c>
      <c r="K185" s="293" t="s">
        <v>202</v>
      </c>
      <c r="L185" s="213"/>
      <c r="M185" s="297" t="s">
        <v>5</v>
      </c>
      <c r="N185" s="298" t="s">
        <v>48</v>
      </c>
      <c r="O185" s="214"/>
      <c r="P185" s="299">
        <f t="shared" si="51"/>
        <v>0</v>
      </c>
      <c r="Q185" s="299">
        <v>1.6000000000000001E-4</v>
      </c>
      <c r="R185" s="299">
        <f t="shared" si="52"/>
        <v>1.6000000000000001E-4</v>
      </c>
      <c r="S185" s="299">
        <v>0</v>
      </c>
      <c r="T185" s="300">
        <f t="shared" si="53"/>
        <v>0</v>
      </c>
      <c r="AR185" s="202" t="s">
        <v>261</v>
      </c>
      <c r="AT185" s="202" t="s">
        <v>198</v>
      </c>
      <c r="AU185" s="202" t="s">
        <v>85</v>
      </c>
      <c r="AY185" s="202" t="s">
        <v>196</v>
      </c>
      <c r="BE185" s="301">
        <f t="shared" si="54"/>
        <v>0</v>
      </c>
      <c r="BF185" s="301">
        <f t="shared" si="55"/>
        <v>0</v>
      </c>
      <c r="BG185" s="301">
        <f t="shared" si="56"/>
        <v>0</v>
      </c>
      <c r="BH185" s="301">
        <f t="shared" si="57"/>
        <v>0</v>
      </c>
      <c r="BI185" s="301">
        <f t="shared" si="58"/>
        <v>0</v>
      </c>
      <c r="BJ185" s="202" t="s">
        <v>39</v>
      </c>
      <c r="BK185" s="301">
        <f t="shared" si="59"/>
        <v>0</v>
      </c>
      <c r="BL185" s="202" t="s">
        <v>261</v>
      </c>
      <c r="BM185" s="202" t="s">
        <v>2879</v>
      </c>
    </row>
    <row r="186" spans="2:65" s="212" customFormat="1" ht="16.5" customHeight="1">
      <c r="B186" s="213"/>
      <c r="C186" s="302" t="s">
        <v>509</v>
      </c>
      <c r="D186" s="302" t="s">
        <v>291</v>
      </c>
      <c r="E186" s="303" t="s">
        <v>1955</v>
      </c>
      <c r="F186" s="304" t="s">
        <v>1956</v>
      </c>
      <c r="G186" s="305" t="s">
        <v>288</v>
      </c>
      <c r="H186" s="306">
        <v>1</v>
      </c>
      <c r="I186" s="117">
        <v>0</v>
      </c>
      <c r="J186" s="307">
        <f t="shared" si="50"/>
        <v>0</v>
      </c>
      <c r="K186" s="304" t="s">
        <v>202</v>
      </c>
      <c r="L186" s="308"/>
      <c r="M186" s="309" t="s">
        <v>5</v>
      </c>
      <c r="N186" s="310" t="s">
        <v>48</v>
      </c>
      <c r="O186" s="214"/>
      <c r="P186" s="299">
        <f t="shared" si="51"/>
        <v>0</v>
      </c>
      <c r="Q186" s="299">
        <v>1.8E-3</v>
      </c>
      <c r="R186" s="299">
        <f t="shared" si="52"/>
        <v>1.8E-3</v>
      </c>
      <c r="S186" s="299">
        <v>0</v>
      </c>
      <c r="T186" s="300">
        <f t="shared" si="53"/>
        <v>0</v>
      </c>
      <c r="AR186" s="202" t="s">
        <v>327</v>
      </c>
      <c r="AT186" s="202" t="s">
        <v>291</v>
      </c>
      <c r="AU186" s="202" t="s">
        <v>85</v>
      </c>
      <c r="AY186" s="202" t="s">
        <v>196</v>
      </c>
      <c r="BE186" s="301">
        <f t="shared" si="54"/>
        <v>0</v>
      </c>
      <c r="BF186" s="301">
        <f t="shared" si="55"/>
        <v>0</v>
      </c>
      <c r="BG186" s="301">
        <f t="shared" si="56"/>
        <v>0</v>
      </c>
      <c r="BH186" s="301">
        <f t="shared" si="57"/>
        <v>0</v>
      </c>
      <c r="BI186" s="301">
        <f t="shared" si="58"/>
        <v>0</v>
      </c>
      <c r="BJ186" s="202" t="s">
        <v>39</v>
      </c>
      <c r="BK186" s="301">
        <f t="shared" si="59"/>
        <v>0</v>
      </c>
      <c r="BL186" s="202" t="s">
        <v>261</v>
      </c>
      <c r="BM186" s="202" t="s">
        <v>2880</v>
      </c>
    </row>
    <row r="187" spans="2:65" s="212" customFormat="1" ht="16.5" customHeight="1">
      <c r="B187" s="213"/>
      <c r="C187" s="291" t="s">
        <v>513</v>
      </c>
      <c r="D187" s="291" t="s">
        <v>198</v>
      </c>
      <c r="E187" s="292" t="s">
        <v>1958</v>
      </c>
      <c r="F187" s="293" t="s">
        <v>1959</v>
      </c>
      <c r="G187" s="294" t="s">
        <v>288</v>
      </c>
      <c r="H187" s="295">
        <v>3</v>
      </c>
      <c r="I187" s="116">
        <v>0</v>
      </c>
      <c r="J187" s="296">
        <f t="shared" si="50"/>
        <v>0</v>
      </c>
      <c r="K187" s="293" t="s">
        <v>202</v>
      </c>
      <c r="L187" s="213"/>
      <c r="M187" s="297" t="s">
        <v>5</v>
      </c>
      <c r="N187" s="298" t="s">
        <v>48</v>
      </c>
      <c r="O187" s="214"/>
      <c r="P187" s="299">
        <f t="shared" si="51"/>
        <v>0</v>
      </c>
      <c r="Q187" s="299">
        <v>4.0000000000000003E-5</v>
      </c>
      <c r="R187" s="299">
        <f t="shared" si="52"/>
        <v>1.2000000000000002E-4</v>
      </c>
      <c r="S187" s="299">
        <v>0</v>
      </c>
      <c r="T187" s="300">
        <f t="shared" si="53"/>
        <v>0</v>
      </c>
      <c r="AR187" s="202" t="s">
        <v>261</v>
      </c>
      <c r="AT187" s="202" t="s">
        <v>198</v>
      </c>
      <c r="AU187" s="202" t="s">
        <v>85</v>
      </c>
      <c r="AY187" s="202" t="s">
        <v>196</v>
      </c>
      <c r="BE187" s="301">
        <f t="shared" si="54"/>
        <v>0</v>
      </c>
      <c r="BF187" s="301">
        <f t="shared" si="55"/>
        <v>0</v>
      </c>
      <c r="BG187" s="301">
        <f t="shared" si="56"/>
        <v>0</v>
      </c>
      <c r="BH187" s="301">
        <f t="shared" si="57"/>
        <v>0</v>
      </c>
      <c r="BI187" s="301">
        <f t="shared" si="58"/>
        <v>0</v>
      </c>
      <c r="BJ187" s="202" t="s">
        <v>39</v>
      </c>
      <c r="BK187" s="301">
        <f t="shared" si="59"/>
        <v>0</v>
      </c>
      <c r="BL187" s="202" t="s">
        <v>261</v>
      </c>
      <c r="BM187" s="202" t="s">
        <v>2881</v>
      </c>
    </row>
    <row r="188" spans="2:65" s="212" customFormat="1" ht="16.5" customHeight="1">
      <c r="B188" s="213"/>
      <c r="C188" s="302" t="s">
        <v>517</v>
      </c>
      <c r="D188" s="302" t="s">
        <v>291</v>
      </c>
      <c r="E188" s="303" t="s">
        <v>1961</v>
      </c>
      <c r="F188" s="304" t="s">
        <v>1962</v>
      </c>
      <c r="G188" s="305" t="s">
        <v>288</v>
      </c>
      <c r="H188" s="306">
        <v>3</v>
      </c>
      <c r="I188" s="117">
        <v>0</v>
      </c>
      <c r="J188" s="307">
        <f t="shared" si="50"/>
        <v>0</v>
      </c>
      <c r="K188" s="304" t="s">
        <v>202</v>
      </c>
      <c r="L188" s="308"/>
      <c r="M188" s="309" t="s">
        <v>5</v>
      </c>
      <c r="N188" s="310" t="s">
        <v>48</v>
      </c>
      <c r="O188" s="214"/>
      <c r="P188" s="299">
        <f t="shared" si="51"/>
        <v>0</v>
      </c>
      <c r="Q188" s="299">
        <v>1.8E-3</v>
      </c>
      <c r="R188" s="299">
        <f t="shared" si="52"/>
        <v>5.4000000000000003E-3</v>
      </c>
      <c r="S188" s="299">
        <v>0</v>
      </c>
      <c r="T188" s="300">
        <f t="shared" si="53"/>
        <v>0</v>
      </c>
      <c r="AR188" s="202" t="s">
        <v>327</v>
      </c>
      <c r="AT188" s="202" t="s">
        <v>291</v>
      </c>
      <c r="AU188" s="202" t="s">
        <v>85</v>
      </c>
      <c r="AY188" s="202" t="s">
        <v>196</v>
      </c>
      <c r="BE188" s="301">
        <f t="shared" si="54"/>
        <v>0</v>
      </c>
      <c r="BF188" s="301">
        <f t="shared" si="55"/>
        <v>0</v>
      </c>
      <c r="BG188" s="301">
        <f t="shared" si="56"/>
        <v>0</v>
      </c>
      <c r="BH188" s="301">
        <f t="shared" si="57"/>
        <v>0</v>
      </c>
      <c r="BI188" s="301">
        <f t="shared" si="58"/>
        <v>0</v>
      </c>
      <c r="BJ188" s="202" t="s">
        <v>39</v>
      </c>
      <c r="BK188" s="301">
        <f t="shared" si="59"/>
        <v>0</v>
      </c>
      <c r="BL188" s="202" t="s">
        <v>261</v>
      </c>
      <c r="BM188" s="202" t="s">
        <v>2882</v>
      </c>
    </row>
    <row r="189" spans="2:65" s="212" customFormat="1" ht="25.5" customHeight="1">
      <c r="B189" s="213"/>
      <c r="C189" s="291" t="s">
        <v>521</v>
      </c>
      <c r="D189" s="291" t="s">
        <v>198</v>
      </c>
      <c r="E189" s="292" t="s">
        <v>1964</v>
      </c>
      <c r="F189" s="293" t="s">
        <v>1965</v>
      </c>
      <c r="G189" s="294" t="s">
        <v>288</v>
      </c>
      <c r="H189" s="295">
        <v>3</v>
      </c>
      <c r="I189" s="116">
        <v>0</v>
      </c>
      <c r="J189" s="296">
        <f t="shared" si="50"/>
        <v>0</v>
      </c>
      <c r="K189" s="293" t="s">
        <v>202</v>
      </c>
      <c r="L189" s="213"/>
      <c r="M189" s="297" t="s">
        <v>5</v>
      </c>
      <c r="N189" s="298" t="s">
        <v>48</v>
      </c>
      <c r="O189" s="214"/>
      <c r="P189" s="299">
        <f t="shared" si="51"/>
        <v>0</v>
      </c>
      <c r="Q189" s="299">
        <v>1.3999999999999999E-4</v>
      </c>
      <c r="R189" s="299">
        <f t="shared" si="52"/>
        <v>4.1999999999999996E-4</v>
      </c>
      <c r="S189" s="299">
        <v>0</v>
      </c>
      <c r="T189" s="300">
        <f t="shared" si="53"/>
        <v>0</v>
      </c>
      <c r="AR189" s="202" t="s">
        <v>261</v>
      </c>
      <c r="AT189" s="202" t="s">
        <v>198</v>
      </c>
      <c r="AU189" s="202" t="s">
        <v>85</v>
      </c>
      <c r="AY189" s="202" t="s">
        <v>196</v>
      </c>
      <c r="BE189" s="301">
        <f t="shared" si="54"/>
        <v>0</v>
      </c>
      <c r="BF189" s="301">
        <f t="shared" si="55"/>
        <v>0</v>
      </c>
      <c r="BG189" s="301">
        <f t="shared" si="56"/>
        <v>0</v>
      </c>
      <c r="BH189" s="301">
        <f t="shared" si="57"/>
        <v>0</v>
      </c>
      <c r="BI189" s="301">
        <f t="shared" si="58"/>
        <v>0</v>
      </c>
      <c r="BJ189" s="202" t="s">
        <v>39</v>
      </c>
      <c r="BK189" s="301">
        <f t="shared" si="59"/>
        <v>0</v>
      </c>
      <c r="BL189" s="202" t="s">
        <v>261</v>
      </c>
      <c r="BM189" s="202" t="s">
        <v>2883</v>
      </c>
    </row>
    <row r="190" spans="2:65" s="212" customFormat="1" ht="16.5" customHeight="1">
      <c r="B190" s="213"/>
      <c r="C190" s="302" t="s">
        <v>525</v>
      </c>
      <c r="D190" s="302" t="s">
        <v>291</v>
      </c>
      <c r="E190" s="303" t="s">
        <v>1967</v>
      </c>
      <c r="F190" s="304" t="s">
        <v>1968</v>
      </c>
      <c r="G190" s="305" t="s">
        <v>288</v>
      </c>
      <c r="H190" s="306">
        <v>1</v>
      </c>
      <c r="I190" s="117">
        <v>0</v>
      </c>
      <c r="J190" s="307">
        <f t="shared" si="50"/>
        <v>0</v>
      </c>
      <c r="K190" s="304" t="s">
        <v>202</v>
      </c>
      <c r="L190" s="308"/>
      <c r="M190" s="309" t="s">
        <v>5</v>
      </c>
      <c r="N190" s="310" t="s">
        <v>48</v>
      </c>
      <c r="O190" s="214"/>
      <c r="P190" s="299">
        <f t="shared" si="51"/>
        <v>0</v>
      </c>
      <c r="Q190" s="299">
        <v>3.2000000000000003E-4</v>
      </c>
      <c r="R190" s="299">
        <f t="shared" si="52"/>
        <v>3.2000000000000003E-4</v>
      </c>
      <c r="S190" s="299">
        <v>0</v>
      </c>
      <c r="T190" s="300">
        <f t="shared" si="53"/>
        <v>0</v>
      </c>
      <c r="AR190" s="202" t="s">
        <v>327</v>
      </c>
      <c r="AT190" s="202" t="s">
        <v>291</v>
      </c>
      <c r="AU190" s="202" t="s">
        <v>85</v>
      </c>
      <c r="AY190" s="202" t="s">
        <v>196</v>
      </c>
      <c r="BE190" s="301">
        <f t="shared" si="54"/>
        <v>0</v>
      </c>
      <c r="BF190" s="301">
        <f t="shared" si="55"/>
        <v>0</v>
      </c>
      <c r="BG190" s="301">
        <f t="shared" si="56"/>
        <v>0</v>
      </c>
      <c r="BH190" s="301">
        <f t="shared" si="57"/>
        <v>0</v>
      </c>
      <c r="BI190" s="301">
        <f t="shared" si="58"/>
        <v>0</v>
      </c>
      <c r="BJ190" s="202" t="s">
        <v>39</v>
      </c>
      <c r="BK190" s="301">
        <f t="shared" si="59"/>
        <v>0</v>
      </c>
      <c r="BL190" s="202" t="s">
        <v>261</v>
      </c>
      <c r="BM190" s="202" t="s">
        <v>2884</v>
      </c>
    </row>
    <row r="191" spans="2:65" s="212" customFormat="1" ht="16.5" customHeight="1">
      <c r="B191" s="213"/>
      <c r="C191" s="302" t="s">
        <v>529</v>
      </c>
      <c r="D191" s="302" t="s">
        <v>291</v>
      </c>
      <c r="E191" s="303" t="s">
        <v>2885</v>
      </c>
      <c r="F191" s="304" t="s">
        <v>2886</v>
      </c>
      <c r="G191" s="305" t="s">
        <v>288</v>
      </c>
      <c r="H191" s="306">
        <v>2</v>
      </c>
      <c r="I191" s="117">
        <v>0</v>
      </c>
      <c r="J191" s="307">
        <f t="shared" si="50"/>
        <v>0</v>
      </c>
      <c r="K191" s="304" t="s">
        <v>351</v>
      </c>
      <c r="L191" s="308"/>
      <c r="M191" s="309" t="s">
        <v>5</v>
      </c>
      <c r="N191" s="310" t="s">
        <v>48</v>
      </c>
      <c r="O191" s="214"/>
      <c r="P191" s="299">
        <f t="shared" si="51"/>
        <v>0</v>
      </c>
      <c r="Q191" s="299">
        <v>3.2000000000000003E-4</v>
      </c>
      <c r="R191" s="299">
        <f t="shared" si="52"/>
        <v>6.4000000000000005E-4</v>
      </c>
      <c r="S191" s="299">
        <v>0</v>
      </c>
      <c r="T191" s="300">
        <f t="shared" si="53"/>
        <v>0</v>
      </c>
      <c r="AR191" s="202" t="s">
        <v>327</v>
      </c>
      <c r="AT191" s="202" t="s">
        <v>291</v>
      </c>
      <c r="AU191" s="202" t="s">
        <v>85</v>
      </c>
      <c r="AY191" s="202" t="s">
        <v>196</v>
      </c>
      <c r="BE191" s="301">
        <f t="shared" si="54"/>
        <v>0</v>
      </c>
      <c r="BF191" s="301">
        <f t="shared" si="55"/>
        <v>0</v>
      </c>
      <c r="BG191" s="301">
        <f t="shared" si="56"/>
        <v>0</v>
      </c>
      <c r="BH191" s="301">
        <f t="shared" si="57"/>
        <v>0</v>
      </c>
      <c r="BI191" s="301">
        <f t="shared" si="58"/>
        <v>0</v>
      </c>
      <c r="BJ191" s="202" t="s">
        <v>39</v>
      </c>
      <c r="BK191" s="301">
        <f t="shared" si="59"/>
        <v>0</v>
      </c>
      <c r="BL191" s="202" t="s">
        <v>261</v>
      </c>
      <c r="BM191" s="202" t="s">
        <v>2887</v>
      </c>
    </row>
    <row r="192" spans="2:65" s="212" customFormat="1" ht="38.25" customHeight="1">
      <c r="B192" s="213"/>
      <c r="C192" s="291" t="s">
        <v>533</v>
      </c>
      <c r="D192" s="291" t="s">
        <v>198</v>
      </c>
      <c r="E192" s="292" t="s">
        <v>1976</v>
      </c>
      <c r="F192" s="293" t="s">
        <v>1977</v>
      </c>
      <c r="G192" s="294" t="s">
        <v>243</v>
      </c>
      <c r="H192" s="295">
        <v>8.6999999999999994E-2</v>
      </c>
      <c r="I192" s="116">
        <v>0</v>
      </c>
      <c r="J192" s="296">
        <f t="shared" si="50"/>
        <v>0</v>
      </c>
      <c r="K192" s="293" t="s">
        <v>202</v>
      </c>
      <c r="L192" s="213"/>
      <c r="M192" s="297" t="s">
        <v>5</v>
      </c>
      <c r="N192" s="298" t="s">
        <v>48</v>
      </c>
      <c r="O192" s="214"/>
      <c r="P192" s="299">
        <f t="shared" si="51"/>
        <v>0</v>
      </c>
      <c r="Q192" s="299">
        <v>0</v>
      </c>
      <c r="R192" s="299">
        <f t="shared" si="52"/>
        <v>0</v>
      </c>
      <c r="S192" s="299">
        <v>0</v>
      </c>
      <c r="T192" s="300">
        <f t="shared" si="53"/>
        <v>0</v>
      </c>
      <c r="AR192" s="202" t="s">
        <v>261</v>
      </c>
      <c r="AT192" s="202" t="s">
        <v>198</v>
      </c>
      <c r="AU192" s="202" t="s">
        <v>85</v>
      </c>
      <c r="AY192" s="202" t="s">
        <v>196</v>
      </c>
      <c r="BE192" s="301">
        <f t="shared" si="54"/>
        <v>0</v>
      </c>
      <c r="BF192" s="301">
        <f t="shared" si="55"/>
        <v>0</v>
      </c>
      <c r="BG192" s="301">
        <f t="shared" si="56"/>
        <v>0</v>
      </c>
      <c r="BH192" s="301">
        <f t="shared" si="57"/>
        <v>0</v>
      </c>
      <c r="BI192" s="301">
        <f t="shared" si="58"/>
        <v>0</v>
      </c>
      <c r="BJ192" s="202" t="s">
        <v>39</v>
      </c>
      <c r="BK192" s="301">
        <f t="shared" si="59"/>
        <v>0</v>
      </c>
      <c r="BL192" s="202" t="s">
        <v>261</v>
      </c>
      <c r="BM192" s="202" t="s">
        <v>2888</v>
      </c>
    </row>
    <row r="193" spans="2:65" s="279" customFormat="1" ht="29.85" customHeight="1">
      <c r="B193" s="278"/>
      <c r="D193" s="280" t="s">
        <v>76</v>
      </c>
      <c r="E193" s="289" t="s">
        <v>1979</v>
      </c>
      <c r="F193" s="289" t="s">
        <v>1980</v>
      </c>
      <c r="I193" s="115"/>
      <c r="J193" s="290">
        <f>BK193</f>
        <v>0</v>
      </c>
      <c r="L193" s="278"/>
      <c r="M193" s="283"/>
      <c r="N193" s="284"/>
      <c r="O193" s="284"/>
      <c r="P193" s="285">
        <f>P194</f>
        <v>0</v>
      </c>
      <c r="Q193" s="284"/>
      <c r="R193" s="285">
        <f>R194</f>
        <v>0.80279999999999996</v>
      </c>
      <c r="S193" s="284"/>
      <c r="T193" s="286">
        <f>T194</f>
        <v>0</v>
      </c>
      <c r="AR193" s="280" t="s">
        <v>85</v>
      </c>
      <c r="AT193" s="287" t="s">
        <v>76</v>
      </c>
      <c r="AU193" s="287" t="s">
        <v>39</v>
      </c>
      <c r="AY193" s="280" t="s">
        <v>196</v>
      </c>
      <c r="BK193" s="288">
        <f>BK194</f>
        <v>0</v>
      </c>
    </row>
    <row r="194" spans="2:65" s="212" customFormat="1" ht="16.5" customHeight="1">
      <c r="B194" s="213"/>
      <c r="C194" s="291" t="s">
        <v>537</v>
      </c>
      <c r="D194" s="291" t="s">
        <v>198</v>
      </c>
      <c r="E194" s="292" t="s">
        <v>1981</v>
      </c>
      <c r="F194" s="293" t="s">
        <v>1982</v>
      </c>
      <c r="G194" s="294" t="s">
        <v>1264</v>
      </c>
      <c r="H194" s="295">
        <v>8</v>
      </c>
      <c r="I194" s="116">
        <v>0</v>
      </c>
      <c r="J194" s="296">
        <f>ROUND(I194*H194,2)</f>
        <v>0</v>
      </c>
      <c r="K194" s="293" t="s">
        <v>351</v>
      </c>
      <c r="L194" s="213"/>
      <c r="M194" s="297" t="s">
        <v>5</v>
      </c>
      <c r="N194" s="320" t="s">
        <v>48</v>
      </c>
      <c r="O194" s="321"/>
      <c r="P194" s="322">
        <f>O194*H194</f>
        <v>0</v>
      </c>
      <c r="Q194" s="322">
        <v>0.10034999999999999</v>
      </c>
      <c r="R194" s="322">
        <f>Q194*H194</f>
        <v>0.80279999999999996</v>
      </c>
      <c r="S194" s="322">
        <v>0</v>
      </c>
      <c r="T194" s="323">
        <f>S194*H194</f>
        <v>0</v>
      </c>
      <c r="AR194" s="202" t="s">
        <v>261</v>
      </c>
      <c r="AT194" s="202" t="s">
        <v>198</v>
      </c>
      <c r="AU194" s="202" t="s">
        <v>85</v>
      </c>
      <c r="AY194" s="202" t="s">
        <v>196</v>
      </c>
      <c r="BE194" s="301">
        <f>IF(N194="základní",J194,0)</f>
        <v>0</v>
      </c>
      <c r="BF194" s="301">
        <f>IF(N194="snížená",J194,0)</f>
        <v>0</v>
      </c>
      <c r="BG194" s="301">
        <f>IF(N194="zákl. přenesená",J194,0)</f>
        <v>0</v>
      </c>
      <c r="BH194" s="301">
        <f>IF(N194="sníž. přenesená",J194,0)</f>
        <v>0</v>
      </c>
      <c r="BI194" s="301">
        <f>IF(N194="nulová",J194,0)</f>
        <v>0</v>
      </c>
      <c r="BJ194" s="202" t="s">
        <v>39</v>
      </c>
      <c r="BK194" s="301">
        <f>ROUND(I194*H194,2)</f>
        <v>0</v>
      </c>
      <c r="BL194" s="202" t="s">
        <v>261</v>
      </c>
      <c r="BM194" s="202" t="s">
        <v>2889</v>
      </c>
    </row>
    <row r="195" spans="2:65" s="212" customFormat="1" ht="6.95" customHeight="1">
      <c r="B195" s="236"/>
      <c r="C195" s="237"/>
      <c r="D195" s="237"/>
      <c r="E195" s="237"/>
      <c r="F195" s="237"/>
      <c r="G195" s="237"/>
      <c r="H195" s="237"/>
      <c r="I195" s="108"/>
      <c r="J195" s="237"/>
      <c r="K195" s="237"/>
      <c r="L195" s="213"/>
    </row>
  </sheetData>
  <sheetProtection password="805E" sheet="1" objects="1" scenarios="1"/>
  <autoFilter ref="C95:K194"/>
  <mergeCells count="13">
    <mergeCell ref="E88:H88"/>
    <mergeCell ref="G1:H1"/>
    <mergeCell ref="L2:V2"/>
    <mergeCell ref="E49:H49"/>
    <mergeCell ref="E51:H51"/>
    <mergeCell ref="J55:J56"/>
    <mergeCell ref="E84:H84"/>
    <mergeCell ref="E86:H8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6"/>
  <sheetViews>
    <sheetView showGridLines="0" workbookViewId="0">
      <pane ySplit="1" topLeftCell="A88" activePane="bottomLeft" state="frozen"/>
      <selection pane="bottomLeft" activeCell="I102" sqref="I102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120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2423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2890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71.25" customHeight="1">
      <c r="B26" s="218"/>
      <c r="C26" s="219"/>
      <c r="D26" s="219"/>
      <c r="E26" s="380" t="s">
        <v>42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ROUND(J91,0)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ROUND(SUM(BE91:BE135), 0)</f>
        <v>0</v>
      </c>
      <c r="G32" s="214"/>
      <c r="H32" s="214"/>
      <c r="I32" s="106">
        <v>0.21</v>
      </c>
      <c r="J32" s="228">
        <f>ROUND(ROUND((SUM(BE91:BE135)),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ROUND(SUM(BF91:BF135), 0)</f>
        <v>0</v>
      </c>
      <c r="G33" s="214"/>
      <c r="H33" s="214"/>
      <c r="I33" s="106">
        <v>0.15</v>
      </c>
      <c r="J33" s="228">
        <f>ROUND(ROUND((SUM(BF91:BF135)),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ROUND(SUM(BG91:BG135),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ROUND(SUM(BH91:BH135),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ROUND(SUM(BI91:BI135),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2423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07 - Rozvod tlakového vzduchu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J91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152</v>
      </c>
      <c r="E61" s="249"/>
      <c r="F61" s="249"/>
      <c r="G61" s="249"/>
      <c r="H61" s="249"/>
      <c r="I61" s="111"/>
      <c r="J61" s="250">
        <f>J92</f>
        <v>0</v>
      </c>
      <c r="K61" s="251"/>
    </row>
    <row r="62" spans="2:47" s="259" customFormat="1" ht="19.899999999999999" customHeight="1">
      <c r="B62" s="253"/>
      <c r="C62" s="254"/>
      <c r="D62" s="255" t="s">
        <v>159</v>
      </c>
      <c r="E62" s="256"/>
      <c r="F62" s="256"/>
      <c r="G62" s="256"/>
      <c r="H62" s="256"/>
      <c r="I62" s="112"/>
      <c r="J62" s="257">
        <f>J93</f>
        <v>0</v>
      </c>
      <c r="K62" s="258"/>
    </row>
    <row r="63" spans="2:47" s="259" customFormat="1" ht="19.899999999999999" customHeight="1">
      <c r="B63" s="253"/>
      <c r="C63" s="254"/>
      <c r="D63" s="255" t="s">
        <v>160</v>
      </c>
      <c r="E63" s="256"/>
      <c r="F63" s="256"/>
      <c r="G63" s="256"/>
      <c r="H63" s="256"/>
      <c r="I63" s="112"/>
      <c r="J63" s="257">
        <f>J95</f>
        <v>0</v>
      </c>
      <c r="K63" s="258"/>
    </row>
    <row r="64" spans="2:47" s="252" customFormat="1" ht="24.95" customHeight="1">
      <c r="B64" s="246"/>
      <c r="C64" s="247"/>
      <c r="D64" s="248" t="s">
        <v>162</v>
      </c>
      <c r="E64" s="249"/>
      <c r="F64" s="249"/>
      <c r="G64" s="249"/>
      <c r="H64" s="249"/>
      <c r="I64" s="111"/>
      <c r="J64" s="250">
        <f>J101</f>
        <v>0</v>
      </c>
      <c r="K64" s="251"/>
    </row>
    <row r="65" spans="2:12" s="259" customFormat="1" ht="19.899999999999999" customHeight="1">
      <c r="B65" s="253"/>
      <c r="C65" s="254"/>
      <c r="D65" s="255" t="s">
        <v>165</v>
      </c>
      <c r="E65" s="256"/>
      <c r="F65" s="256"/>
      <c r="G65" s="256"/>
      <c r="H65" s="256"/>
      <c r="I65" s="112"/>
      <c r="J65" s="257">
        <f>J102</f>
        <v>0</v>
      </c>
      <c r="K65" s="258"/>
    </row>
    <row r="66" spans="2:12" s="259" customFormat="1" ht="19.899999999999999" customHeight="1">
      <c r="B66" s="253"/>
      <c r="C66" s="254"/>
      <c r="D66" s="255" t="s">
        <v>2891</v>
      </c>
      <c r="E66" s="256"/>
      <c r="F66" s="256"/>
      <c r="G66" s="256"/>
      <c r="H66" s="256"/>
      <c r="I66" s="112"/>
      <c r="J66" s="257">
        <f>J109</f>
        <v>0</v>
      </c>
      <c r="K66" s="258"/>
    </row>
    <row r="67" spans="2:12" s="259" customFormat="1" ht="19.899999999999999" customHeight="1">
      <c r="B67" s="253"/>
      <c r="C67" s="254"/>
      <c r="D67" s="255" t="s">
        <v>2892</v>
      </c>
      <c r="E67" s="256"/>
      <c r="F67" s="256"/>
      <c r="G67" s="256"/>
      <c r="H67" s="256"/>
      <c r="I67" s="112"/>
      <c r="J67" s="257">
        <f>J128</f>
        <v>0</v>
      </c>
      <c r="K67" s="258"/>
    </row>
    <row r="68" spans="2:12" s="259" customFormat="1" ht="19.899999999999999" customHeight="1">
      <c r="B68" s="253"/>
      <c r="C68" s="254"/>
      <c r="D68" s="255" t="s">
        <v>170</v>
      </c>
      <c r="E68" s="256"/>
      <c r="F68" s="256"/>
      <c r="G68" s="256"/>
      <c r="H68" s="256"/>
      <c r="I68" s="112"/>
      <c r="J68" s="257">
        <f>J130</f>
        <v>0</v>
      </c>
      <c r="K68" s="258"/>
    </row>
    <row r="69" spans="2:12" s="259" customFormat="1" ht="19.899999999999999" customHeight="1">
      <c r="B69" s="253"/>
      <c r="C69" s="254"/>
      <c r="D69" s="255" t="s">
        <v>176</v>
      </c>
      <c r="E69" s="256"/>
      <c r="F69" s="256"/>
      <c r="G69" s="256"/>
      <c r="H69" s="256"/>
      <c r="I69" s="112"/>
      <c r="J69" s="257">
        <f>J133</f>
        <v>0</v>
      </c>
      <c r="K69" s="258"/>
    </row>
    <row r="70" spans="2:12" s="212" customFormat="1" ht="21.75" customHeight="1">
      <c r="B70" s="213"/>
      <c r="C70" s="214"/>
      <c r="D70" s="214"/>
      <c r="E70" s="214"/>
      <c r="F70" s="214"/>
      <c r="G70" s="214"/>
      <c r="H70" s="214"/>
      <c r="I70" s="101"/>
      <c r="J70" s="214"/>
      <c r="K70" s="215"/>
    </row>
    <row r="71" spans="2:12" s="212" customFormat="1" ht="6.95" customHeight="1">
      <c r="B71" s="236"/>
      <c r="C71" s="237"/>
      <c r="D71" s="237"/>
      <c r="E71" s="237"/>
      <c r="F71" s="237"/>
      <c r="G71" s="237"/>
      <c r="H71" s="237"/>
      <c r="I71" s="108"/>
      <c r="J71" s="237"/>
      <c r="K71" s="238"/>
    </row>
    <row r="75" spans="2:12" s="212" customFormat="1" ht="6.95" customHeight="1">
      <c r="B75" s="239"/>
      <c r="C75" s="240"/>
      <c r="D75" s="240"/>
      <c r="E75" s="240"/>
      <c r="F75" s="240"/>
      <c r="G75" s="240"/>
      <c r="H75" s="240"/>
      <c r="I75" s="109"/>
      <c r="J75" s="240"/>
      <c r="K75" s="240"/>
      <c r="L75" s="213"/>
    </row>
    <row r="76" spans="2:12" s="212" customFormat="1" ht="36.950000000000003" customHeight="1">
      <c r="B76" s="213"/>
      <c r="C76" s="260" t="s">
        <v>180</v>
      </c>
      <c r="I76" s="119"/>
      <c r="L76" s="213"/>
    </row>
    <row r="77" spans="2:12" s="212" customFormat="1" ht="6.95" customHeight="1">
      <c r="B77" s="213"/>
      <c r="I77" s="119"/>
      <c r="L77" s="213"/>
    </row>
    <row r="78" spans="2:12" s="212" customFormat="1" ht="14.45" customHeight="1">
      <c r="B78" s="213"/>
      <c r="C78" s="261" t="s">
        <v>19</v>
      </c>
      <c r="I78" s="119"/>
      <c r="L78" s="213"/>
    </row>
    <row r="79" spans="2:12" s="212" customFormat="1" ht="16.5" customHeight="1">
      <c r="B79" s="213"/>
      <c r="E79" s="382" t="str">
        <f>E7</f>
        <v>Střední škola automobilní Holice - modernizace dílen odborného výcviku a praxe - stavební práce</v>
      </c>
      <c r="F79" s="383"/>
      <c r="G79" s="383"/>
      <c r="H79" s="383"/>
      <c r="I79" s="119"/>
      <c r="L79" s="213"/>
    </row>
    <row r="80" spans="2:12" ht="15">
      <c r="B80" s="206"/>
      <c r="C80" s="261" t="s">
        <v>143</v>
      </c>
      <c r="L80" s="206"/>
    </row>
    <row r="81" spans="2:65" s="212" customFormat="1" ht="16.5" customHeight="1">
      <c r="B81" s="213"/>
      <c r="E81" s="382" t="s">
        <v>2423</v>
      </c>
      <c r="F81" s="373"/>
      <c r="G81" s="373"/>
      <c r="H81" s="373"/>
      <c r="I81" s="119"/>
      <c r="L81" s="213"/>
    </row>
    <row r="82" spans="2:65" s="212" customFormat="1" ht="14.45" customHeight="1">
      <c r="B82" s="213"/>
      <c r="C82" s="261" t="s">
        <v>145</v>
      </c>
      <c r="I82" s="119"/>
      <c r="L82" s="213"/>
    </row>
    <row r="83" spans="2:65" s="212" customFormat="1" ht="17.25" customHeight="1">
      <c r="B83" s="213"/>
      <c r="E83" s="372" t="str">
        <f>E11</f>
        <v>07 - Rozvod tlakového vzduchu</v>
      </c>
      <c r="F83" s="373"/>
      <c r="G83" s="373"/>
      <c r="H83" s="373"/>
      <c r="I83" s="119"/>
      <c r="L83" s="213"/>
    </row>
    <row r="84" spans="2:65" s="212" customFormat="1" ht="6.95" customHeight="1">
      <c r="B84" s="213"/>
      <c r="I84" s="119"/>
      <c r="L84" s="213"/>
    </row>
    <row r="85" spans="2:65" s="212" customFormat="1" ht="18" customHeight="1">
      <c r="B85" s="213"/>
      <c r="C85" s="261" t="s">
        <v>23</v>
      </c>
      <c r="F85" s="262" t="str">
        <f>F14</f>
        <v>Holice</v>
      </c>
      <c r="I85" s="113" t="s">
        <v>25</v>
      </c>
      <c r="J85" s="263">
        <f>IF(J14="","",J14)</f>
        <v>0</v>
      </c>
      <c r="L85" s="213"/>
    </row>
    <row r="86" spans="2:65" s="212" customFormat="1" ht="6.95" customHeight="1">
      <c r="B86" s="213"/>
      <c r="I86" s="119"/>
      <c r="L86" s="213"/>
    </row>
    <row r="87" spans="2:65" s="212" customFormat="1" ht="15">
      <c r="B87" s="213"/>
      <c r="C87" s="261" t="s">
        <v>26</v>
      </c>
      <c r="F87" s="262" t="str">
        <f>E17</f>
        <v>Pardubický kraj, Komenského nám. 125, Pardubice</v>
      </c>
      <c r="I87" s="113" t="s">
        <v>34</v>
      </c>
      <c r="J87" s="262" t="str">
        <f>E23</f>
        <v>ApA Architektonicko-projekt.ateliér Vamberk s.r.o.</v>
      </c>
      <c r="L87" s="213"/>
    </row>
    <row r="88" spans="2:65" s="212" customFormat="1" ht="14.45" customHeight="1">
      <c r="B88" s="213"/>
      <c r="C88" s="261" t="s">
        <v>32</v>
      </c>
      <c r="F88" s="262" t="str">
        <f>IF(E20="","",E20)</f>
        <v/>
      </c>
      <c r="I88" s="119"/>
      <c r="L88" s="213"/>
    </row>
    <row r="89" spans="2:65" s="212" customFormat="1" ht="10.35" customHeight="1">
      <c r="B89" s="213"/>
      <c r="I89" s="119"/>
      <c r="L89" s="213"/>
    </row>
    <row r="90" spans="2:65" s="271" customFormat="1" ht="29.25" customHeight="1">
      <c r="B90" s="264"/>
      <c r="C90" s="265" t="s">
        <v>181</v>
      </c>
      <c r="D90" s="266" t="s">
        <v>62</v>
      </c>
      <c r="E90" s="266" t="s">
        <v>58</v>
      </c>
      <c r="F90" s="266" t="s">
        <v>182</v>
      </c>
      <c r="G90" s="266" t="s">
        <v>183</v>
      </c>
      <c r="H90" s="266" t="s">
        <v>184</v>
      </c>
      <c r="I90" s="114" t="s">
        <v>185</v>
      </c>
      <c r="J90" s="266" t="s">
        <v>149</v>
      </c>
      <c r="K90" s="267" t="s">
        <v>186</v>
      </c>
      <c r="L90" s="264"/>
      <c r="M90" s="268" t="s">
        <v>187</v>
      </c>
      <c r="N90" s="269" t="s">
        <v>47</v>
      </c>
      <c r="O90" s="269" t="s">
        <v>188</v>
      </c>
      <c r="P90" s="269" t="s">
        <v>189</v>
      </c>
      <c r="Q90" s="269" t="s">
        <v>190</v>
      </c>
      <c r="R90" s="269" t="s">
        <v>191</v>
      </c>
      <c r="S90" s="269" t="s">
        <v>192</v>
      </c>
      <c r="T90" s="270" t="s">
        <v>193</v>
      </c>
    </row>
    <row r="91" spans="2:65" s="212" customFormat="1" ht="29.25" customHeight="1">
      <c r="B91" s="213"/>
      <c r="C91" s="272" t="s">
        <v>150</v>
      </c>
      <c r="I91" s="119"/>
      <c r="J91" s="273">
        <f>BK91</f>
        <v>0</v>
      </c>
      <c r="L91" s="213"/>
      <c r="M91" s="274"/>
      <c r="N91" s="222"/>
      <c r="O91" s="222"/>
      <c r="P91" s="275">
        <f>P92+P101</f>
        <v>0</v>
      </c>
      <c r="Q91" s="222"/>
      <c r="R91" s="275">
        <f>R92+R101</f>
        <v>0.14706000000000002</v>
      </c>
      <c r="S91" s="222"/>
      <c r="T91" s="276">
        <f>T92+T101</f>
        <v>0.11360000000000001</v>
      </c>
      <c r="AT91" s="202" t="s">
        <v>76</v>
      </c>
      <c r="AU91" s="202" t="s">
        <v>151</v>
      </c>
      <c r="BK91" s="277">
        <f>BK92+BK101</f>
        <v>0</v>
      </c>
    </row>
    <row r="92" spans="2:65" s="279" customFormat="1" ht="37.35" customHeight="1">
      <c r="B92" s="278"/>
      <c r="D92" s="280" t="s">
        <v>76</v>
      </c>
      <c r="E92" s="281" t="s">
        <v>194</v>
      </c>
      <c r="F92" s="281" t="s">
        <v>195</v>
      </c>
      <c r="I92" s="115"/>
      <c r="J92" s="282">
        <f>BK92</f>
        <v>0</v>
      </c>
      <c r="L92" s="278"/>
      <c r="M92" s="283"/>
      <c r="N92" s="284"/>
      <c r="O92" s="284"/>
      <c r="P92" s="285">
        <f>P93+P95</f>
        <v>0</v>
      </c>
      <c r="Q92" s="284"/>
      <c r="R92" s="285">
        <f>R93+R95</f>
        <v>0</v>
      </c>
      <c r="S92" s="284"/>
      <c r="T92" s="286">
        <f>T93+T95</f>
        <v>1.2E-2</v>
      </c>
      <c r="AR92" s="280" t="s">
        <v>39</v>
      </c>
      <c r="AT92" s="287" t="s">
        <v>76</v>
      </c>
      <c r="AU92" s="287" t="s">
        <v>77</v>
      </c>
      <c r="AY92" s="280" t="s">
        <v>196</v>
      </c>
      <c r="BK92" s="288">
        <f>BK93+BK95</f>
        <v>0</v>
      </c>
    </row>
    <row r="93" spans="2:65" s="279" customFormat="1" ht="19.899999999999999" customHeight="1">
      <c r="B93" s="278"/>
      <c r="D93" s="280" t="s">
        <v>76</v>
      </c>
      <c r="E93" s="289" t="s">
        <v>232</v>
      </c>
      <c r="F93" s="289" t="s">
        <v>593</v>
      </c>
      <c r="I93" s="115"/>
      <c r="J93" s="290">
        <f>BK93</f>
        <v>0</v>
      </c>
      <c r="L93" s="278"/>
      <c r="M93" s="283"/>
      <c r="N93" s="284"/>
      <c r="O93" s="284"/>
      <c r="P93" s="285">
        <f>P94</f>
        <v>0</v>
      </c>
      <c r="Q93" s="284"/>
      <c r="R93" s="285">
        <f>R94</f>
        <v>0</v>
      </c>
      <c r="S93" s="284"/>
      <c r="T93" s="286">
        <f>T94</f>
        <v>1.2E-2</v>
      </c>
      <c r="AR93" s="280" t="s">
        <v>39</v>
      </c>
      <c r="AT93" s="287" t="s">
        <v>76</v>
      </c>
      <c r="AU93" s="287" t="s">
        <v>39</v>
      </c>
      <c r="AY93" s="280" t="s">
        <v>196</v>
      </c>
      <c r="BK93" s="288">
        <f>BK94</f>
        <v>0</v>
      </c>
    </row>
    <row r="94" spans="2:65" s="212" customFormat="1" ht="38.25" customHeight="1">
      <c r="B94" s="213"/>
      <c r="C94" s="291" t="s">
        <v>39</v>
      </c>
      <c r="D94" s="291" t="s">
        <v>198</v>
      </c>
      <c r="E94" s="292" t="s">
        <v>2893</v>
      </c>
      <c r="F94" s="293" t="s">
        <v>2894</v>
      </c>
      <c r="G94" s="294" t="s">
        <v>288</v>
      </c>
      <c r="H94" s="295">
        <v>1</v>
      </c>
      <c r="I94" s="116">
        <v>0</v>
      </c>
      <c r="J94" s="296">
        <f>ROUND(I94*H94,2)</f>
        <v>0</v>
      </c>
      <c r="K94" s="293" t="s">
        <v>202</v>
      </c>
      <c r="L94" s="213"/>
      <c r="M94" s="297" t="s">
        <v>5</v>
      </c>
      <c r="N94" s="298" t="s">
        <v>48</v>
      </c>
      <c r="O94" s="214"/>
      <c r="P94" s="299">
        <f>O94*H94</f>
        <v>0</v>
      </c>
      <c r="Q94" s="299">
        <v>0</v>
      </c>
      <c r="R94" s="299">
        <f>Q94*H94</f>
        <v>0</v>
      </c>
      <c r="S94" s="299">
        <v>1.2E-2</v>
      </c>
      <c r="T94" s="300">
        <f>S94*H94</f>
        <v>1.2E-2</v>
      </c>
      <c r="AR94" s="202" t="s">
        <v>203</v>
      </c>
      <c r="AT94" s="202" t="s">
        <v>198</v>
      </c>
      <c r="AU94" s="202" t="s">
        <v>85</v>
      </c>
      <c r="AY94" s="202" t="s">
        <v>196</v>
      </c>
      <c r="BE94" s="301">
        <f>IF(N94="základní",J94,0)</f>
        <v>0</v>
      </c>
      <c r="BF94" s="301">
        <f>IF(N94="snížená",J94,0)</f>
        <v>0</v>
      </c>
      <c r="BG94" s="301">
        <f>IF(N94="zákl. přenesená",J94,0)</f>
        <v>0</v>
      </c>
      <c r="BH94" s="301">
        <f>IF(N94="sníž. přenesená",J94,0)</f>
        <v>0</v>
      </c>
      <c r="BI94" s="301">
        <f>IF(N94="nulová",J94,0)</f>
        <v>0</v>
      </c>
      <c r="BJ94" s="202" t="s">
        <v>39</v>
      </c>
      <c r="BK94" s="301">
        <f>ROUND(I94*H94,2)</f>
        <v>0</v>
      </c>
      <c r="BL94" s="202" t="s">
        <v>203</v>
      </c>
      <c r="BM94" s="202" t="s">
        <v>2895</v>
      </c>
    </row>
    <row r="95" spans="2:65" s="279" customFormat="1" ht="29.85" customHeight="1">
      <c r="B95" s="278"/>
      <c r="D95" s="280" t="s">
        <v>76</v>
      </c>
      <c r="E95" s="289" t="s">
        <v>703</v>
      </c>
      <c r="F95" s="289" t="s">
        <v>704</v>
      </c>
      <c r="I95" s="115"/>
      <c r="J95" s="290">
        <f>BK95</f>
        <v>0</v>
      </c>
      <c r="L95" s="278"/>
      <c r="M95" s="283"/>
      <c r="N95" s="284"/>
      <c r="O95" s="284"/>
      <c r="P95" s="285">
        <f>SUM(P96:P100)</f>
        <v>0</v>
      </c>
      <c r="Q95" s="284"/>
      <c r="R95" s="285">
        <f>SUM(R96:R100)</f>
        <v>0</v>
      </c>
      <c r="S95" s="284"/>
      <c r="T95" s="286">
        <f>SUM(T96:T100)</f>
        <v>0</v>
      </c>
      <c r="AR95" s="280" t="s">
        <v>39</v>
      </c>
      <c r="AT95" s="287" t="s">
        <v>76</v>
      </c>
      <c r="AU95" s="287" t="s">
        <v>39</v>
      </c>
      <c r="AY95" s="280" t="s">
        <v>196</v>
      </c>
      <c r="BK95" s="288">
        <f>SUM(BK96:BK100)</f>
        <v>0</v>
      </c>
    </row>
    <row r="96" spans="2:65" s="212" customFormat="1" ht="25.5" customHeight="1">
      <c r="B96" s="213"/>
      <c r="C96" s="291" t="s">
        <v>85</v>
      </c>
      <c r="D96" s="291" t="s">
        <v>198</v>
      </c>
      <c r="E96" s="292" t="s">
        <v>1685</v>
      </c>
      <c r="F96" s="293" t="s">
        <v>1686</v>
      </c>
      <c r="G96" s="294" t="s">
        <v>243</v>
      </c>
      <c r="H96" s="295">
        <v>0.114</v>
      </c>
      <c r="I96" s="116">
        <v>0</v>
      </c>
      <c r="J96" s="296">
        <f>ROUND(I96*H96,2)</f>
        <v>0</v>
      </c>
      <c r="K96" s="293" t="s">
        <v>202</v>
      </c>
      <c r="L96" s="213"/>
      <c r="M96" s="297" t="s">
        <v>5</v>
      </c>
      <c r="N96" s="298" t="s">
        <v>48</v>
      </c>
      <c r="O96" s="214"/>
      <c r="P96" s="299">
        <f>O96*H96</f>
        <v>0</v>
      </c>
      <c r="Q96" s="299">
        <v>0</v>
      </c>
      <c r="R96" s="299">
        <f>Q96*H96</f>
        <v>0</v>
      </c>
      <c r="S96" s="299">
        <v>0</v>
      </c>
      <c r="T96" s="300">
        <f>S96*H96</f>
        <v>0</v>
      </c>
      <c r="AR96" s="202" t="s">
        <v>203</v>
      </c>
      <c r="AT96" s="202" t="s">
        <v>198</v>
      </c>
      <c r="AU96" s="202" t="s">
        <v>85</v>
      </c>
      <c r="AY96" s="202" t="s">
        <v>196</v>
      </c>
      <c r="BE96" s="301">
        <f>IF(N96="základní",J96,0)</f>
        <v>0</v>
      </c>
      <c r="BF96" s="301">
        <f>IF(N96="snížená",J96,0)</f>
        <v>0</v>
      </c>
      <c r="BG96" s="301">
        <f>IF(N96="zákl. přenesená",J96,0)</f>
        <v>0</v>
      </c>
      <c r="BH96" s="301">
        <f>IF(N96="sníž. přenesená",J96,0)</f>
        <v>0</v>
      </c>
      <c r="BI96" s="301">
        <f>IF(N96="nulová",J96,0)</f>
        <v>0</v>
      </c>
      <c r="BJ96" s="202" t="s">
        <v>39</v>
      </c>
      <c r="BK96" s="301">
        <f>ROUND(I96*H96,2)</f>
        <v>0</v>
      </c>
      <c r="BL96" s="202" t="s">
        <v>203</v>
      </c>
      <c r="BM96" s="202" t="s">
        <v>2896</v>
      </c>
    </row>
    <row r="97" spans="2:65" s="212" customFormat="1" ht="25.5" customHeight="1">
      <c r="B97" s="213"/>
      <c r="C97" s="291" t="s">
        <v>208</v>
      </c>
      <c r="D97" s="291" t="s">
        <v>198</v>
      </c>
      <c r="E97" s="292" t="s">
        <v>710</v>
      </c>
      <c r="F97" s="293" t="s">
        <v>711</v>
      </c>
      <c r="G97" s="294" t="s">
        <v>243</v>
      </c>
      <c r="H97" s="295">
        <v>0.114</v>
      </c>
      <c r="I97" s="116">
        <v>0</v>
      </c>
      <c r="J97" s="296">
        <f>ROUND(I97*H97,2)</f>
        <v>0</v>
      </c>
      <c r="K97" s="293" t="s">
        <v>202</v>
      </c>
      <c r="L97" s="213"/>
      <c r="M97" s="297" t="s">
        <v>5</v>
      </c>
      <c r="N97" s="298" t="s">
        <v>48</v>
      </c>
      <c r="O97" s="214"/>
      <c r="P97" s="299">
        <f>O97*H97</f>
        <v>0</v>
      </c>
      <c r="Q97" s="299">
        <v>0</v>
      </c>
      <c r="R97" s="299">
        <f>Q97*H97</f>
        <v>0</v>
      </c>
      <c r="S97" s="299">
        <v>0</v>
      </c>
      <c r="T97" s="300">
        <f>S97*H97</f>
        <v>0</v>
      </c>
      <c r="AR97" s="202" t="s">
        <v>203</v>
      </c>
      <c r="AT97" s="202" t="s">
        <v>198</v>
      </c>
      <c r="AU97" s="202" t="s">
        <v>85</v>
      </c>
      <c r="AY97" s="202" t="s">
        <v>196</v>
      </c>
      <c r="BE97" s="301">
        <f>IF(N97="základní",J97,0)</f>
        <v>0</v>
      </c>
      <c r="BF97" s="301">
        <f>IF(N97="snížená",J97,0)</f>
        <v>0</v>
      </c>
      <c r="BG97" s="301">
        <f>IF(N97="zákl. přenesená",J97,0)</f>
        <v>0</v>
      </c>
      <c r="BH97" s="301">
        <f>IF(N97="sníž. přenesená",J97,0)</f>
        <v>0</v>
      </c>
      <c r="BI97" s="301">
        <f>IF(N97="nulová",J97,0)</f>
        <v>0</v>
      </c>
      <c r="BJ97" s="202" t="s">
        <v>39</v>
      </c>
      <c r="BK97" s="301">
        <f>ROUND(I97*H97,2)</f>
        <v>0</v>
      </c>
      <c r="BL97" s="202" t="s">
        <v>203</v>
      </c>
      <c r="BM97" s="202" t="s">
        <v>2897</v>
      </c>
    </row>
    <row r="98" spans="2:65" s="212" customFormat="1" ht="25.5" customHeight="1">
      <c r="B98" s="213"/>
      <c r="C98" s="291" t="s">
        <v>203</v>
      </c>
      <c r="D98" s="291" t="s">
        <v>198</v>
      </c>
      <c r="E98" s="292" t="s">
        <v>714</v>
      </c>
      <c r="F98" s="293" t="s">
        <v>715</v>
      </c>
      <c r="G98" s="294" t="s">
        <v>243</v>
      </c>
      <c r="H98" s="295">
        <v>1.026</v>
      </c>
      <c r="I98" s="116">
        <v>0</v>
      </c>
      <c r="J98" s="296">
        <f>ROUND(I98*H98,2)</f>
        <v>0</v>
      </c>
      <c r="K98" s="293" t="s">
        <v>202</v>
      </c>
      <c r="L98" s="213"/>
      <c r="M98" s="297" t="s">
        <v>5</v>
      </c>
      <c r="N98" s="298" t="s">
        <v>48</v>
      </c>
      <c r="O98" s="214"/>
      <c r="P98" s="299">
        <f>O98*H98</f>
        <v>0</v>
      </c>
      <c r="Q98" s="299">
        <v>0</v>
      </c>
      <c r="R98" s="299">
        <f>Q98*H98</f>
        <v>0</v>
      </c>
      <c r="S98" s="299">
        <v>0</v>
      </c>
      <c r="T98" s="300">
        <f>S98*H98</f>
        <v>0</v>
      </c>
      <c r="AR98" s="202" t="s">
        <v>203</v>
      </c>
      <c r="AT98" s="202" t="s">
        <v>198</v>
      </c>
      <c r="AU98" s="202" t="s">
        <v>85</v>
      </c>
      <c r="AY98" s="202" t="s">
        <v>196</v>
      </c>
      <c r="BE98" s="301">
        <f>IF(N98="základní",J98,0)</f>
        <v>0</v>
      </c>
      <c r="BF98" s="301">
        <f>IF(N98="snížená",J98,0)</f>
        <v>0</v>
      </c>
      <c r="BG98" s="301">
        <f>IF(N98="zákl. přenesená",J98,0)</f>
        <v>0</v>
      </c>
      <c r="BH98" s="301">
        <f>IF(N98="sníž. přenesená",J98,0)</f>
        <v>0</v>
      </c>
      <c r="BI98" s="301">
        <f>IF(N98="nulová",J98,0)</f>
        <v>0</v>
      </c>
      <c r="BJ98" s="202" t="s">
        <v>39</v>
      </c>
      <c r="BK98" s="301">
        <f>ROUND(I98*H98,2)</f>
        <v>0</v>
      </c>
      <c r="BL98" s="202" t="s">
        <v>203</v>
      </c>
      <c r="BM98" s="202" t="s">
        <v>2898</v>
      </c>
    </row>
    <row r="99" spans="2:65" s="312" customFormat="1">
      <c r="B99" s="311"/>
      <c r="D99" s="313" t="s">
        <v>464</v>
      </c>
      <c r="F99" s="314" t="s">
        <v>2899</v>
      </c>
      <c r="H99" s="315">
        <v>1.026</v>
      </c>
      <c r="I99" s="118"/>
      <c r="L99" s="311"/>
      <c r="M99" s="316"/>
      <c r="N99" s="317"/>
      <c r="O99" s="317"/>
      <c r="P99" s="317"/>
      <c r="Q99" s="317"/>
      <c r="R99" s="317"/>
      <c r="S99" s="317"/>
      <c r="T99" s="318"/>
      <c r="AT99" s="319" t="s">
        <v>464</v>
      </c>
      <c r="AU99" s="319" t="s">
        <v>85</v>
      </c>
      <c r="AV99" s="312" t="s">
        <v>85</v>
      </c>
      <c r="AW99" s="312" t="s">
        <v>6</v>
      </c>
      <c r="AX99" s="312" t="s">
        <v>39</v>
      </c>
      <c r="AY99" s="319" t="s">
        <v>196</v>
      </c>
    </row>
    <row r="100" spans="2:65" s="212" customFormat="1" ht="25.5" customHeight="1">
      <c r="B100" s="213"/>
      <c r="C100" s="291" t="s">
        <v>215</v>
      </c>
      <c r="D100" s="291" t="s">
        <v>198</v>
      </c>
      <c r="E100" s="292" t="s">
        <v>2900</v>
      </c>
      <c r="F100" s="293" t="s">
        <v>2901</v>
      </c>
      <c r="G100" s="294" t="s">
        <v>243</v>
      </c>
      <c r="H100" s="295">
        <v>0.114</v>
      </c>
      <c r="I100" s="116">
        <v>0</v>
      </c>
      <c r="J100" s="296">
        <f>ROUND(I100*H100,2)</f>
        <v>0</v>
      </c>
      <c r="K100" s="293" t="s">
        <v>202</v>
      </c>
      <c r="L100" s="213"/>
      <c r="M100" s="297" t="s">
        <v>5</v>
      </c>
      <c r="N100" s="298" t="s">
        <v>48</v>
      </c>
      <c r="O100" s="214"/>
      <c r="P100" s="299">
        <f>O100*H100</f>
        <v>0</v>
      </c>
      <c r="Q100" s="299">
        <v>0</v>
      </c>
      <c r="R100" s="299">
        <f>Q100*H100</f>
        <v>0</v>
      </c>
      <c r="S100" s="299">
        <v>0</v>
      </c>
      <c r="T100" s="300">
        <f>S100*H100</f>
        <v>0</v>
      </c>
      <c r="AR100" s="202" t="s">
        <v>203</v>
      </c>
      <c r="AT100" s="202" t="s">
        <v>198</v>
      </c>
      <c r="AU100" s="202" t="s">
        <v>85</v>
      </c>
      <c r="AY100" s="202" t="s">
        <v>196</v>
      </c>
      <c r="BE100" s="301">
        <f>IF(N100="základní",J100,0)</f>
        <v>0</v>
      </c>
      <c r="BF100" s="301">
        <f>IF(N100="snížená",J100,0)</f>
        <v>0</v>
      </c>
      <c r="BG100" s="301">
        <f>IF(N100="zákl. přenesená",J100,0)</f>
        <v>0</v>
      </c>
      <c r="BH100" s="301">
        <f>IF(N100="sníž. přenesená",J100,0)</f>
        <v>0</v>
      </c>
      <c r="BI100" s="301">
        <f>IF(N100="nulová",J100,0)</f>
        <v>0</v>
      </c>
      <c r="BJ100" s="202" t="s">
        <v>39</v>
      </c>
      <c r="BK100" s="301">
        <f>ROUND(I100*H100,2)</f>
        <v>0</v>
      </c>
      <c r="BL100" s="202" t="s">
        <v>203</v>
      </c>
      <c r="BM100" s="202" t="s">
        <v>2902</v>
      </c>
    </row>
    <row r="101" spans="2:65" s="279" customFormat="1" ht="37.35" customHeight="1">
      <c r="B101" s="278"/>
      <c r="D101" s="280" t="s">
        <v>76</v>
      </c>
      <c r="E101" s="281" t="s">
        <v>752</v>
      </c>
      <c r="F101" s="281" t="s">
        <v>753</v>
      </c>
      <c r="I101" s="115"/>
      <c r="J101" s="282">
        <f>BK101</f>
        <v>0</v>
      </c>
      <c r="L101" s="278"/>
      <c r="M101" s="283"/>
      <c r="N101" s="284"/>
      <c r="O101" s="284"/>
      <c r="P101" s="285">
        <f>P102+P109+P128+P130+P133</f>
        <v>0</v>
      </c>
      <c r="Q101" s="284"/>
      <c r="R101" s="285">
        <f>R102+R109+R128+R130+R133</f>
        <v>0.14706000000000002</v>
      </c>
      <c r="S101" s="284"/>
      <c r="T101" s="286">
        <f>T102+T109+T128+T130+T133</f>
        <v>0.10160000000000001</v>
      </c>
      <c r="AR101" s="280" t="s">
        <v>85</v>
      </c>
      <c r="AT101" s="287" t="s">
        <v>76</v>
      </c>
      <c r="AU101" s="287" t="s">
        <v>77</v>
      </c>
      <c r="AY101" s="280" t="s">
        <v>196</v>
      </c>
      <c r="BK101" s="288">
        <f>BK102+BK109+BK128+BK130+BK133</f>
        <v>0</v>
      </c>
    </row>
    <row r="102" spans="2:65" s="279" customFormat="1" ht="19.899999999999999" customHeight="1">
      <c r="B102" s="278"/>
      <c r="D102" s="280" t="s">
        <v>76</v>
      </c>
      <c r="E102" s="289" t="s">
        <v>819</v>
      </c>
      <c r="F102" s="289" t="s">
        <v>820</v>
      </c>
      <c r="I102" s="115"/>
      <c r="J102" s="290">
        <f>BK102</f>
        <v>0</v>
      </c>
      <c r="L102" s="278"/>
      <c r="M102" s="283"/>
      <c r="N102" s="284"/>
      <c r="O102" s="284"/>
      <c r="P102" s="285">
        <f>SUM(P103:P108)</f>
        <v>0</v>
      </c>
      <c r="Q102" s="284"/>
      <c r="R102" s="285">
        <f>SUM(R103:R108)</f>
        <v>9.3400000000000011E-3</v>
      </c>
      <c r="S102" s="284"/>
      <c r="T102" s="286">
        <f>SUM(T103:T108)</f>
        <v>0</v>
      </c>
      <c r="AR102" s="280" t="s">
        <v>85</v>
      </c>
      <c r="AT102" s="287" t="s">
        <v>76</v>
      </c>
      <c r="AU102" s="287" t="s">
        <v>39</v>
      </c>
      <c r="AY102" s="280" t="s">
        <v>196</v>
      </c>
      <c r="BK102" s="288">
        <f>SUM(BK103:BK108)</f>
        <v>0</v>
      </c>
    </row>
    <row r="103" spans="2:65" s="212" customFormat="1" ht="51" customHeight="1">
      <c r="B103" s="213"/>
      <c r="C103" s="291" t="s">
        <v>219</v>
      </c>
      <c r="D103" s="291" t="s">
        <v>198</v>
      </c>
      <c r="E103" s="292" t="s">
        <v>2903</v>
      </c>
      <c r="F103" s="293" t="s">
        <v>2904</v>
      </c>
      <c r="G103" s="294" t="s">
        <v>400</v>
      </c>
      <c r="H103" s="295">
        <v>4</v>
      </c>
      <c r="I103" s="116">
        <v>0</v>
      </c>
      <c r="J103" s="296">
        <f>ROUND(I103*H103,2)</f>
        <v>0</v>
      </c>
      <c r="K103" s="293" t="s">
        <v>202</v>
      </c>
      <c r="L103" s="213"/>
      <c r="M103" s="297" t="s">
        <v>5</v>
      </c>
      <c r="N103" s="298" t="s">
        <v>48</v>
      </c>
      <c r="O103" s="214"/>
      <c r="P103" s="299">
        <f>O103*H103</f>
        <v>0</v>
      </c>
      <c r="Q103" s="299">
        <v>2.0000000000000001E-4</v>
      </c>
      <c r="R103" s="299">
        <f>Q103*H103</f>
        <v>8.0000000000000004E-4</v>
      </c>
      <c r="S103" s="299">
        <v>0</v>
      </c>
      <c r="T103" s="300">
        <f>S103*H103</f>
        <v>0</v>
      </c>
      <c r="AR103" s="202" t="s">
        <v>261</v>
      </c>
      <c r="AT103" s="202" t="s">
        <v>198</v>
      </c>
      <c r="AU103" s="202" t="s">
        <v>85</v>
      </c>
      <c r="AY103" s="202" t="s">
        <v>196</v>
      </c>
      <c r="BE103" s="301">
        <f>IF(N103="základní",J103,0)</f>
        <v>0</v>
      </c>
      <c r="BF103" s="301">
        <f>IF(N103="snížená",J103,0)</f>
        <v>0</v>
      </c>
      <c r="BG103" s="301">
        <f>IF(N103="zákl. přenesená",J103,0)</f>
        <v>0</v>
      </c>
      <c r="BH103" s="301">
        <f>IF(N103="sníž. přenesená",J103,0)</f>
        <v>0</v>
      </c>
      <c r="BI103" s="301">
        <f>IF(N103="nulová",J103,0)</f>
        <v>0</v>
      </c>
      <c r="BJ103" s="202" t="s">
        <v>39</v>
      </c>
      <c r="BK103" s="301">
        <f>ROUND(I103*H103,2)</f>
        <v>0</v>
      </c>
      <c r="BL103" s="202" t="s">
        <v>261</v>
      </c>
      <c r="BM103" s="202" t="s">
        <v>2905</v>
      </c>
    </row>
    <row r="104" spans="2:65" s="212" customFormat="1" ht="25.5" customHeight="1">
      <c r="B104" s="213"/>
      <c r="C104" s="302" t="s">
        <v>224</v>
      </c>
      <c r="D104" s="302" t="s">
        <v>291</v>
      </c>
      <c r="E104" s="303" t="s">
        <v>2906</v>
      </c>
      <c r="F104" s="304" t="s">
        <v>2907</v>
      </c>
      <c r="G104" s="305" t="s">
        <v>400</v>
      </c>
      <c r="H104" s="306">
        <v>4</v>
      </c>
      <c r="I104" s="117">
        <v>0</v>
      </c>
      <c r="J104" s="307">
        <f>ROUND(I104*H104,2)</f>
        <v>0</v>
      </c>
      <c r="K104" s="304" t="s">
        <v>202</v>
      </c>
      <c r="L104" s="308"/>
      <c r="M104" s="309" t="s">
        <v>5</v>
      </c>
      <c r="N104" s="310" t="s">
        <v>48</v>
      </c>
      <c r="O104" s="214"/>
      <c r="P104" s="299">
        <f>O104*H104</f>
        <v>0</v>
      </c>
      <c r="Q104" s="299">
        <v>8.4999999999999995E-4</v>
      </c>
      <c r="R104" s="299">
        <f>Q104*H104</f>
        <v>3.3999999999999998E-3</v>
      </c>
      <c r="S104" s="299">
        <v>0</v>
      </c>
      <c r="T104" s="300">
        <f>S104*H104</f>
        <v>0</v>
      </c>
      <c r="AR104" s="202" t="s">
        <v>327</v>
      </c>
      <c r="AT104" s="202" t="s">
        <v>291</v>
      </c>
      <c r="AU104" s="202" t="s">
        <v>85</v>
      </c>
      <c r="AY104" s="202" t="s">
        <v>196</v>
      </c>
      <c r="BE104" s="301">
        <f>IF(N104="základní",J104,0)</f>
        <v>0</v>
      </c>
      <c r="BF104" s="301">
        <f>IF(N104="snížená",J104,0)</f>
        <v>0</v>
      </c>
      <c r="BG104" s="301">
        <f>IF(N104="zákl. přenesená",J104,0)</f>
        <v>0</v>
      </c>
      <c r="BH104" s="301">
        <f>IF(N104="sníž. přenesená",J104,0)</f>
        <v>0</v>
      </c>
      <c r="BI104" s="301">
        <f>IF(N104="nulová",J104,0)</f>
        <v>0</v>
      </c>
      <c r="BJ104" s="202" t="s">
        <v>39</v>
      </c>
      <c r="BK104" s="301">
        <f>ROUND(I104*H104,2)</f>
        <v>0</v>
      </c>
      <c r="BL104" s="202" t="s">
        <v>261</v>
      </c>
      <c r="BM104" s="202" t="s">
        <v>2908</v>
      </c>
    </row>
    <row r="105" spans="2:65" s="212" customFormat="1" ht="25.5" customHeight="1">
      <c r="B105" s="213"/>
      <c r="C105" s="291" t="s">
        <v>228</v>
      </c>
      <c r="D105" s="291" t="s">
        <v>198</v>
      </c>
      <c r="E105" s="292" t="s">
        <v>2909</v>
      </c>
      <c r="F105" s="293" t="s">
        <v>2910</v>
      </c>
      <c r="G105" s="294" t="s">
        <v>201</v>
      </c>
      <c r="H105" s="295">
        <v>2</v>
      </c>
      <c r="I105" s="116">
        <v>0</v>
      </c>
      <c r="J105" s="296">
        <f>ROUND(I105*H105,2)</f>
        <v>0</v>
      </c>
      <c r="K105" s="293" t="s">
        <v>202</v>
      </c>
      <c r="L105" s="213"/>
      <c r="M105" s="297" t="s">
        <v>5</v>
      </c>
      <c r="N105" s="298" t="s">
        <v>48</v>
      </c>
      <c r="O105" s="214"/>
      <c r="P105" s="299">
        <f>O105*H105</f>
        <v>0</v>
      </c>
      <c r="Q105" s="299">
        <v>6.9999999999999994E-5</v>
      </c>
      <c r="R105" s="299">
        <f>Q105*H105</f>
        <v>1.3999999999999999E-4</v>
      </c>
      <c r="S105" s="299">
        <v>0</v>
      </c>
      <c r="T105" s="300">
        <f>S105*H105</f>
        <v>0</v>
      </c>
      <c r="AR105" s="202" t="s">
        <v>261</v>
      </c>
      <c r="AT105" s="202" t="s">
        <v>198</v>
      </c>
      <c r="AU105" s="202" t="s">
        <v>85</v>
      </c>
      <c r="AY105" s="202" t="s">
        <v>196</v>
      </c>
      <c r="BE105" s="301">
        <f>IF(N105="základní",J105,0)</f>
        <v>0</v>
      </c>
      <c r="BF105" s="301">
        <f>IF(N105="snížená",J105,0)</f>
        <v>0</v>
      </c>
      <c r="BG105" s="301">
        <f>IF(N105="zákl. přenesená",J105,0)</f>
        <v>0</v>
      </c>
      <c r="BH105" s="301">
        <f>IF(N105="sníž. přenesená",J105,0)</f>
        <v>0</v>
      </c>
      <c r="BI105" s="301">
        <f>IF(N105="nulová",J105,0)</f>
        <v>0</v>
      </c>
      <c r="BJ105" s="202" t="s">
        <v>39</v>
      </c>
      <c r="BK105" s="301">
        <f>ROUND(I105*H105,2)</f>
        <v>0</v>
      </c>
      <c r="BL105" s="202" t="s">
        <v>261</v>
      </c>
      <c r="BM105" s="202" t="s">
        <v>2911</v>
      </c>
    </row>
    <row r="106" spans="2:65" s="212" customFormat="1" ht="16.5" customHeight="1">
      <c r="B106" s="213"/>
      <c r="C106" s="302" t="s">
        <v>232</v>
      </c>
      <c r="D106" s="302" t="s">
        <v>291</v>
      </c>
      <c r="E106" s="303" t="s">
        <v>2912</v>
      </c>
      <c r="F106" s="304" t="s">
        <v>2913</v>
      </c>
      <c r="G106" s="305" t="s">
        <v>243</v>
      </c>
      <c r="H106" s="306">
        <v>5.0000000000000001E-3</v>
      </c>
      <c r="I106" s="117">
        <v>0</v>
      </c>
      <c r="J106" s="307">
        <f>ROUND(I106*H106,2)</f>
        <v>0</v>
      </c>
      <c r="K106" s="304" t="s">
        <v>202</v>
      </c>
      <c r="L106" s="308"/>
      <c r="M106" s="309" t="s">
        <v>5</v>
      </c>
      <c r="N106" s="310" t="s">
        <v>48</v>
      </c>
      <c r="O106" s="214"/>
      <c r="P106" s="299">
        <f>O106*H106</f>
        <v>0</v>
      </c>
      <c r="Q106" s="299">
        <v>1</v>
      </c>
      <c r="R106" s="299">
        <f>Q106*H106</f>
        <v>5.0000000000000001E-3</v>
      </c>
      <c r="S106" s="299">
        <v>0</v>
      </c>
      <c r="T106" s="300">
        <f>S106*H106</f>
        <v>0</v>
      </c>
      <c r="AR106" s="202" t="s">
        <v>327</v>
      </c>
      <c r="AT106" s="202" t="s">
        <v>291</v>
      </c>
      <c r="AU106" s="202" t="s">
        <v>85</v>
      </c>
      <c r="AY106" s="202" t="s">
        <v>196</v>
      </c>
      <c r="BE106" s="301">
        <f>IF(N106="základní",J106,0)</f>
        <v>0</v>
      </c>
      <c r="BF106" s="301">
        <f>IF(N106="snížená",J106,0)</f>
        <v>0</v>
      </c>
      <c r="BG106" s="301">
        <f>IF(N106="zákl. přenesená",J106,0)</f>
        <v>0</v>
      </c>
      <c r="BH106" s="301">
        <f>IF(N106="sníž. přenesená",J106,0)</f>
        <v>0</v>
      </c>
      <c r="BI106" s="301">
        <f>IF(N106="nulová",J106,0)</f>
        <v>0</v>
      </c>
      <c r="BJ106" s="202" t="s">
        <v>39</v>
      </c>
      <c r="BK106" s="301">
        <f>ROUND(I106*H106,2)</f>
        <v>0</v>
      </c>
      <c r="BL106" s="202" t="s">
        <v>261</v>
      </c>
      <c r="BM106" s="202" t="s">
        <v>2914</v>
      </c>
    </row>
    <row r="107" spans="2:65" s="312" customFormat="1">
      <c r="B107" s="311"/>
      <c r="D107" s="313" t="s">
        <v>464</v>
      </c>
      <c r="F107" s="314" t="s">
        <v>2915</v>
      </c>
      <c r="H107" s="315">
        <v>5.0000000000000001E-3</v>
      </c>
      <c r="I107" s="118"/>
      <c r="L107" s="311"/>
      <c r="M107" s="316"/>
      <c r="N107" s="317"/>
      <c r="O107" s="317"/>
      <c r="P107" s="317"/>
      <c r="Q107" s="317"/>
      <c r="R107" s="317"/>
      <c r="S107" s="317"/>
      <c r="T107" s="318"/>
      <c r="AT107" s="319" t="s">
        <v>464</v>
      </c>
      <c r="AU107" s="319" t="s">
        <v>85</v>
      </c>
      <c r="AV107" s="312" t="s">
        <v>85</v>
      </c>
      <c r="AW107" s="312" t="s">
        <v>6</v>
      </c>
      <c r="AX107" s="312" t="s">
        <v>39</v>
      </c>
      <c r="AY107" s="319" t="s">
        <v>196</v>
      </c>
    </row>
    <row r="108" spans="2:65" s="212" customFormat="1" ht="38.25" customHeight="1">
      <c r="B108" s="213"/>
      <c r="C108" s="291" t="s">
        <v>236</v>
      </c>
      <c r="D108" s="291" t="s">
        <v>198</v>
      </c>
      <c r="E108" s="292" t="s">
        <v>840</v>
      </c>
      <c r="F108" s="293" t="s">
        <v>841</v>
      </c>
      <c r="G108" s="294" t="s">
        <v>243</v>
      </c>
      <c r="H108" s="295">
        <v>8.9999999999999993E-3</v>
      </c>
      <c r="I108" s="116">
        <v>0</v>
      </c>
      <c r="J108" s="296">
        <f>ROUND(I108*H108,2)</f>
        <v>0</v>
      </c>
      <c r="K108" s="293" t="s">
        <v>202</v>
      </c>
      <c r="L108" s="213"/>
      <c r="M108" s="297" t="s">
        <v>5</v>
      </c>
      <c r="N108" s="298" t="s">
        <v>48</v>
      </c>
      <c r="O108" s="214"/>
      <c r="P108" s="299">
        <f>O108*H108</f>
        <v>0</v>
      </c>
      <c r="Q108" s="299">
        <v>0</v>
      </c>
      <c r="R108" s="299">
        <f>Q108*H108</f>
        <v>0</v>
      </c>
      <c r="S108" s="299">
        <v>0</v>
      </c>
      <c r="T108" s="300">
        <f>S108*H108</f>
        <v>0</v>
      </c>
      <c r="AR108" s="202" t="s">
        <v>261</v>
      </c>
      <c r="AT108" s="202" t="s">
        <v>198</v>
      </c>
      <c r="AU108" s="202" t="s">
        <v>85</v>
      </c>
      <c r="AY108" s="202" t="s">
        <v>196</v>
      </c>
      <c r="BE108" s="301">
        <f>IF(N108="základní",J108,0)</f>
        <v>0</v>
      </c>
      <c r="BF108" s="301">
        <f>IF(N108="snížená",J108,0)</f>
        <v>0</v>
      </c>
      <c r="BG108" s="301">
        <f>IF(N108="zákl. přenesená",J108,0)</f>
        <v>0</v>
      </c>
      <c r="BH108" s="301">
        <f>IF(N108="sníž. přenesená",J108,0)</f>
        <v>0</v>
      </c>
      <c r="BI108" s="301">
        <f>IF(N108="nulová",J108,0)</f>
        <v>0</v>
      </c>
      <c r="BJ108" s="202" t="s">
        <v>39</v>
      </c>
      <c r="BK108" s="301">
        <f>ROUND(I108*H108,2)</f>
        <v>0</v>
      </c>
      <c r="BL108" s="202" t="s">
        <v>261</v>
      </c>
      <c r="BM108" s="202" t="s">
        <v>2916</v>
      </c>
    </row>
    <row r="109" spans="2:65" s="279" customFormat="1" ht="29.85" customHeight="1">
      <c r="B109" s="278"/>
      <c r="D109" s="280" t="s">
        <v>76</v>
      </c>
      <c r="E109" s="289" t="s">
        <v>1187</v>
      </c>
      <c r="F109" s="289" t="s">
        <v>2917</v>
      </c>
      <c r="I109" s="115"/>
      <c r="J109" s="290">
        <f>BK109</f>
        <v>0</v>
      </c>
      <c r="L109" s="278"/>
      <c r="M109" s="283"/>
      <c r="N109" s="284"/>
      <c r="O109" s="284"/>
      <c r="P109" s="285">
        <f>SUM(P110:P127)</f>
        <v>0</v>
      </c>
      <c r="Q109" s="284"/>
      <c r="R109" s="285">
        <f>SUM(R110:R127)</f>
        <v>0.13243000000000002</v>
      </c>
      <c r="S109" s="284"/>
      <c r="T109" s="286">
        <f>SUM(T110:T127)</f>
        <v>0.10160000000000001</v>
      </c>
      <c r="AR109" s="280" t="s">
        <v>85</v>
      </c>
      <c r="AT109" s="287" t="s">
        <v>76</v>
      </c>
      <c r="AU109" s="287" t="s">
        <v>39</v>
      </c>
      <c r="AY109" s="280" t="s">
        <v>196</v>
      </c>
      <c r="BK109" s="288">
        <f>SUM(BK110:BK127)</f>
        <v>0</v>
      </c>
    </row>
    <row r="110" spans="2:65" s="212" customFormat="1" ht="25.5" customHeight="1">
      <c r="B110" s="213"/>
      <c r="C110" s="291" t="s">
        <v>240</v>
      </c>
      <c r="D110" s="291" t="s">
        <v>198</v>
      </c>
      <c r="E110" s="292" t="s">
        <v>1195</v>
      </c>
      <c r="F110" s="293" t="s">
        <v>2918</v>
      </c>
      <c r="G110" s="294" t="s">
        <v>400</v>
      </c>
      <c r="H110" s="295">
        <v>12</v>
      </c>
      <c r="I110" s="116">
        <v>0</v>
      </c>
      <c r="J110" s="296">
        <f t="shared" ref="J110:J127" si="0">ROUND(I110*H110,2)</f>
        <v>0</v>
      </c>
      <c r="K110" s="293" t="s">
        <v>202</v>
      </c>
      <c r="L110" s="213"/>
      <c r="M110" s="297" t="s">
        <v>5</v>
      </c>
      <c r="N110" s="298" t="s">
        <v>48</v>
      </c>
      <c r="O110" s="214"/>
      <c r="P110" s="299">
        <f t="shared" ref="P110:P127" si="1">O110*H110</f>
        <v>0</v>
      </c>
      <c r="Q110" s="299">
        <v>1.47E-3</v>
      </c>
      <c r="R110" s="299">
        <f t="shared" ref="R110:R127" si="2">Q110*H110</f>
        <v>1.7639999999999999E-2</v>
      </c>
      <c r="S110" s="299">
        <v>0</v>
      </c>
      <c r="T110" s="300">
        <f t="shared" ref="T110:T127" si="3">S110*H110</f>
        <v>0</v>
      </c>
      <c r="AR110" s="202" t="s">
        <v>261</v>
      </c>
      <c r="AT110" s="202" t="s">
        <v>198</v>
      </c>
      <c r="AU110" s="202" t="s">
        <v>85</v>
      </c>
      <c r="AY110" s="202" t="s">
        <v>196</v>
      </c>
      <c r="BE110" s="301">
        <f t="shared" ref="BE110:BE127" si="4">IF(N110="základní",J110,0)</f>
        <v>0</v>
      </c>
      <c r="BF110" s="301">
        <f t="shared" ref="BF110:BF127" si="5">IF(N110="snížená",J110,0)</f>
        <v>0</v>
      </c>
      <c r="BG110" s="301">
        <f t="shared" ref="BG110:BG127" si="6">IF(N110="zákl. přenesená",J110,0)</f>
        <v>0</v>
      </c>
      <c r="BH110" s="301">
        <f t="shared" ref="BH110:BH127" si="7">IF(N110="sníž. přenesená",J110,0)</f>
        <v>0</v>
      </c>
      <c r="BI110" s="301">
        <f t="shared" ref="BI110:BI127" si="8">IF(N110="nulová",J110,0)</f>
        <v>0</v>
      </c>
      <c r="BJ110" s="202" t="s">
        <v>39</v>
      </c>
      <c r="BK110" s="301">
        <f t="shared" ref="BK110:BK127" si="9">ROUND(I110*H110,2)</f>
        <v>0</v>
      </c>
      <c r="BL110" s="202" t="s">
        <v>261</v>
      </c>
      <c r="BM110" s="202" t="s">
        <v>2919</v>
      </c>
    </row>
    <row r="111" spans="2:65" s="212" customFormat="1" ht="25.5" customHeight="1">
      <c r="B111" s="213"/>
      <c r="C111" s="291" t="s">
        <v>245</v>
      </c>
      <c r="D111" s="291" t="s">
        <v>198</v>
      </c>
      <c r="E111" s="292" t="s">
        <v>2920</v>
      </c>
      <c r="F111" s="293" t="s">
        <v>2921</v>
      </c>
      <c r="G111" s="294" t="s">
        <v>400</v>
      </c>
      <c r="H111" s="295">
        <v>38</v>
      </c>
      <c r="I111" s="116">
        <v>0</v>
      </c>
      <c r="J111" s="296">
        <f t="shared" si="0"/>
        <v>0</v>
      </c>
      <c r="K111" s="293" t="s">
        <v>202</v>
      </c>
      <c r="L111" s="213"/>
      <c r="M111" s="297" t="s">
        <v>5</v>
      </c>
      <c r="N111" s="298" t="s">
        <v>48</v>
      </c>
      <c r="O111" s="214"/>
      <c r="P111" s="299">
        <f t="shared" si="1"/>
        <v>0</v>
      </c>
      <c r="Q111" s="299">
        <v>2.64E-3</v>
      </c>
      <c r="R111" s="299">
        <f t="shared" si="2"/>
        <v>0.10031999999999999</v>
      </c>
      <c r="S111" s="299">
        <v>0</v>
      </c>
      <c r="T111" s="300">
        <f t="shared" si="3"/>
        <v>0</v>
      </c>
      <c r="AR111" s="202" t="s">
        <v>261</v>
      </c>
      <c r="AT111" s="202" t="s">
        <v>198</v>
      </c>
      <c r="AU111" s="202" t="s">
        <v>85</v>
      </c>
      <c r="AY111" s="202" t="s">
        <v>196</v>
      </c>
      <c r="BE111" s="301">
        <f t="shared" si="4"/>
        <v>0</v>
      </c>
      <c r="BF111" s="301">
        <f t="shared" si="5"/>
        <v>0</v>
      </c>
      <c r="BG111" s="301">
        <f t="shared" si="6"/>
        <v>0</v>
      </c>
      <c r="BH111" s="301">
        <f t="shared" si="7"/>
        <v>0</v>
      </c>
      <c r="BI111" s="301">
        <f t="shared" si="8"/>
        <v>0</v>
      </c>
      <c r="BJ111" s="202" t="s">
        <v>39</v>
      </c>
      <c r="BK111" s="301">
        <f t="shared" si="9"/>
        <v>0</v>
      </c>
      <c r="BL111" s="202" t="s">
        <v>261</v>
      </c>
      <c r="BM111" s="202" t="s">
        <v>2922</v>
      </c>
    </row>
    <row r="112" spans="2:65" s="212" customFormat="1" ht="16.5" customHeight="1">
      <c r="B112" s="213"/>
      <c r="C112" s="291" t="s">
        <v>250</v>
      </c>
      <c r="D112" s="291" t="s">
        <v>198</v>
      </c>
      <c r="E112" s="292" t="s">
        <v>2923</v>
      </c>
      <c r="F112" s="293" t="s">
        <v>2924</v>
      </c>
      <c r="G112" s="294" t="s">
        <v>400</v>
      </c>
      <c r="H112" s="295">
        <v>40</v>
      </c>
      <c r="I112" s="116">
        <v>0</v>
      </c>
      <c r="J112" s="296">
        <f t="shared" si="0"/>
        <v>0</v>
      </c>
      <c r="K112" s="293" t="s">
        <v>202</v>
      </c>
      <c r="L112" s="213"/>
      <c r="M112" s="297" t="s">
        <v>5</v>
      </c>
      <c r="N112" s="298" t="s">
        <v>48</v>
      </c>
      <c r="O112" s="214"/>
      <c r="P112" s="299">
        <f t="shared" si="1"/>
        <v>0</v>
      </c>
      <c r="Q112" s="299">
        <v>2.4000000000000001E-4</v>
      </c>
      <c r="R112" s="299">
        <f t="shared" si="2"/>
        <v>9.6000000000000009E-3</v>
      </c>
      <c r="S112" s="299">
        <v>2.5400000000000002E-3</v>
      </c>
      <c r="T112" s="300">
        <f t="shared" si="3"/>
        <v>0.10160000000000001</v>
      </c>
      <c r="AR112" s="202" t="s">
        <v>261</v>
      </c>
      <c r="AT112" s="202" t="s">
        <v>198</v>
      </c>
      <c r="AU112" s="202" t="s">
        <v>85</v>
      </c>
      <c r="AY112" s="202" t="s">
        <v>196</v>
      </c>
      <c r="BE112" s="301">
        <f t="shared" si="4"/>
        <v>0</v>
      </c>
      <c r="BF112" s="301">
        <f t="shared" si="5"/>
        <v>0</v>
      </c>
      <c r="BG112" s="301">
        <f t="shared" si="6"/>
        <v>0</v>
      </c>
      <c r="BH112" s="301">
        <f t="shared" si="7"/>
        <v>0</v>
      </c>
      <c r="BI112" s="301">
        <f t="shared" si="8"/>
        <v>0</v>
      </c>
      <c r="BJ112" s="202" t="s">
        <v>39</v>
      </c>
      <c r="BK112" s="301">
        <f t="shared" si="9"/>
        <v>0</v>
      </c>
      <c r="BL112" s="202" t="s">
        <v>261</v>
      </c>
      <c r="BM112" s="202" t="s">
        <v>2925</v>
      </c>
    </row>
    <row r="113" spans="2:65" s="212" customFormat="1" ht="25.5" customHeight="1">
      <c r="B113" s="213"/>
      <c r="C113" s="291" t="s">
        <v>254</v>
      </c>
      <c r="D113" s="291" t="s">
        <v>198</v>
      </c>
      <c r="E113" s="292" t="s">
        <v>2926</v>
      </c>
      <c r="F113" s="293" t="s">
        <v>2927</v>
      </c>
      <c r="G113" s="294" t="s">
        <v>288</v>
      </c>
      <c r="H113" s="295">
        <v>4</v>
      </c>
      <c r="I113" s="116">
        <v>0</v>
      </c>
      <c r="J113" s="296">
        <f t="shared" si="0"/>
        <v>0</v>
      </c>
      <c r="K113" s="293" t="s">
        <v>202</v>
      </c>
      <c r="L113" s="213"/>
      <c r="M113" s="297" t="s">
        <v>5</v>
      </c>
      <c r="N113" s="298" t="s">
        <v>48</v>
      </c>
      <c r="O113" s="214"/>
      <c r="P113" s="299">
        <f t="shared" si="1"/>
        <v>0</v>
      </c>
      <c r="Q113" s="299">
        <v>1.2999999999999999E-4</v>
      </c>
      <c r="R113" s="299">
        <f t="shared" si="2"/>
        <v>5.1999999999999995E-4</v>
      </c>
      <c r="S113" s="299">
        <v>0</v>
      </c>
      <c r="T113" s="300">
        <f t="shared" si="3"/>
        <v>0</v>
      </c>
      <c r="AR113" s="202" t="s">
        <v>261</v>
      </c>
      <c r="AT113" s="202" t="s">
        <v>198</v>
      </c>
      <c r="AU113" s="202" t="s">
        <v>85</v>
      </c>
      <c r="AY113" s="202" t="s">
        <v>196</v>
      </c>
      <c r="BE113" s="301">
        <f t="shared" si="4"/>
        <v>0</v>
      </c>
      <c r="BF113" s="301">
        <f t="shared" si="5"/>
        <v>0</v>
      </c>
      <c r="BG113" s="301">
        <f t="shared" si="6"/>
        <v>0</v>
      </c>
      <c r="BH113" s="301">
        <f t="shared" si="7"/>
        <v>0</v>
      </c>
      <c r="BI113" s="301">
        <f t="shared" si="8"/>
        <v>0</v>
      </c>
      <c r="BJ113" s="202" t="s">
        <v>39</v>
      </c>
      <c r="BK113" s="301">
        <f t="shared" si="9"/>
        <v>0</v>
      </c>
      <c r="BL113" s="202" t="s">
        <v>261</v>
      </c>
      <c r="BM113" s="202" t="s">
        <v>2928</v>
      </c>
    </row>
    <row r="114" spans="2:65" s="212" customFormat="1" ht="16.5" customHeight="1">
      <c r="B114" s="213"/>
      <c r="C114" s="291" t="s">
        <v>11</v>
      </c>
      <c r="D114" s="291" t="s">
        <v>198</v>
      </c>
      <c r="E114" s="292" t="s">
        <v>1217</v>
      </c>
      <c r="F114" s="293" t="s">
        <v>2929</v>
      </c>
      <c r="G114" s="294" t="s">
        <v>400</v>
      </c>
      <c r="H114" s="295">
        <v>50</v>
      </c>
      <c r="I114" s="116">
        <v>0</v>
      </c>
      <c r="J114" s="296">
        <f t="shared" si="0"/>
        <v>0</v>
      </c>
      <c r="K114" s="293" t="s">
        <v>202</v>
      </c>
      <c r="L114" s="213"/>
      <c r="M114" s="297" t="s">
        <v>5</v>
      </c>
      <c r="N114" s="298" t="s">
        <v>48</v>
      </c>
      <c r="O114" s="214"/>
      <c r="P114" s="299">
        <f t="shared" si="1"/>
        <v>0</v>
      </c>
      <c r="Q114" s="299">
        <v>0</v>
      </c>
      <c r="R114" s="299">
        <f t="shared" si="2"/>
        <v>0</v>
      </c>
      <c r="S114" s="299">
        <v>0</v>
      </c>
      <c r="T114" s="300">
        <f t="shared" si="3"/>
        <v>0</v>
      </c>
      <c r="AR114" s="202" t="s">
        <v>261</v>
      </c>
      <c r="AT114" s="202" t="s">
        <v>198</v>
      </c>
      <c r="AU114" s="202" t="s">
        <v>85</v>
      </c>
      <c r="AY114" s="202" t="s">
        <v>196</v>
      </c>
      <c r="BE114" s="301">
        <f t="shared" si="4"/>
        <v>0</v>
      </c>
      <c r="BF114" s="301">
        <f t="shared" si="5"/>
        <v>0</v>
      </c>
      <c r="BG114" s="301">
        <f t="shared" si="6"/>
        <v>0</v>
      </c>
      <c r="BH114" s="301">
        <f t="shared" si="7"/>
        <v>0</v>
      </c>
      <c r="BI114" s="301">
        <f t="shared" si="8"/>
        <v>0</v>
      </c>
      <c r="BJ114" s="202" t="s">
        <v>39</v>
      </c>
      <c r="BK114" s="301">
        <f t="shared" si="9"/>
        <v>0</v>
      </c>
      <c r="BL114" s="202" t="s">
        <v>261</v>
      </c>
      <c r="BM114" s="202" t="s">
        <v>2930</v>
      </c>
    </row>
    <row r="115" spans="2:65" s="212" customFormat="1" ht="16.5" customHeight="1">
      <c r="B115" s="213"/>
      <c r="C115" s="291" t="s">
        <v>261</v>
      </c>
      <c r="D115" s="291" t="s">
        <v>198</v>
      </c>
      <c r="E115" s="292" t="s">
        <v>2931</v>
      </c>
      <c r="F115" s="293" t="s">
        <v>2932</v>
      </c>
      <c r="G115" s="294" t="s">
        <v>400</v>
      </c>
      <c r="H115" s="295">
        <v>50</v>
      </c>
      <c r="I115" s="116">
        <v>0</v>
      </c>
      <c r="J115" s="296">
        <f t="shared" si="0"/>
        <v>0</v>
      </c>
      <c r="K115" s="293" t="s">
        <v>351</v>
      </c>
      <c r="L115" s="213"/>
      <c r="M115" s="297" t="s">
        <v>5</v>
      </c>
      <c r="N115" s="298" t="s">
        <v>48</v>
      </c>
      <c r="O115" s="214"/>
      <c r="P115" s="299">
        <f t="shared" si="1"/>
        <v>0</v>
      </c>
      <c r="Q115" s="299">
        <v>0</v>
      </c>
      <c r="R115" s="299">
        <f t="shared" si="2"/>
        <v>0</v>
      </c>
      <c r="S115" s="299">
        <v>0</v>
      </c>
      <c r="T115" s="300">
        <f t="shared" si="3"/>
        <v>0</v>
      </c>
      <c r="AR115" s="202" t="s">
        <v>261</v>
      </c>
      <c r="AT115" s="202" t="s">
        <v>198</v>
      </c>
      <c r="AU115" s="202" t="s">
        <v>85</v>
      </c>
      <c r="AY115" s="202" t="s">
        <v>196</v>
      </c>
      <c r="BE115" s="301">
        <f t="shared" si="4"/>
        <v>0</v>
      </c>
      <c r="BF115" s="301">
        <f t="shared" si="5"/>
        <v>0</v>
      </c>
      <c r="BG115" s="301">
        <f t="shared" si="6"/>
        <v>0</v>
      </c>
      <c r="BH115" s="301">
        <f t="shared" si="7"/>
        <v>0</v>
      </c>
      <c r="BI115" s="301">
        <f t="shared" si="8"/>
        <v>0</v>
      </c>
      <c r="BJ115" s="202" t="s">
        <v>39</v>
      </c>
      <c r="BK115" s="301">
        <f t="shared" si="9"/>
        <v>0</v>
      </c>
      <c r="BL115" s="202" t="s">
        <v>261</v>
      </c>
      <c r="BM115" s="202" t="s">
        <v>2933</v>
      </c>
    </row>
    <row r="116" spans="2:65" s="212" customFormat="1" ht="16.5" customHeight="1">
      <c r="B116" s="213"/>
      <c r="C116" s="291" t="s">
        <v>266</v>
      </c>
      <c r="D116" s="291" t="s">
        <v>198</v>
      </c>
      <c r="E116" s="292" t="s">
        <v>2934</v>
      </c>
      <c r="F116" s="293" t="s">
        <v>2935</v>
      </c>
      <c r="G116" s="294" t="s">
        <v>288</v>
      </c>
      <c r="H116" s="295">
        <v>1</v>
      </c>
      <c r="I116" s="116">
        <v>0</v>
      </c>
      <c r="J116" s="296">
        <f t="shared" si="0"/>
        <v>0</v>
      </c>
      <c r="K116" s="293" t="s">
        <v>202</v>
      </c>
      <c r="L116" s="213"/>
      <c r="M116" s="297" t="s">
        <v>5</v>
      </c>
      <c r="N116" s="298" t="s">
        <v>48</v>
      </c>
      <c r="O116" s="214"/>
      <c r="P116" s="299">
        <f t="shared" si="1"/>
        <v>0</v>
      </c>
      <c r="Q116" s="299">
        <v>2.5000000000000001E-4</v>
      </c>
      <c r="R116" s="299">
        <f t="shared" si="2"/>
        <v>2.5000000000000001E-4</v>
      </c>
      <c r="S116" s="299">
        <v>0</v>
      </c>
      <c r="T116" s="300">
        <f t="shared" si="3"/>
        <v>0</v>
      </c>
      <c r="AR116" s="202" t="s">
        <v>261</v>
      </c>
      <c r="AT116" s="202" t="s">
        <v>198</v>
      </c>
      <c r="AU116" s="202" t="s">
        <v>85</v>
      </c>
      <c r="AY116" s="202" t="s">
        <v>196</v>
      </c>
      <c r="BE116" s="301">
        <f t="shared" si="4"/>
        <v>0</v>
      </c>
      <c r="BF116" s="301">
        <f t="shared" si="5"/>
        <v>0</v>
      </c>
      <c r="BG116" s="301">
        <f t="shared" si="6"/>
        <v>0</v>
      </c>
      <c r="BH116" s="301">
        <f t="shared" si="7"/>
        <v>0</v>
      </c>
      <c r="BI116" s="301">
        <f t="shared" si="8"/>
        <v>0</v>
      </c>
      <c r="BJ116" s="202" t="s">
        <v>39</v>
      </c>
      <c r="BK116" s="301">
        <f t="shared" si="9"/>
        <v>0</v>
      </c>
      <c r="BL116" s="202" t="s">
        <v>261</v>
      </c>
      <c r="BM116" s="202" t="s">
        <v>2936</v>
      </c>
    </row>
    <row r="117" spans="2:65" s="212" customFormat="1" ht="16.5" customHeight="1">
      <c r="B117" s="213"/>
      <c r="C117" s="302" t="s">
        <v>270</v>
      </c>
      <c r="D117" s="302" t="s">
        <v>291</v>
      </c>
      <c r="E117" s="303" t="s">
        <v>2937</v>
      </c>
      <c r="F117" s="304" t="s">
        <v>2938</v>
      </c>
      <c r="G117" s="305" t="s">
        <v>288</v>
      </c>
      <c r="H117" s="306">
        <v>6</v>
      </c>
      <c r="I117" s="117">
        <v>0</v>
      </c>
      <c r="J117" s="307">
        <f t="shared" si="0"/>
        <v>0</v>
      </c>
      <c r="K117" s="304" t="s">
        <v>202</v>
      </c>
      <c r="L117" s="308"/>
      <c r="M117" s="309" t="s">
        <v>5</v>
      </c>
      <c r="N117" s="310" t="s">
        <v>48</v>
      </c>
      <c r="O117" s="214"/>
      <c r="P117" s="299">
        <f t="shared" si="1"/>
        <v>0</v>
      </c>
      <c r="Q117" s="299">
        <v>4.0000000000000003E-5</v>
      </c>
      <c r="R117" s="299">
        <f t="shared" si="2"/>
        <v>2.4000000000000003E-4</v>
      </c>
      <c r="S117" s="299">
        <v>0</v>
      </c>
      <c r="T117" s="300">
        <f t="shared" si="3"/>
        <v>0</v>
      </c>
      <c r="AR117" s="202" t="s">
        <v>327</v>
      </c>
      <c r="AT117" s="202" t="s">
        <v>291</v>
      </c>
      <c r="AU117" s="202" t="s">
        <v>85</v>
      </c>
      <c r="AY117" s="202" t="s">
        <v>196</v>
      </c>
      <c r="BE117" s="301">
        <f t="shared" si="4"/>
        <v>0</v>
      </c>
      <c r="BF117" s="301">
        <f t="shared" si="5"/>
        <v>0</v>
      </c>
      <c r="BG117" s="301">
        <f t="shared" si="6"/>
        <v>0</v>
      </c>
      <c r="BH117" s="301">
        <f t="shared" si="7"/>
        <v>0</v>
      </c>
      <c r="BI117" s="301">
        <f t="shared" si="8"/>
        <v>0</v>
      </c>
      <c r="BJ117" s="202" t="s">
        <v>39</v>
      </c>
      <c r="BK117" s="301">
        <f t="shared" si="9"/>
        <v>0</v>
      </c>
      <c r="BL117" s="202" t="s">
        <v>261</v>
      </c>
      <c r="BM117" s="202" t="s">
        <v>2939</v>
      </c>
    </row>
    <row r="118" spans="2:65" s="212" customFormat="1" ht="25.5" customHeight="1">
      <c r="B118" s="213"/>
      <c r="C118" s="291" t="s">
        <v>274</v>
      </c>
      <c r="D118" s="291" t="s">
        <v>198</v>
      </c>
      <c r="E118" s="292" t="s">
        <v>1238</v>
      </c>
      <c r="F118" s="293" t="s">
        <v>2940</v>
      </c>
      <c r="G118" s="294" t="s">
        <v>288</v>
      </c>
      <c r="H118" s="295">
        <v>4</v>
      </c>
      <c r="I118" s="116">
        <v>0</v>
      </c>
      <c r="J118" s="296">
        <f t="shared" si="0"/>
        <v>0</v>
      </c>
      <c r="K118" s="293" t="s">
        <v>202</v>
      </c>
      <c r="L118" s="213"/>
      <c r="M118" s="297" t="s">
        <v>5</v>
      </c>
      <c r="N118" s="298" t="s">
        <v>48</v>
      </c>
      <c r="O118" s="214"/>
      <c r="P118" s="299">
        <f t="shared" si="1"/>
        <v>0</v>
      </c>
      <c r="Q118" s="299">
        <v>0</v>
      </c>
      <c r="R118" s="299">
        <f t="shared" si="2"/>
        <v>0</v>
      </c>
      <c r="S118" s="299">
        <v>0</v>
      </c>
      <c r="T118" s="300">
        <f t="shared" si="3"/>
        <v>0</v>
      </c>
      <c r="AR118" s="202" t="s">
        <v>261</v>
      </c>
      <c r="AT118" s="202" t="s">
        <v>198</v>
      </c>
      <c r="AU118" s="202" t="s">
        <v>85</v>
      </c>
      <c r="AY118" s="202" t="s">
        <v>196</v>
      </c>
      <c r="BE118" s="301">
        <f t="shared" si="4"/>
        <v>0</v>
      </c>
      <c r="BF118" s="301">
        <f t="shared" si="5"/>
        <v>0</v>
      </c>
      <c r="BG118" s="301">
        <f t="shared" si="6"/>
        <v>0</v>
      </c>
      <c r="BH118" s="301">
        <f t="shared" si="7"/>
        <v>0</v>
      </c>
      <c r="BI118" s="301">
        <f t="shared" si="8"/>
        <v>0</v>
      </c>
      <c r="BJ118" s="202" t="s">
        <v>39</v>
      </c>
      <c r="BK118" s="301">
        <f t="shared" si="9"/>
        <v>0</v>
      </c>
      <c r="BL118" s="202" t="s">
        <v>261</v>
      </c>
      <c r="BM118" s="202" t="s">
        <v>2941</v>
      </c>
    </row>
    <row r="119" spans="2:65" s="212" customFormat="1" ht="16.5" customHeight="1">
      <c r="B119" s="213"/>
      <c r="C119" s="302" t="s">
        <v>278</v>
      </c>
      <c r="D119" s="302" t="s">
        <v>291</v>
      </c>
      <c r="E119" s="303" t="s">
        <v>2942</v>
      </c>
      <c r="F119" s="304" t="s">
        <v>2943</v>
      </c>
      <c r="G119" s="305" t="s">
        <v>288</v>
      </c>
      <c r="H119" s="306">
        <v>4</v>
      </c>
      <c r="I119" s="117">
        <v>0</v>
      </c>
      <c r="J119" s="307">
        <f t="shared" si="0"/>
        <v>0</v>
      </c>
      <c r="K119" s="304" t="s">
        <v>202</v>
      </c>
      <c r="L119" s="308"/>
      <c r="M119" s="309" t="s">
        <v>5</v>
      </c>
      <c r="N119" s="310" t="s">
        <v>48</v>
      </c>
      <c r="O119" s="214"/>
      <c r="P119" s="299">
        <f t="shared" si="1"/>
        <v>0</v>
      </c>
      <c r="Q119" s="299">
        <v>1.9000000000000001E-4</v>
      </c>
      <c r="R119" s="299">
        <f t="shared" si="2"/>
        <v>7.6000000000000004E-4</v>
      </c>
      <c r="S119" s="299">
        <v>0</v>
      </c>
      <c r="T119" s="300">
        <f t="shared" si="3"/>
        <v>0</v>
      </c>
      <c r="AR119" s="202" t="s">
        <v>327</v>
      </c>
      <c r="AT119" s="202" t="s">
        <v>291</v>
      </c>
      <c r="AU119" s="202" t="s">
        <v>85</v>
      </c>
      <c r="AY119" s="202" t="s">
        <v>196</v>
      </c>
      <c r="BE119" s="301">
        <f t="shared" si="4"/>
        <v>0</v>
      </c>
      <c r="BF119" s="301">
        <f t="shared" si="5"/>
        <v>0</v>
      </c>
      <c r="BG119" s="301">
        <f t="shared" si="6"/>
        <v>0</v>
      </c>
      <c r="BH119" s="301">
        <f t="shared" si="7"/>
        <v>0</v>
      </c>
      <c r="BI119" s="301">
        <f t="shared" si="8"/>
        <v>0</v>
      </c>
      <c r="BJ119" s="202" t="s">
        <v>39</v>
      </c>
      <c r="BK119" s="301">
        <f t="shared" si="9"/>
        <v>0</v>
      </c>
      <c r="BL119" s="202" t="s">
        <v>261</v>
      </c>
      <c r="BM119" s="202" t="s">
        <v>2944</v>
      </c>
    </row>
    <row r="120" spans="2:65" s="212" customFormat="1" ht="25.5" customHeight="1">
      <c r="B120" s="213"/>
      <c r="C120" s="291" t="s">
        <v>10</v>
      </c>
      <c r="D120" s="291" t="s">
        <v>198</v>
      </c>
      <c r="E120" s="292" t="s">
        <v>2662</v>
      </c>
      <c r="F120" s="293" t="s">
        <v>2945</v>
      </c>
      <c r="G120" s="294" t="s">
        <v>288</v>
      </c>
      <c r="H120" s="295">
        <v>1</v>
      </c>
      <c r="I120" s="116">
        <v>0</v>
      </c>
      <c r="J120" s="296">
        <f t="shared" si="0"/>
        <v>0</v>
      </c>
      <c r="K120" s="293" t="s">
        <v>202</v>
      </c>
      <c r="L120" s="213"/>
      <c r="M120" s="297" t="s">
        <v>5</v>
      </c>
      <c r="N120" s="298" t="s">
        <v>48</v>
      </c>
      <c r="O120" s="214"/>
      <c r="P120" s="299">
        <f t="shared" si="1"/>
        <v>0</v>
      </c>
      <c r="Q120" s="299">
        <v>0</v>
      </c>
      <c r="R120" s="299">
        <f t="shared" si="2"/>
        <v>0</v>
      </c>
      <c r="S120" s="299">
        <v>0</v>
      </c>
      <c r="T120" s="300">
        <f t="shared" si="3"/>
        <v>0</v>
      </c>
      <c r="AR120" s="202" t="s">
        <v>261</v>
      </c>
      <c r="AT120" s="202" t="s">
        <v>198</v>
      </c>
      <c r="AU120" s="202" t="s">
        <v>85</v>
      </c>
      <c r="AY120" s="202" t="s">
        <v>196</v>
      </c>
      <c r="BE120" s="301">
        <f t="shared" si="4"/>
        <v>0</v>
      </c>
      <c r="BF120" s="301">
        <f t="shared" si="5"/>
        <v>0</v>
      </c>
      <c r="BG120" s="301">
        <f t="shared" si="6"/>
        <v>0</v>
      </c>
      <c r="BH120" s="301">
        <f t="shared" si="7"/>
        <v>0</v>
      </c>
      <c r="BI120" s="301">
        <f t="shared" si="8"/>
        <v>0</v>
      </c>
      <c r="BJ120" s="202" t="s">
        <v>39</v>
      </c>
      <c r="BK120" s="301">
        <f t="shared" si="9"/>
        <v>0</v>
      </c>
      <c r="BL120" s="202" t="s">
        <v>261</v>
      </c>
      <c r="BM120" s="202" t="s">
        <v>2946</v>
      </c>
    </row>
    <row r="121" spans="2:65" s="212" customFormat="1" ht="16.5" customHeight="1">
      <c r="B121" s="213"/>
      <c r="C121" s="302" t="s">
        <v>285</v>
      </c>
      <c r="D121" s="302" t="s">
        <v>291</v>
      </c>
      <c r="E121" s="303" t="s">
        <v>2947</v>
      </c>
      <c r="F121" s="304" t="s">
        <v>2948</v>
      </c>
      <c r="G121" s="305" t="s">
        <v>288</v>
      </c>
      <c r="H121" s="306">
        <v>1</v>
      </c>
      <c r="I121" s="117">
        <v>0</v>
      </c>
      <c r="J121" s="307">
        <f t="shared" si="0"/>
        <v>0</v>
      </c>
      <c r="K121" s="304" t="s">
        <v>202</v>
      </c>
      <c r="L121" s="308"/>
      <c r="M121" s="309" t="s">
        <v>5</v>
      </c>
      <c r="N121" s="310" t="s">
        <v>48</v>
      </c>
      <c r="O121" s="214"/>
      <c r="P121" s="299">
        <f t="shared" si="1"/>
        <v>0</v>
      </c>
      <c r="Q121" s="299">
        <v>4.8000000000000001E-4</v>
      </c>
      <c r="R121" s="299">
        <f t="shared" si="2"/>
        <v>4.8000000000000001E-4</v>
      </c>
      <c r="S121" s="299">
        <v>0</v>
      </c>
      <c r="T121" s="300">
        <f t="shared" si="3"/>
        <v>0</v>
      </c>
      <c r="AR121" s="202" t="s">
        <v>327</v>
      </c>
      <c r="AT121" s="202" t="s">
        <v>291</v>
      </c>
      <c r="AU121" s="202" t="s">
        <v>85</v>
      </c>
      <c r="AY121" s="202" t="s">
        <v>196</v>
      </c>
      <c r="BE121" s="301">
        <f t="shared" si="4"/>
        <v>0</v>
      </c>
      <c r="BF121" s="301">
        <f t="shared" si="5"/>
        <v>0</v>
      </c>
      <c r="BG121" s="301">
        <f t="shared" si="6"/>
        <v>0</v>
      </c>
      <c r="BH121" s="301">
        <f t="shared" si="7"/>
        <v>0</v>
      </c>
      <c r="BI121" s="301">
        <f t="shared" si="8"/>
        <v>0</v>
      </c>
      <c r="BJ121" s="202" t="s">
        <v>39</v>
      </c>
      <c r="BK121" s="301">
        <f t="shared" si="9"/>
        <v>0</v>
      </c>
      <c r="BL121" s="202" t="s">
        <v>261</v>
      </c>
      <c r="BM121" s="202" t="s">
        <v>2949</v>
      </c>
    </row>
    <row r="122" spans="2:65" s="212" customFormat="1" ht="16.5" customHeight="1">
      <c r="B122" s="213"/>
      <c r="C122" s="302" t="s">
        <v>290</v>
      </c>
      <c r="D122" s="302" t="s">
        <v>291</v>
      </c>
      <c r="E122" s="303" t="s">
        <v>2950</v>
      </c>
      <c r="F122" s="304" t="s">
        <v>2951</v>
      </c>
      <c r="G122" s="305" t="s">
        <v>288</v>
      </c>
      <c r="H122" s="306">
        <v>8</v>
      </c>
      <c r="I122" s="117">
        <v>0</v>
      </c>
      <c r="J122" s="307">
        <f t="shared" si="0"/>
        <v>0</v>
      </c>
      <c r="K122" s="304" t="s">
        <v>202</v>
      </c>
      <c r="L122" s="308"/>
      <c r="M122" s="309" t="s">
        <v>5</v>
      </c>
      <c r="N122" s="310" t="s">
        <v>48</v>
      </c>
      <c r="O122" s="214"/>
      <c r="P122" s="299">
        <f t="shared" si="1"/>
        <v>0</v>
      </c>
      <c r="Q122" s="299">
        <v>6.9999999999999994E-5</v>
      </c>
      <c r="R122" s="299">
        <f t="shared" si="2"/>
        <v>5.5999999999999995E-4</v>
      </c>
      <c r="S122" s="299">
        <v>0</v>
      </c>
      <c r="T122" s="300">
        <f t="shared" si="3"/>
        <v>0</v>
      </c>
      <c r="AR122" s="202" t="s">
        <v>327</v>
      </c>
      <c r="AT122" s="202" t="s">
        <v>291</v>
      </c>
      <c r="AU122" s="202" t="s">
        <v>85</v>
      </c>
      <c r="AY122" s="202" t="s">
        <v>196</v>
      </c>
      <c r="BE122" s="301">
        <f t="shared" si="4"/>
        <v>0</v>
      </c>
      <c r="BF122" s="301">
        <f t="shared" si="5"/>
        <v>0</v>
      </c>
      <c r="BG122" s="301">
        <f t="shared" si="6"/>
        <v>0</v>
      </c>
      <c r="BH122" s="301">
        <f t="shared" si="7"/>
        <v>0</v>
      </c>
      <c r="BI122" s="301">
        <f t="shared" si="8"/>
        <v>0</v>
      </c>
      <c r="BJ122" s="202" t="s">
        <v>39</v>
      </c>
      <c r="BK122" s="301">
        <f t="shared" si="9"/>
        <v>0</v>
      </c>
      <c r="BL122" s="202" t="s">
        <v>261</v>
      </c>
      <c r="BM122" s="202" t="s">
        <v>2952</v>
      </c>
    </row>
    <row r="123" spans="2:65" s="212" customFormat="1" ht="16.5" customHeight="1">
      <c r="B123" s="213"/>
      <c r="C123" s="302" t="s">
        <v>295</v>
      </c>
      <c r="D123" s="302" t="s">
        <v>291</v>
      </c>
      <c r="E123" s="303" t="s">
        <v>2953</v>
      </c>
      <c r="F123" s="304" t="s">
        <v>2954</v>
      </c>
      <c r="G123" s="305" t="s">
        <v>288</v>
      </c>
      <c r="H123" s="306">
        <v>20</v>
      </c>
      <c r="I123" s="117">
        <v>0</v>
      </c>
      <c r="J123" s="307">
        <f t="shared" si="0"/>
        <v>0</v>
      </c>
      <c r="K123" s="304" t="s">
        <v>202</v>
      </c>
      <c r="L123" s="308"/>
      <c r="M123" s="309" t="s">
        <v>5</v>
      </c>
      <c r="N123" s="310" t="s">
        <v>48</v>
      </c>
      <c r="O123" s="214"/>
      <c r="P123" s="299">
        <f t="shared" si="1"/>
        <v>0</v>
      </c>
      <c r="Q123" s="299">
        <v>9.0000000000000006E-5</v>
      </c>
      <c r="R123" s="299">
        <f t="shared" si="2"/>
        <v>1.8000000000000002E-3</v>
      </c>
      <c r="S123" s="299">
        <v>0</v>
      </c>
      <c r="T123" s="300">
        <f t="shared" si="3"/>
        <v>0</v>
      </c>
      <c r="AR123" s="202" t="s">
        <v>327</v>
      </c>
      <c r="AT123" s="202" t="s">
        <v>291</v>
      </c>
      <c r="AU123" s="202" t="s">
        <v>85</v>
      </c>
      <c r="AY123" s="202" t="s">
        <v>196</v>
      </c>
      <c r="BE123" s="301">
        <f t="shared" si="4"/>
        <v>0</v>
      </c>
      <c r="BF123" s="301">
        <f t="shared" si="5"/>
        <v>0</v>
      </c>
      <c r="BG123" s="301">
        <f t="shared" si="6"/>
        <v>0</v>
      </c>
      <c r="BH123" s="301">
        <f t="shared" si="7"/>
        <v>0</v>
      </c>
      <c r="BI123" s="301">
        <f t="shared" si="8"/>
        <v>0</v>
      </c>
      <c r="BJ123" s="202" t="s">
        <v>39</v>
      </c>
      <c r="BK123" s="301">
        <f t="shared" si="9"/>
        <v>0</v>
      </c>
      <c r="BL123" s="202" t="s">
        <v>261</v>
      </c>
      <c r="BM123" s="202" t="s">
        <v>2955</v>
      </c>
    </row>
    <row r="124" spans="2:65" s="212" customFormat="1" ht="16.5" customHeight="1">
      <c r="B124" s="213"/>
      <c r="C124" s="291" t="s">
        <v>299</v>
      </c>
      <c r="D124" s="291" t="s">
        <v>198</v>
      </c>
      <c r="E124" s="292" t="s">
        <v>2956</v>
      </c>
      <c r="F124" s="293" t="s">
        <v>2957</v>
      </c>
      <c r="G124" s="294" t="s">
        <v>288</v>
      </c>
      <c r="H124" s="295">
        <v>1</v>
      </c>
      <c r="I124" s="116">
        <v>0</v>
      </c>
      <c r="J124" s="296">
        <f t="shared" si="0"/>
        <v>0</v>
      </c>
      <c r="K124" s="293" t="s">
        <v>351</v>
      </c>
      <c r="L124" s="213"/>
      <c r="M124" s="297" t="s">
        <v>5</v>
      </c>
      <c r="N124" s="298" t="s">
        <v>48</v>
      </c>
      <c r="O124" s="214"/>
      <c r="P124" s="299">
        <f t="shared" si="1"/>
        <v>0</v>
      </c>
      <c r="Q124" s="299">
        <v>0</v>
      </c>
      <c r="R124" s="299">
        <f t="shared" si="2"/>
        <v>0</v>
      </c>
      <c r="S124" s="299">
        <v>0</v>
      </c>
      <c r="T124" s="300">
        <f t="shared" si="3"/>
        <v>0</v>
      </c>
      <c r="AR124" s="202" t="s">
        <v>261</v>
      </c>
      <c r="AT124" s="202" t="s">
        <v>198</v>
      </c>
      <c r="AU124" s="202" t="s">
        <v>85</v>
      </c>
      <c r="AY124" s="202" t="s">
        <v>196</v>
      </c>
      <c r="BE124" s="301">
        <f t="shared" si="4"/>
        <v>0</v>
      </c>
      <c r="BF124" s="301">
        <f t="shared" si="5"/>
        <v>0</v>
      </c>
      <c r="BG124" s="301">
        <f t="shared" si="6"/>
        <v>0</v>
      </c>
      <c r="BH124" s="301">
        <f t="shared" si="7"/>
        <v>0</v>
      </c>
      <c r="BI124" s="301">
        <f t="shared" si="8"/>
        <v>0</v>
      </c>
      <c r="BJ124" s="202" t="s">
        <v>39</v>
      </c>
      <c r="BK124" s="301">
        <f t="shared" si="9"/>
        <v>0</v>
      </c>
      <c r="BL124" s="202" t="s">
        <v>261</v>
      </c>
      <c r="BM124" s="202" t="s">
        <v>2958</v>
      </c>
    </row>
    <row r="125" spans="2:65" s="212" customFormat="1" ht="25.5" customHeight="1">
      <c r="B125" s="213"/>
      <c r="C125" s="302" t="s">
        <v>303</v>
      </c>
      <c r="D125" s="302" t="s">
        <v>291</v>
      </c>
      <c r="E125" s="303" t="s">
        <v>2959</v>
      </c>
      <c r="F125" s="304" t="s">
        <v>2960</v>
      </c>
      <c r="G125" s="305" t="s">
        <v>288</v>
      </c>
      <c r="H125" s="306">
        <v>1</v>
      </c>
      <c r="I125" s="117">
        <v>0</v>
      </c>
      <c r="J125" s="307">
        <f t="shared" si="0"/>
        <v>0</v>
      </c>
      <c r="K125" s="304" t="s">
        <v>351</v>
      </c>
      <c r="L125" s="308"/>
      <c r="M125" s="309" t="s">
        <v>5</v>
      </c>
      <c r="N125" s="310" t="s">
        <v>48</v>
      </c>
      <c r="O125" s="214"/>
      <c r="P125" s="299">
        <f t="shared" si="1"/>
        <v>0</v>
      </c>
      <c r="Q125" s="299">
        <v>2.5999999999999998E-4</v>
      </c>
      <c r="R125" s="299">
        <f t="shared" si="2"/>
        <v>2.5999999999999998E-4</v>
      </c>
      <c r="S125" s="299">
        <v>0</v>
      </c>
      <c r="T125" s="300">
        <f t="shared" si="3"/>
        <v>0</v>
      </c>
      <c r="AR125" s="202" t="s">
        <v>327</v>
      </c>
      <c r="AT125" s="202" t="s">
        <v>291</v>
      </c>
      <c r="AU125" s="202" t="s">
        <v>85</v>
      </c>
      <c r="AY125" s="202" t="s">
        <v>196</v>
      </c>
      <c r="BE125" s="301">
        <f t="shared" si="4"/>
        <v>0</v>
      </c>
      <c r="BF125" s="301">
        <f t="shared" si="5"/>
        <v>0</v>
      </c>
      <c r="BG125" s="301">
        <f t="shared" si="6"/>
        <v>0</v>
      </c>
      <c r="BH125" s="301">
        <f t="shared" si="7"/>
        <v>0</v>
      </c>
      <c r="BI125" s="301">
        <f t="shared" si="8"/>
        <v>0</v>
      </c>
      <c r="BJ125" s="202" t="s">
        <v>39</v>
      </c>
      <c r="BK125" s="301">
        <f t="shared" si="9"/>
        <v>0</v>
      </c>
      <c r="BL125" s="202" t="s">
        <v>261</v>
      </c>
      <c r="BM125" s="202" t="s">
        <v>2961</v>
      </c>
    </row>
    <row r="126" spans="2:65" s="212" customFormat="1" ht="16.5" customHeight="1">
      <c r="B126" s="213"/>
      <c r="C126" s="302" t="s">
        <v>307</v>
      </c>
      <c r="D126" s="302" t="s">
        <v>291</v>
      </c>
      <c r="E126" s="303" t="s">
        <v>2962</v>
      </c>
      <c r="F126" s="304" t="s">
        <v>2963</v>
      </c>
      <c r="G126" s="305" t="s">
        <v>288</v>
      </c>
      <c r="H126" s="306">
        <v>6</v>
      </c>
      <c r="I126" s="117">
        <v>0</v>
      </c>
      <c r="J126" s="307">
        <f t="shared" si="0"/>
        <v>0</v>
      </c>
      <c r="K126" s="304" t="s">
        <v>351</v>
      </c>
      <c r="L126" s="308"/>
      <c r="M126" s="309" t="s">
        <v>5</v>
      </c>
      <c r="N126" s="310" t="s">
        <v>48</v>
      </c>
      <c r="O126" s="214"/>
      <c r="P126" s="299">
        <f t="shared" si="1"/>
        <v>0</v>
      </c>
      <c r="Q126" s="299">
        <v>0</v>
      </c>
      <c r="R126" s="299">
        <f t="shared" si="2"/>
        <v>0</v>
      </c>
      <c r="S126" s="299">
        <v>0</v>
      </c>
      <c r="T126" s="300">
        <f t="shared" si="3"/>
        <v>0</v>
      </c>
      <c r="AR126" s="202" t="s">
        <v>327</v>
      </c>
      <c r="AT126" s="202" t="s">
        <v>291</v>
      </c>
      <c r="AU126" s="202" t="s">
        <v>85</v>
      </c>
      <c r="AY126" s="202" t="s">
        <v>196</v>
      </c>
      <c r="BE126" s="301">
        <f t="shared" si="4"/>
        <v>0</v>
      </c>
      <c r="BF126" s="301">
        <f t="shared" si="5"/>
        <v>0</v>
      </c>
      <c r="BG126" s="301">
        <f t="shared" si="6"/>
        <v>0</v>
      </c>
      <c r="BH126" s="301">
        <f t="shared" si="7"/>
        <v>0</v>
      </c>
      <c r="BI126" s="301">
        <f t="shared" si="8"/>
        <v>0</v>
      </c>
      <c r="BJ126" s="202" t="s">
        <v>39</v>
      </c>
      <c r="BK126" s="301">
        <f t="shared" si="9"/>
        <v>0</v>
      </c>
      <c r="BL126" s="202" t="s">
        <v>261</v>
      </c>
      <c r="BM126" s="202" t="s">
        <v>2964</v>
      </c>
    </row>
    <row r="127" spans="2:65" s="212" customFormat="1" ht="38.25" customHeight="1">
      <c r="B127" s="213"/>
      <c r="C127" s="291" t="s">
        <v>311</v>
      </c>
      <c r="D127" s="291" t="s">
        <v>198</v>
      </c>
      <c r="E127" s="292" t="s">
        <v>2965</v>
      </c>
      <c r="F127" s="293" t="s">
        <v>2966</v>
      </c>
      <c r="G127" s="294" t="s">
        <v>243</v>
      </c>
      <c r="H127" s="295">
        <v>0.13200000000000001</v>
      </c>
      <c r="I127" s="116">
        <v>0</v>
      </c>
      <c r="J127" s="296">
        <f t="shared" si="0"/>
        <v>0</v>
      </c>
      <c r="K127" s="293" t="s">
        <v>202</v>
      </c>
      <c r="L127" s="213"/>
      <c r="M127" s="297" t="s">
        <v>5</v>
      </c>
      <c r="N127" s="298" t="s">
        <v>48</v>
      </c>
      <c r="O127" s="214"/>
      <c r="P127" s="299">
        <f t="shared" si="1"/>
        <v>0</v>
      </c>
      <c r="Q127" s="299">
        <v>0</v>
      </c>
      <c r="R127" s="299">
        <f t="shared" si="2"/>
        <v>0</v>
      </c>
      <c r="S127" s="299">
        <v>0</v>
      </c>
      <c r="T127" s="300">
        <f t="shared" si="3"/>
        <v>0</v>
      </c>
      <c r="AR127" s="202" t="s">
        <v>261</v>
      </c>
      <c r="AT127" s="202" t="s">
        <v>198</v>
      </c>
      <c r="AU127" s="202" t="s">
        <v>85</v>
      </c>
      <c r="AY127" s="202" t="s">
        <v>196</v>
      </c>
      <c r="BE127" s="301">
        <f t="shared" si="4"/>
        <v>0</v>
      </c>
      <c r="BF127" s="301">
        <f t="shared" si="5"/>
        <v>0</v>
      </c>
      <c r="BG127" s="301">
        <f t="shared" si="6"/>
        <v>0</v>
      </c>
      <c r="BH127" s="301">
        <f t="shared" si="7"/>
        <v>0</v>
      </c>
      <c r="BI127" s="301">
        <f t="shared" si="8"/>
        <v>0</v>
      </c>
      <c r="BJ127" s="202" t="s">
        <v>39</v>
      </c>
      <c r="BK127" s="301">
        <f t="shared" si="9"/>
        <v>0</v>
      </c>
      <c r="BL127" s="202" t="s">
        <v>261</v>
      </c>
      <c r="BM127" s="202" t="s">
        <v>2967</v>
      </c>
    </row>
    <row r="128" spans="2:65" s="279" customFormat="1" ht="29.85" customHeight="1">
      <c r="B128" s="278"/>
      <c r="D128" s="280" t="s">
        <v>76</v>
      </c>
      <c r="E128" s="289" t="s">
        <v>1390</v>
      </c>
      <c r="F128" s="289" t="s">
        <v>2968</v>
      </c>
      <c r="I128" s="115"/>
      <c r="J128" s="290">
        <f>BK128</f>
        <v>0</v>
      </c>
      <c r="L128" s="278"/>
      <c r="M128" s="283"/>
      <c r="N128" s="284"/>
      <c r="O128" s="284"/>
      <c r="P128" s="285">
        <f>P129</f>
        <v>0</v>
      </c>
      <c r="Q128" s="284"/>
      <c r="R128" s="285">
        <f>R129</f>
        <v>3.8999999999999999E-4</v>
      </c>
      <c r="S128" s="284"/>
      <c r="T128" s="286">
        <f>T129</f>
        <v>0</v>
      </c>
      <c r="AR128" s="280" t="s">
        <v>85</v>
      </c>
      <c r="AT128" s="287" t="s">
        <v>76</v>
      </c>
      <c r="AU128" s="287" t="s">
        <v>39</v>
      </c>
      <c r="AY128" s="280" t="s">
        <v>196</v>
      </c>
      <c r="BK128" s="288">
        <f>BK129</f>
        <v>0</v>
      </c>
    </row>
    <row r="129" spans="2:65" s="212" customFormat="1" ht="25.5" customHeight="1">
      <c r="B129" s="213"/>
      <c r="C129" s="291" t="s">
        <v>315</v>
      </c>
      <c r="D129" s="291" t="s">
        <v>198</v>
      </c>
      <c r="E129" s="292" t="s">
        <v>2969</v>
      </c>
      <c r="F129" s="293" t="s">
        <v>2970</v>
      </c>
      <c r="G129" s="294" t="s">
        <v>288</v>
      </c>
      <c r="H129" s="295">
        <v>1</v>
      </c>
      <c r="I129" s="116">
        <v>0</v>
      </c>
      <c r="J129" s="296">
        <f>ROUND(I129*H129,2)</f>
        <v>0</v>
      </c>
      <c r="K129" s="293" t="s">
        <v>202</v>
      </c>
      <c r="L129" s="213"/>
      <c r="M129" s="297" t="s">
        <v>5</v>
      </c>
      <c r="N129" s="298" t="s">
        <v>48</v>
      </c>
      <c r="O129" s="214"/>
      <c r="P129" s="299">
        <f>O129*H129</f>
        <v>0</v>
      </c>
      <c r="Q129" s="299">
        <v>3.8999999999999999E-4</v>
      </c>
      <c r="R129" s="299">
        <f>Q129*H129</f>
        <v>3.8999999999999999E-4</v>
      </c>
      <c r="S129" s="299">
        <v>0</v>
      </c>
      <c r="T129" s="300">
        <f>S129*H129</f>
        <v>0</v>
      </c>
      <c r="AR129" s="202" t="s">
        <v>261</v>
      </c>
      <c r="AT129" s="202" t="s">
        <v>198</v>
      </c>
      <c r="AU129" s="202" t="s">
        <v>85</v>
      </c>
      <c r="AY129" s="202" t="s">
        <v>196</v>
      </c>
      <c r="BE129" s="301">
        <f>IF(N129="základní",J129,0)</f>
        <v>0</v>
      </c>
      <c r="BF129" s="301">
        <f>IF(N129="snížená",J129,0)</f>
        <v>0</v>
      </c>
      <c r="BG129" s="301">
        <f>IF(N129="zákl. přenesená",J129,0)</f>
        <v>0</v>
      </c>
      <c r="BH129" s="301">
        <f>IF(N129="sníž. přenesená",J129,0)</f>
        <v>0</v>
      </c>
      <c r="BI129" s="301">
        <f>IF(N129="nulová",J129,0)</f>
        <v>0</v>
      </c>
      <c r="BJ129" s="202" t="s">
        <v>39</v>
      </c>
      <c r="BK129" s="301">
        <f>ROUND(I129*H129,2)</f>
        <v>0</v>
      </c>
      <c r="BL129" s="202" t="s">
        <v>261</v>
      </c>
      <c r="BM129" s="202" t="s">
        <v>2971</v>
      </c>
    </row>
    <row r="130" spans="2:65" s="279" customFormat="1" ht="29.85" customHeight="1">
      <c r="B130" s="278"/>
      <c r="D130" s="280" t="s">
        <v>76</v>
      </c>
      <c r="E130" s="289" t="s">
        <v>1011</v>
      </c>
      <c r="F130" s="289" t="s">
        <v>1012</v>
      </c>
      <c r="I130" s="115"/>
      <c r="J130" s="290">
        <f>BK130</f>
        <v>0</v>
      </c>
      <c r="L130" s="278"/>
      <c r="M130" s="283"/>
      <c r="N130" s="284"/>
      <c r="O130" s="284"/>
      <c r="P130" s="285">
        <f>SUM(P131:P132)</f>
        <v>0</v>
      </c>
      <c r="Q130" s="284"/>
      <c r="R130" s="285">
        <f>SUM(R131:R132)</f>
        <v>1.3999999999999998E-3</v>
      </c>
      <c r="S130" s="284"/>
      <c r="T130" s="286">
        <f>SUM(T131:T132)</f>
        <v>0</v>
      </c>
      <c r="AR130" s="280" t="s">
        <v>85</v>
      </c>
      <c r="AT130" s="287" t="s">
        <v>76</v>
      </c>
      <c r="AU130" s="287" t="s">
        <v>39</v>
      </c>
      <c r="AY130" s="280" t="s">
        <v>196</v>
      </c>
      <c r="BK130" s="288">
        <f>SUM(BK131:BK132)</f>
        <v>0</v>
      </c>
    </row>
    <row r="131" spans="2:65" s="212" customFormat="1" ht="16.5" customHeight="1">
      <c r="B131" s="213"/>
      <c r="C131" s="291" t="s">
        <v>319</v>
      </c>
      <c r="D131" s="291" t="s">
        <v>198</v>
      </c>
      <c r="E131" s="292" t="s">
        <v>2972</v>
      </c>
      <c r="F131" s="293" t="s">
        <v>2973</v>
      </c>
      <c r="G131" s="294" t="s">
        <v>1016</v>
      </c>
      <c r="H131" s="295">
        <v>20</v>
      </c>
      <c r="I131" s="116">
        <v>0</v>
      </c>
      <c r="J131" s="296">
        <f>ROUND(I131*H131,2)</f>
        <v>0</v>
      </c>
      <c r="K131" s="293" t="s">
        <v>351</v>
      </c>
      <c r="L131" s="213"/>
      <c r="M131" s="297" t="s">
        <v>5</v>
      </c>
      <c r="N131" s="298" t="s">
        <v>48</v>
      </c>
      <c r="O131" s="214"/>
      <c r="P131" s="299">
        <f>O131*H131</f>
        <v>0</v>
      </c>
      <c r="Q131" s="299">
        <v>6.9999999999999994E-5</v>
      </c>
      <c r="R131" s="299">
        <f>Q131*H131</f>
        <v>1.3999999999999998E-3</v>
      </c>
      <c r="S131" s="299">
        <v>0</v>
      </c>
      <c r="T131" s="300">
        <f>S131*H131</f>
        <v>0</v>
      </c>
      <c r="AR131" s="202" t="s">
        <v>261</v>
      </c>
      <c r="AT131" s="202" t="s">
        <v>198</v>
      </c>
      <c r="AU131" s="202" t="s">
        <v>85</v>
      </c>
      <c r="AY131" s="202" t="s">
        <v>196</v>
      </c>
      <c r="BE131" s="301">
        <f>IF(N131="základní",J131,0)</f>
        <v>0</v>
      </c>
      <c r="BF131" s="301">
        <f>IF(N131="snížená",J131,0)</f>
        <v>0</v>
      </c>
      <c r="BG131" s="301">
        <f>IF(N131="zákl. přenesená",J131,0)</f>
        <v>0</v>
      </c>
      <c r="BH131" s="301">
        <f>IF(N131="sníž. přenesená",J131,0)</f>
        <v>0</v>
      </c>
      <c r="BI131" s="301">
        <f>IF(N131="nulová",J131,0)</f>
        <v>0</v>
      </c>
      <c r="BJ131" s="202" t="s">
        <v>39</v>
      </c>
      <c r="BK131" s="301">
        <f>ROUND(I131*H131,2)</f>
        <v>0</v>
      </c>
      <c r="BL131" s="202" t="s">
        <v>261</v>
      </c>
      <c r="BM131" s="202" t="s">
        <v>2974</v>
      </c>
    </row>
    <row r="132" spans="2:65" s="212" customFormat="1" ht="38.25" customHeight="1">
      <c r="B132" s="213"/>
      <c r="C132" s="291" t="s">
        <v>323</v>
      </c>
      <c r="D132" s="291" t="s">
        <v>198</v>
      </c>
      <c r="E132" s="292" t="s">
        <v>1035</v>
      </c>
      <c r="F132" s="293" t="s">
        <v>1036</v>
      </c>
      <c r="G132" s="294" t="s">
        <v>243</v>
      </c>
      <c r="H132" s="295">
        <v>1E-3</v>
      </c>
      <c r="I132" s="116">
        <v>0</v>
      </c>
      <c r="J132" s="296">
        <f>ROUND(I132*H132,2)</f>
        <v>0</v>
      </c>
      <c r="K132" s="293" t="s">
        <v>202</v>
      </c>
      <c r="L132" s="213"/>
      <c r="M132" s="297" t="s">
        <v>5</v>
      </c>
      <c r="N132" s="298" t="s">
        <v>48</v>
      </c>
      <c r="O132" s="214"/>
      <c r="P132" s="299">
        <f>O132*H132</f>
        <v>0</v>
      </c>
      <c r="Q132" s="299">
        <v>0</v>
      </c>
      <c r="R132" s="299">
        <f>Q132*H132</f>
        <v>0</v>
      </c>
      <c r="S132" s="299">
        <v>0</v>
      </c>
      <c r="T132" s="300">
        <f>S132*H132</f>
        <v>0</v>
      </c>
      <c r="AR132" s="202" t="s">
        <v>261</v>
      </c>
      <c r="AT132" s="202" t="s">
        <v>198</v>
      </c>
      <c r="AU132" s="202" t="s">
        <v>85</v>
      </c>
      <c r="AY132" s="202" t="s">
        <v>196</v>
      </c>
      <c r="BE132" s="301">
        <f>IF(N132="základní",J132,0)</f>
        <v>0</v>
      </c>
      <c r="BF132" s="301">
        <f>IF(N132="snížená",J132,0)</f>
        <v>0</v>
      </c>
      <c r="BG132" s="301">
        <f>IF(N132="zákl. přenesená",J132,0)</f>
        <v>0</v>
      </c>
      <c r="BH132" s="301">
        <f>IF(N132="sníž. přenesená",J132,0)</f>
        <v>0</v>
      </c>
      <c r="BI132" s="301">
        <f>IF(N132="nulová",J132,0)</f>
        <v>0</v>
      </c>
      <c r="BJ132" s="202" t="s">
        <v>39</v>
      </c>
      <c r="BK132" s="301">
        <f>ROUND(I132*H132,2)</f>
        <v>0</v>
      </c>
      <c r="BL132" s="202" t="s">
        <v>261</v>
      </c>
      <c r="BM132" s="202" t="s">
        <v>2975</v>
      </c>
    </row>
    <row r="133" spans="2:65" s="279" customFormat="1" ht="29.85" customHeight="1">
      <c r="B133" s="278"/>
      <c r="D133" s="280" t="s">
        <v>76</v>
      </c>
      <c r="E133" s="289" t="s">
        <v>1150</v>
      </c>
      <c r="F133" s="289" t="s">
        <v>1151</v>
      </c>
      <c r="I133" s="115"/>
      <c r="J133" s="290">
        <f>BK133</f>
        <v>0</v>
      </c>
      <c r="L133" s="278"/>
      <c r="M133" s="283"/>
      <c r="N133" s="284"/>
      <c r="O133" s="284"/>
      <c r="P133" s="285">
        <f>SUM(P134:P135)</f>
        <v>0</v>
      </c>
      <c r="Q133" s="284"/>
      <c r="R133" s="285">
        <f>SUM(R134:R135)</f>
        <v>3.5000000000000001E-3</v>
      </c>
      <c r="S133" s="284"/>
      <c r="T133" s="286">
        <f>SUM(T134:T135)</f>
        <v>0</v>
      </c>
      <c r="AR133" s="280" t="s">
        <v>85</v>
      </c>
      <c r="AT133" s="287" t="s">
        <v>76</v>
      </c>
      <c r="AU133" s="287" t="s">
        <v>39</v>
      </c>
      <c r="AY133" s="280" t="s">
        <v>196</v>
      </c>
      <c r="BK133" s="288">
        <f>SUM(BK134:BK135)</f>
        <v>0</v>
      </c>
    </row>
    <row r="134" spans="2:65" s="212" customFormat="1" ht="25.5" customHeight="1">
      <c r="B134" s="213"/>
      <c r="C134" s="291" t="s">
        <v>327</v>
      </c>
      <c r="D134" s="291" t="s">
        <v>198</v>
      </c>
      <c r="E134" s="292" t="s">
        <v>2976</v>
      </c>
      <c r="F134" s="293" t="s">
        <v>2977</v>
      </c>
      <c r="G134" s="294" t="s">
        <v>400</v>
      </c>
      <c r="H134" s="295">
        <v>50</v>
      </c>
      <c r="I134" s="116">
        <v>0</v>
      </c>
      <c r="J134" s="296">
        <f>ROUND(I134*H134,2)</f>
        <v>0</v>
      </c>
      <c r="K134" s="293" t="s">
        <v>202</v>
      </c>
      <c r="L134" s="213"/>
      <c r="M134" s="297" t="s">
        <v>5</v>
      </c>
      <c r="N134" s="298" t="s">
        <v>48</v>
      </c>
      <c r="O134" s="214"/>
      <c r="P134" s="299">
        <f>O134*H134</f>
        <v>0</v>
      </c>
      <c r="Q134" s="299">
        <v>3.0000000000000001E-5</v>
      </c>
      <c r="R134" s="299">
        <f>Q134*H134</f>
        <v>1.5E-3</v>
      </c>
      <c r="S134" s="299">
        <v>0</v>
      </c>
      <c r="T134" s="300">
        <f>S134*H134</f>
        <v>0</v>
      </c>
      <c r="AR134" s="202" t="s">
        <v>261</v>
      </c>
      <c r="AT134" s="202" t="s">
        <v>198</v>
      </c>
      <c r="AU134" s="202" t="s">
        <v>85</v>
      </c>
      <c r="AY134" s="202" t="s">
        <v>196</v>
      </c>
      <c r="BE134" s="301">
        <f>IF(N134="základní",J134,0)</f>
        <v>0</v>
      </c>
      <c r="BF134" s="301">
        <f>IF(N134="snížená",J134,0)</f>
        <v>0</v>
      </c>
      <c r="BG134" s="301">
        <f>IF(N134="zákl. přenesená",J134,0)</f>
        <v>0</v>
      </c>
      <c r="BH134" s="301">
        <f>IF(N134="sníž. přenesená",J134,0)</f>
        <v>0</v>
      </c>
      <c r="BI134" s="301">
        <f>IF(N134="nulová",J134,0)</f>
        <v>0</v>
      </c>
      <c r="BJ134" s="202" t="s">
        <v>39</v>
      </c>
      <c r="BK134" s="301">
        <f>ROUND(I134*H134,2)</f>
        <v>0</v>
      </c>
      <c r="BL134" s="202" t="s">
        <v>261</v>
      </c>
      <c r="BM134" s="202" t="s">
        <v>2978</v>
      </c>
    </row>
    <row r="135" spans="2:65" s="212" customFormat="1" ht="25.5" customHeight="1">
      <c r="B135" s="213"/>
      <c r="C135" s="291" t="s">
        <v>331</v>
      </c>
      <c r="D135" s="291" t="s">
        <v>198</v>
      </c>
      <c r="E135" s="292" t="s">
        <v>2979</v>
      </c>
      <c r="F135" s="293" t="s">
        <v>2980</v>
      </c>
      <c r="G135" s="294" t="s">
        <v>400</v>
      </c>
      <c r="H135" s="295">
        <v>50</v>
      </c>
      <c r="I135" s="116">
        <v>0</v>
      </c>
      <c r="J135" s="296">
        <f>ROUND(I135*H135,2)</f>
        <v>0</v>
      </c>
      <c r="K135" s="293" t="s">
        <v>202</v>
      </c>
      <c r="L135" s="213"/>
      <c r="M135" s="297" t="s">
        <v>5</v>
      </c>
      <c r="N135" s="320" t="s">
        <v>48</v>
      </c>
      <c r="O135" s="321"/>
      <c r="P135" s="322">
        <f>O135*H135</f>
        <v>0</v>
      </c>
      <c r="Q135" s="322">
        <v>4.0000000000000003E-5</v>
      </c>
      <c r="R135" s="322">
        <f>Q135*H135</f>
        <v>2E-3</v>
      </c>
      <c r="S135" s="322">
        <v>0</v>
      </c>
      <c r="T135" s="323">
        <f>S135*H135</f>
        <v>0</v>
      </c>
      <c r="AR135" s="202" t="s">
        <v>261</v>
      </c>
      <c r="AT135" s="202" t="s">
        <v>198</v>
      </c>
      <c r="AU135" s="202" t="s">
        <v>85</v>
      </c>
      <c r="AY135" s="202" t="s">
        <v>196</v>
      </c>
      <c r="BE135" s="301">
        <f>IF(N135="základní",J135,0)</f>
        <v>0</v>
      </c>
      <c r="BF135" s="301">
        <f>IF(N135="snížená",J135,0)</f>
        <v>0</v>
      </c>
      <c r="BG135" s="301">
        <f>IF(N135="zákl. přenesená",J135,0)</f>
        <v>0</v>
      </c>
      <c r="BH135" s="301">
        <f>IF(N135="sníž. přenesená",J135,0)</f>
        <v>0</v>
      </c>
      <c r="BI135" s="301">
        <f>IF(N135="nulová",J135,0)</f>
        <v>0</v>
      </c>
      <c r="BJ135" s="202" t="s">
        <v>39</v>
      </c>
      <c r="BK135" s="301">
        <f>ROUND(I135*H135,2)</f>
        <v>0</v>
      </c>
      <c r="BL135" s="202" t="s">
        <v>261</v>
      </c>
      <c r="BM135" s="202" t="s">
        <v>2981</v>
      </c>
    </row>
    <row r="136" spans="2:65" s="212" customFormat="1" ht="6.95" customHeight="1">
      <c r="B136" s="236"/>
      <c r="C136" s="237"/>
      <c r="D136" s="237"/>
      <c r="E136" s="237"/>
      <c r="F136" s="237"/>
      <c r="G136" s="237"/>
      <c r="H136" s="237"/>
      <c r="I136" s="108"/>
      <c r="J136" s="237"/>
      <c r="K136" s="237"/>
      <c r="L136" s="213"/>
    </row>
  </sheetData>
  <sheetProtection password="805E" sheet="1" objects="1" scenarios="1"/>
  <autoFilter ref="C90:K135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8"/>
  <sheetViews>
    <sheetView showGridLines="0" workbookViewId="0">
      <pane ySplit="1" topLeftCell="A2" activePane="bottomLeft" state="frozen"/>
      <selection pane="bottomLeft" activeCell="L100" sqref="L100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122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2423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2982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71.25" customHeight="1">
      <c r="B26" s="218"/>
      <c r="C26" s="219"/>
      <c r="D26" s="219"/>
      <c r="E26" s="380" t="s">
        <v>42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ROUND(J93,0)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ROUND(SUM(BE93:BE197), 0)</f>
        <v>0</v>
      </c>
      <c r="G32" s="214"/>
      <c r="H32" s="214"/>
      <c r="I32" s="106">
        <v>0.21</v>
      </c>
      <c r="J32" s="228">
        <f>ROUND(ROUND((SUM(BE93:BE197)),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ROUND(SUM(BF93:BF197), 0)</f>
        <v>0</v>
      </c>
      <c r="G33" s="214"/>
      <c r="H33" s="214"/>
      <c r="I33" s="106">
        <v>0.15</v>
      </c>
      <c r="J33" s="228">
        <f>ROUND(ROUND((SUM(BF93:BF197)),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ROUND(SUM(BG93:BG197),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ROUND(SUM(BH93:BH197),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ROUND(SUM(BI93:BI197),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2423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08 - Elektroinstalace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J93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162</v>
      </c>
      <c r="E61" s="249"/>
      <c r="F61" s="249"/>
      <c r="G61" s="249"/>
      <c r="H61" s="249"/>
      <c r="I61" s="111"/>
      <c r="J61" s="250">
        <f>J94</f>
        <v>0</v>
      </c>
      <c r="K61" s="251"/>
    </row>
    <row r="62" spans="2:47" s="259" customFormat="1" ht="19.899999999999999" customHeight="1">
      <c r="B62" s="253"/>
      <c r="C62" s="254"/>
      <c r="D62" s="255" t="s">
        <v>2983</v>
      </c>
      <c r="E62" s="256"/>
      <c r="F62" s="256"/>
      <c r="G62" s="256"/>
      <c r="H62" s="256"/>
      <c r="I62" s="112"/>
      <c r="J62" s="257">
        <f>J95</f>
        <v>0</v>
      </c>
      <c r="K62" s="258"/>
    </row>
    <row r="63" spans="2:47" s="259" customFormat="1" ht="19.899999999999999" customHeight="1">
      <c r="B63" s="253"/>
      <c r="C63" s="254"/>
      <c r="D63" s="255" t="s">
        <v>1986</v>
      </c>
      <c r="E63" s="256"/>
      <c r="F63" s="256"/>
      <c r="G63" s="256"/>
      <c r="H63" s="256"/>
      <c r="I63" s="112"/>
      <c r="J63" s="257">
        <f>J100</f>
        <v>0</v>
      </c>
      <c r="K63" s="258"/>
    </row>
    <row r="64" spans="2:47" s="259" customFormat="1" ht="19.899999999999999" customHeight="1">
      <c r="B64" s="253"/>
      <c r="C64" s="254"/>
      <c r="D64" s="255" t="s">
        <v>1987</v>
      </c>
      <c r="E64" s="256"/>
      <c r="F64" s="256"/>
      <c r="G64" s="256"/>
      <c r="H64" s="256"/>
      <c r="I64" s="112"/>
      <c r="J64" s="257">
        <f>J102</f>
        <v>0</v>
      </c>
      <c r="K64" s="258"/>
    </row>
    <row r="65" spans="2:12" s="259" customFormat="1" ht="19.899999999999999" customHeight="1">
      <c r="B65" s="253"/>
      <c r="C65" s="254"/>
      <c r="D65" s="255" t="s">
        <v>1988</v>
      </c>
      <c r="E65" s="256"/>
      <c r="F65" s="256"/>
      <c r="G65" s="256"/>
      <c r="H65" s="256"/>
      <c r="I65" s="112"/>
      <c r="J65" s="257">
        <f>J131</f>
        <v>0</v>
      </c>
      <c r="K65" s="258"/>
    </row>
    <row r="66" spans="2:12" s="259" customFormat="1" ht="19.899999999999999" customHeight="1">
      <c r="B66" s="253"/>
      <c r="C66" s="254"/>
      <c r="D66" s="255" t="s">
        <v>1989</v>
      </c>
      <c r="E66" s="256"/>
      <c r="F66" s="256"/>
      <c r="G66" s="256"/>
      <c r="H66" s="256"/>
      <c r="I66" s="112"/>
      <c r="J66" s="257">
        <f>J151</f>
        <v>0</v>
      </c>
      <c r="K66" s="258"/>
    </row>
    <row r="67" spans="2:12" s="259" customFormat="1" ht="19.899999999999999" customHeight="1">
      <c r="B67" s="253"/>
      <c r="C67" s="254"/>
      <c r="D67" s="255" t="s">
        <v>1990</v>
      </c>
      <c r="E67" s="256"/>
      <c r="F67" s="256"/>
      <c r="G67" s="256"/>
      <c r="H67" s="256"/>
      <c r="I67" s="112"/>
      <c r="J67" s="257">
        <f>J159</f>
        <v>0</v>
      </c>
      <c r="K67" s="258"/>
    </row>
    <row r="68" spans="2:12" s="259" customFormat="1" ht="19.899999999999999" customHeight="1">
      <c r="B68" s="253"/>
      <c r="C68" s="254"/>
      <c r="D68" s="255" t="s">
        <v>1991</v>
      </c>
      <c r="E68" s="256"/>
      <c r="F68" s="256"/>
      <c r="G68" s="256"/>
      <c r="H68" s="256"/>
      <c r="I68" s="112"/>
      <c r="J68" s="257">
        <f>J174</f>
        <v>0</v>
      </c>
      <c r="K68" s="258"/>
    </row>
    <row r="69" spans="2:12" s="252" customFormat="1" ht="24.95" customHeight="1">
      <c r="B69" s="246"/>
      <c r="C69" s="247"/>
      <c r="D69" s="248" t="s">
        <v>178</v>
      </c>
      <c r="E69" s="249"/>
      <c r="F69" s="249"/>
      <c r="G69" s="249"/>
      <c r="H69" s="249"/>
      <c r="I69" s="111"/>
      <c r="J69" s="250">
        <f>J184</f>
        <v>0</v>
      </c>
      <c r="K69" s="251"/>
    </row>
    <row r="70" spans="2:12" s="259" customFormat="1" ht="19.899999999999999" customHeight="1">
      <c r="B70" s="253"/>
      <c r="C70" s="254"/>
      <c r="D70" s="255" t="s">
        <v>1992</v>
      </c>
      <c r="E70" s="256"/>
      <c r="F70" s="256"/>
      <c r="G70" s="256"/>
      <c r="H70" s="256"/>
      <c r="I70" s="112"/>
      <c r="J70" s="257">
        <f>J185</f>
        <v>0</v>
      </c>
      <c r="K70" s="258"/>
    </row>
    <row r="71" spans="2:12" s="252" customFormat="1" ht="24.95" customHeight="1">
      <c r="B71" s="246"/>
      <c r="C71" s="247"/>
      <c r="D71" s="248" t="s">
        <v>1993</v>
      </c>
      <c r="E71" s="249"/>
      <c r="F71" s="249"/>
      <c r="G71" s="249"/>
      <c r="H71" s="249"/>
      <c r="I71" s="111"/>
      <c r="J71" s="250">
        <f>J193</f>
        <v>0</v>
      </c>
      <c r="K71" s="251"/>
    </row>
    <row r="72" spans="2:12" s="212" customFormat="1" ht="21.75" customHeight="1">
      <c r="B72" s="213"/>
      <c r="C72" s="214"/>
      <c r="D72" s="214"/>
      <c r="E72" s="214"/>
      <c r="F72" s="214"/>
      <c r="G72" s="214"/>
      <c r="H72" s="214"/>
      <c r="I72" s="101"/>
      <c r="J72" s="214"/>
      <c r="K72" s="215"/>
    </row>
    <row r="73" spans="2:12" s="212" customFormat="1" ht="6.95" customHeight="1">
      <c r="B73" s="236"/>
      <c r="C73" s="237"/>
      <c r="D73" s="237"/>
      <c r="E73" s="237"/>
      <c r="F73" s="237"/>
      <c r="G73" s="237"/>
      <c r="H73" s="237"/>
      <c r="I73" s="108"/>
      <c r="J73" s="237"/>
      <c r="K73" s="238"/>
    </row>
    <row r="77" spans="2:12" s="212" customFormat="1" ht="6.95" customHeight="1">
      <c r="B77" s="239"/>
      <c r="C77" s="240"/>
      <c r="D77" s="240"/>
      <c r="E77" s="240"/>
      <c r="F77" s="240"/>
      <c r="G77" s="240"/>
      <c r="H77" s="240"/>
      <c r="I77" s="109"/>
      <c r="J77" s="240"/>
      <c r="K77" s="240"/>
      <c r="L77" s="213"/>
    </row>
    <row r="78" spans="2:12" s="212" customFormat="1" ht="36.950000000000003" customHeight="1">
      <c r="B78" s="213"/>
      <c r="C78" s="260" t="s">
        <v>180</v>
      </c>
      <c r="I78" s="119"/>
      <c r="L78" s="213"/>
    </row>
    <row r="79" spans="2:12" s="212" customFormat="1" ht="6.95" customHeight="1">
      <c r="B79" s="213"/>
      <c r="I79" s="119"/>
      <c r="L79" s="213"/>
    </row>
    <row r="80" spans="2:12" s="212" customFormat="1" ht="14.45" customHeight="1">
      <c r="B80" s="213"/>
      <c r="C80" s="261" t="s">
        <v>19</v>
      </c>
      <c r="I80" s="119"/>
      <c r="L80" s="213"/>
    </row>
    <row r="81" spans="2:65" s="212" customFormat="1" ht="16.5" customHeight="1">
      <c r="B81" s="213"/>
      <c r="E81" s="382" t="str">
        <f>E7</f>
        <v>Střední škola automobilní Holice - modernizace dílen odborného výcviku a praxe - stavební práce</v>
      </c>
      <c r="F81" s="383"/>
      <c r="G81" s="383"/>
      <c r="H81" s="383"/>
      <c r="I81" s="119"/>
      <c r="L81" s="213"/>
    </row>
    <row r="82" spans="2:65" ht="15">
      <c r="B82" s="206"/>
      <c r="C82" s="261" t="s">
        <v>143</v>
      </c>
      <c r="L82" s="206"/>
    </row>
    <row r="83" spans="2:65" s="212" customFormat="1" ht="16.5" customHeight="1">
      <c r="B83" s="213"/>
      <c r="E83" s="382" t="s">
        <v>2423</v>
      </c>
      <c r="F83" s="373"/>
      <c r="G83" s="373"/>
      <c r="H83" s="373"/>
      <c r="I83" s="119"/>
      <c r="L83" s="213"/>
    </row>
    <row r="84" spans="2:65" s="212" customFormat="1" ht="14.45" customHeight="1">
      <c r="B84" s="213"/>
      <c r="C84" s="261" t="s">
        <v>145</v>
      </c>
      <c r="I84" s="119"/>
      <c r="L84" s="213"/>
    </row>
    <row r="85" spans="2:65" s="212" customFormat="1" ht="17.25" customHeight="1">
      <c r="B85" s="213"/>
      <c r="E85" s="372" t="str">
        <f>E11</f>
        <v>08 - Elektroinstalace</v>
      </c>
      <c r="F85" s="373"/>
      <c r="G85" s="373"/>
      <c r="H85" s="373"/>
      <c r="I85" s="119"/>
      <c r="L85" s="213"/>
    </row>
    <row r="86" spans="2:65" s="212" customFormat="1" ht="6.95" customHeight="1">
      <c r="B86" s="213"/>
      <c r="I86" s="119"/>
      <c r="L86" s="213"/>
    </row>
    <row r="87" spans="2:65" s="212" customFormat="1" ht="18" customHeight="1">
      <c r="B87" s="213"/>
      <c r="C87" s="261" t="s">
        <v>23</v>
      </c>
      <c r="F87" s="262" t="str">
        <f>F14</f>
        <v>Holice</v>
      </c>
      <c r="I87" s="113" t="s">
        <v>25</v>
      </c>
      <c r="J87" s="263">
        <f>IF(J14="","",J14)</f>
        <v>0</v>
      </c>
      <c r="L87" s="213"/>
    </row>
    <row r="88" spans="2:65" s="212" customFormat="1" ht="6.95" customHeight="1">
      <c r="B88" s="213"/>
      <c r="I88" s="119"/>
      <c r="L88" s="213"/>
    </row>
    <row r="89" spans="2:65" s="212" customFormat="1" ht="15">
      <c r="B89" s="213"/>
      <c r="C89" s="261" t="s">
        <v>26</v>
      </c>
      <c r="F89" s="262" t="str">
        <f>E17</f>
        <v>Pardubický kraj, Komenského nám. 125, Pardubice</v>
      </c>
      <c r="I89" s="113" t="s">
        <v>34</v>
      </c>
      <c r="J89" s="262" t="str">
        <f>E23</f>
        <v>ApA Architektonicko-projekt.ateliér Vamberk s.r.o.</v>
      </c>
      <c r="L89" s="213"/>
    </row>
    <row r="90" spans="2:65" s="212" customFormat="1" ht="14.45" customHeight="1">
      <c r="B90" s="213"/>
      <c r="C90" s="261" t="s">
        <v>32</v>
      </c>
      <c r="F90" s="262" t="str">
        <f>IF(E20="","",E20)</f>
        <v/>
      </c>
      <c r="I90" s="119"/>
      <c r="L90" s="213"/>
    </row>
    <row r="91" spans="2:65" s="212" customFormat="1" ht="10.35" customHeight="1">
      <c r="B91" s="213"/>
      <c r="I91" s="119"/>
      <c r="L91" s="213"/>
    </row>
    <row r="92" spans="2:65" s="271" customFormat="1" ht="29.25" customHeight="1">
      <c r="B92" s="264"/>
      <c r="C92" s="265" t="s">
        <v>181</v>
      </c>
      <c r="D92" s="266" t="s">
        <v>62</v>
      </c>
      <c r="E92" s="266" t="s">
        <v>58</v>
      </c>
      <c r="F92" s="266" t="s">
        <v>182</v>
      </c>
      <c r="G92" s="266" t="s">
        <v>183</v>
      </c>
      <c r="H92" s="266" t="s">
        <v>184</v>
      </c>
      <c r="I92" s="114" t="s">
        <v>185</v>
      </c>
      <c r="J92" s="266" t="s">
        <v>149</v>
      </c>
      <c r="K92" s="267" t="s">
        <v>186</v>
      </c>
      <c r="L92" s="264"/>
      <c r="M92" s="268" t="s">
        <v>187</v>
      </c>
      <c r="N92" s="269" t="s">
        <v>47</v>
      </c>
      <c r="O92" s="269" t="s">
        <v>188</v>
      </c>
      <c r="P92" s="269" t="s">
        <v>189</v>
      </c>
      <c r="Q92" s="269" t="s">
        <v>190</v>
      </c>
      <c r="R92" s="269" t="s">
        <v>191</v>
      </c>
      <c r="S92" s="269" t="s">
        <v>192</v>
      </c>
      <c r="T92" s="270" t="s">
        <v>193</v>
      </c>
    </row>
    <row r="93" spans="2:65" s="212" customFormat="1" ht="29.25" customHeight="1">
      <c r="B93" s="213"/>
      <c r="C93" s="272" t="s">
        <v>150</v>
      </c>
      <c r="I93" s="119"/>
      <c r="J93" s="273">
        <f>BK93</f>
        <v>0</v>
      </c>
      <c r="L93" s="213"/>
      <c r="M93" s="274"/>
      <c r="N93" s="222"/>
      <c r="O93" s="222"/>
      <c r="P93" s="275">
        <f>P94+P184+P193</f>
        <v>0</v>
      </c>
      <c r="Q93" s="222"/>
      <c r="R93" s="275">
        <f>R94+R184+R193</f>
        <v>25.108324999999997</v>
      </c>
      <c r="S93" s="222"/>
      <c r="T93" s="276">
        <f>T94+T184+T193</f>
        <v>0</v>
      </c>
      <c r="AT93" s="202" t="s">
        <v>76</v>
      </c>
      <c r="AU93" s="202" t="s">
        <v>151</v>
      </c>
      <c r="BK93" s="277">
        <f>BK94+BK184+BK193</f>
        <v>0</v>
      </c>
    </row>
    <row r="94" spans="2:65" s="279" customFormat="1" ht="37.35" customHeight="1">
      <c r="B94" s="278"/>
      <c r="D94" s="280" t="s">
        <v>76</v>
      </c>
      <c r="E94" s="281" t="s">
        <v>752</v>
      </c>
      <c r="F94" s="281" t="s">
        <v>753</v>
      </c>
      <c r="I94" s="115"/>
      <c r="J94" s="282">
        <f>BK94</f>
        <v>0</v>
      </c>
      <c r="L94" s="278"/>
      <c r="M94" s="283"/>
      <c r="N94" s="284"/>
      <c r="O94" s="284"/>
      <c r="P94" s="285">
        <f>P95+P100+P102+P131+P151+P159+P174</f>
        <v>0</v>
      </c>
      <c r="Q94" s="284"/>
      <c r="R94" s="285">
        <f>R95+R100+R102+R131+R151+R159+R174</f>
        <v>25.108324999999997</v>
      </c>
      <c r="S94" s="284"/>
      <c r="T94" s="286">
        <f>T95+T100+T102+T131+T151+T159+T174</f>
        <v>0</v>
      </c>
      <c r="AR94" s="280" t="s">
        <v>85</v>
      </c>
      <c r="AT94" s="287" t="s">
        <v>76</v>
      </c>
      <c r="AU94" s="287" t="s">
        <v>77</v>
      </c>
      <c r="AY94" s="280" t="s">
        <v>196</v>
      </c>
      <c r="BK94" s="288">
        <f>BK95+BK100+BK102+BK131+BK151+BK159+BK174</f>
        <v>0</v>
      </c>
    </row>
    <row r="95" spans="2:65" s="279" customFormat="1" ht="19.899999999999999" customHeight="1">
      <c r="B95" s="278"/>
      <c r="D95" s="280" t="s">
        <v>76</v>
      </c>
      <c r="E95" s="289" t="s">
        <v>1994</v>
      </c>
      <c r="F95" s="289" t="s">
        <v>2137</v>
      </c>
      <c r="I95" s="115"/>
      <c r="J95" s="290">
        <f>BK95</f>
        <v>0</v>
      </c>
      <c r="L95" s="278"/>
      <c r="M95" s="283"/>
      <c r="N95" s="284"/>
      <c r="O95" s="284"/>
      <c r="P95" s="285">
        <f>SUM(P96:P99)</f>
        <v>0</v>
      </c>
      <c r="Q95" s="284"/>
      <c r="R95" s="285">
        <f>SUM(R96:R99)</f>
        <v>9.5E-4</v>
      </c>
      <c r="S95" s="284"/>
      <c r="T95" s="286">
        <f>SUM(T96:T99)</f>
        <v>0</v>
      </c>
      <c r="AR95" s="280" t="s">
        <v>85</v>
      </c>
      <c r="AT95" s="287" t="s">
        <v>76</v>
      </c>
      <c r="AU95" s="287" t="s">
        <v>39</v>
      </c>
      <c r="AY95" s="280" t="s">
        <v>196</v>
      </c>
      <c r="BK95" s="288">
        <f>SUM(BK96:BK99)</f>
        <v>0</v>
      </c>
    </row>
    <row r="96" spans="2:65" s="212" customFormat="1" ht="25.5" customHeight="1">
      <c r="B96" s="213"/>
      <c r="C96" s="291" t="s">
        <v>39</v>
      </c>
      <c r="D96" s="291" t="s">
        <v>198</v>
      </c>
      <c r="E96" s="292" t="s">
        <v>2984</v>
      </c>
      <c r="F96" s="293" t="s">
        <v>2985</v>
      </c>
      <c r="G96" s="294" t="s">
        <v>288</v>
      </c>
      <c r="H96" s="295">
        <v>1</v>
      </c>
      <c r="I96" s="116">
        <v>0</v>
      </c>
      <c r="J96" s="296">
        <f>ROUND(I96*H96,2)</f>
        <v>0</v>
      </c>
      <c r="K96" s="293" t="s">
        <v>202</v>
      </c>
      <c r="L96" s="213"/>
      <c r="M96" s="297" t="s">
        <v>5</v>
      </c>
      <c r="N96" s="298" t="s">
        <v>48</v>
      </c>
      <c r="O96" s="214"/>
      <c r="P96" s="299">
        <f>O96*H96</f>
        <v>0</v>
      </c>
      <c r="Q96" s="299">
        <v>0</v>
      </c>
      <c r="R96" s="299">
        <f>Q96*H96</f>
        <v>0</v>
      </c>
      <c r="S96" s="299">
        <v>0</v>
      </c>
      <c r="T96" s="300">
        <f>S96*H96</f>
        <v>0</v>
      </c>
      <c r="AR96" s="202" t="s">
        <v>261</v>
      </c>
      <c r="AT96" s="202" t="s">
        <v>198</v>
      </c>
      <c r="AU96" s="202" t="s">
        <v>85</v>
      </c>
      <c r="AY96" s="202" t="s">
        <v>196</v>
      </c>
      <c r="BE96" s="301">
        <f>IF(N96="základní",J96,0)</f>
        <v>0</v>
      </c>
      <c r="BF96" s="301">
        <f>IF(N96="snížená",J96,0)</f>
        <v>0</v>
      </c>
      <c r="BG96" s="301">
        <f>IF(N96="zákl. přenesená",J96,0)</f>
        <v>0</v>
      </c>
      <c r="BH96" s="301">
        <f>IF(N96="sníž. přenesená",J96,0)</f>
        <v>0</v>
      </c>
      <c r="BI96" s="301">
        <f>IF(N96="nulová",J96,0)</f>
        <v>0</v>
      </c>
      <c r="BJ96" s="202" t="s">
        <v>39</v>
      </c>
      <c r="BK96" s="301">
        <f>ROUND(I96*H96,2)</f>
        <v>0</v>
      </c>
      <c r="BL96" s="202" t="s">
        <v>261</v>
      </c>
      <c r="BM96" s="202" t="s">
        <v>2986</v>
      </c>
    </row>
    <row r="97" spans="2:65" s="212" customFormat="1" ht="16.5" customHeight="1">
      <c r="B97" s="213"/>
      <c r="C97" s="302" t="s">
        <v>85</v>
      </c>
      <c r="D97" s="302" t="s">
        <v>291</v>
      </c>
      <c r="E97" s="303" t="s">
        <v>1999</v>
      </c>
      <c r="F97" s="304" t="s">
        <v>2987</v>
      </c>
      <c r="G97" s="305" t="s">
        <v>288</v>
      </c>
      <c r="H97" s="306">
        <v>1</v>
      </c>
      <c r="I97" s="117">
        <v>0</v>
      </c>
      <c r="J97" s="307">
        <f>ROUND(I97*H97,2)</f>
        <v>0</v>
      </c>
      <c r="K97" s="304" t="s">
        <v>351</v>
      </c>
      <c r="L97" s="308"/>
      <c r="M97" s="309" t="s">
        <v>5</v>
      </c>
      <c r="N97" s="310" t="s">
        <v>48</v>
      </c>
      <c r="O97" s="214"/>
      <c r="P97" s="299">
        <f>O97*H97</f>
        <v>0</v>
      </c>
      <c r="Q97" s="299">
        <v>9.5E-4</v>
      </c>
      <c r="R97" s="299">
        <f>Q97*H97</f>
        <v>9.5E-4</v>
      </c>
      <c r="S97" s="299">
        <v>0</v>
      </c>
      <c r="T97" s="300">
        <f>S97*H97</f>
        <v>0</v>
      </c>
      <c r="AR97" s="202" t="s">
        <v>327</v>
      </c>
      <c r="AT97" s="202" t="s">
        <v>291</v>
      </c>
      <c r="AU97" s="202" t="s">
        <v>85</v>
      </c>
      <c r="AY97" s="202" t="s">
        <v>196</v>
      </c>
      <c r="BE97" s="301">
        <f>IF(N97="základní",J97,0)</f>
        <v>0</v>
      </c>
      <c r="BF97" s="301">
        <f>IF(N97="snížená",J97,0)</f>
        <v>0</v>
      </c>
      <c r="BG97" s="301">
        <f>IF(N97="zákl. přenesená",J97,0)</f>
        <v>0</v>
      </c>
      <c r="BH97" s="301">
        <f>IF(N97="sníž. přenesená",J97,0)</f>
        <v>0</v>
      </c>
      <c r="BI97" s="301">
        <f>IF(N97="nulová",J97,0)</f>
        <v>0</v>
      </c>
      <c r="BJ97" s="202" t="s">
        <v>39</v>
      </c>
      <c r="BK97" s="301">
        <f>ROUND(I97*H97,2)</f>
        <v>0</v>
      </c>
      <c r="BL97" s="202" t="s">
        <v>261</v>
      </c>
      <c r="BM97" s="202" t="s">
        <v>2988</v>
      </c>
    </row>
    <row r="98" spans="2:65" s="212" customFormat="1">
      <c r="B98" s="213"/>
      <c r="D98" s="313"/>
      <c r="F98" s="324"/>
      <c r="I98" s="119"/>
      <c r="L98" s="213"/>
      <c r="M98" s="325"/>
      <c r="N98" s="214"/>
      <c r="O98" s="214"/>
      <c r="P98" s="214"/>
      <c r="Q98" s="214"/>
      <c r="R98" s="214"/>
      <c r="S98" s="214"/>
      <c r="T98" s="326"/>
      <c r="AT98" s="202"/>
      <c r="AU98" s="202"/>
    </row>
    <row r="99" spans="2:65" s="212" customFormat="1" ht="38.25" customHeight="1">
      <c r="B99" s="213"/>
      <c r="C99" s="291" t="s">
        <v>208</v>
      </c>
      <c r="D99" s="291" t="s">
        <v>198</v>
      </c>
      <c r="E99" s="292" t="s">
        <v>2989</v>
      </c>
      <c r="F99" s="293" t="s">
        <v>2006</v>
      </c>
      <c r="G99" s="294" t="s">
        <v>288</v>
      </c>
      <c r="H99" s="295">
        <v>1</v>
      </c>
      <c r="I99" s="116">
        <v>0</v>
      </c>
      <c r="J99" s="296">
        <f>ROUND(I99*H99,2)</f>
        <v>0</v>
      </c>
      <c r="K99" s="293" t="s">
        <v>202</v>
      </c>
      <c r="L99" s="213"/>
      <c r="M99" s="297" t="s">
        <v>5</v>
      </c>
      <c r="N99" s="298" t="s">
        <v>48</v>
      </c>
      <c r="O99" s="214"/>
      <c r="P99" s="299">
        <f>O99*H99</f>
        <v>0</v>
      </c>
      <c r="Q99" s="299">
        <v>0</v>
      </c>
      <c r="R99" s="299">
        <f>Q99*H99</f>
        <v>0</v>
      </c>
      <c r="S99" s="299">
        <v>0</v>
      </c>
      <c r="T99" s="300">
        <f>S99*H99</f>
        <v>0</v>
      </c>
      <c r="AR99" s="202" t="s">
        <v>261</v>
      </c>
      <c r="AT99" s="202" t="s">
        <v>198</v>
      </c>
      <c r="AU99" s="202" t="s">
        <v>85</v>
      </c>
      <c r="AY99" s="202" t="s">
        <v>196</v>
      </c>
      <c r="BE99" s="301">
        <f>IF(N99="základní",J99,0)</f>
        <v>0</v>
      </c>
      <c r="BF99" s="301">
        <f>IF(N99="snížená",J99,0)</f>
        <v>0</v>
      </c>
      <c r="BG99" s="301">
        <f>IF(N99="zákl. přenesená",J99,0)</f>
        <v>0</v>
      </c>
      <c r="BH99" s="301">
        <f>IF(N99="sníž. přenesená",J99,0)</f>
        <v>0</v>
      </c>
      <c r="BI99" s="301">
        <f>IF(N99="nulová",J99,0)</f>
        <v>0</v>
      </c>
      <c r="BJ99" s="202" t="s">
        <v>39</v>
      </c>
      <c r="BK99" s="301">
        <f>ROUND(I99*H99,2)</f>
        <v>0</v>
      </c>
      <c r="BL99" s="202" t="s">
        <v>261</v>
      </c>
      <c r="BM99" s="202" t="s">
        <v>2990</v>
      </c>
    </row>
    <row r="100" spans="2:65" s="279" customFormat="1" ht="29.85" customHeight="1">
      <c r="B100" s="278"/>
      <c r="D100" s="280" t="s">
        <v>76</v>
      </c>
      <c r="E100" s="289" t="s">
        <v>2008</v>
      </c>
      <c r="F100" s="289" t="s">
        <v>2009</v>
      </c>
      <c r="I100" s="115"/>
      <c r="J100" s="290">
        <f>BK100</f>
        <v>0</v>
      </c>
      <c r="L100" s="278"/>
      <c r="M100" s="283"/>
      <c r="N100" s="284"/>
      <c r="O100" s="284"/>
      <c r="P100" s="285">
        <f>P101</f>
        <v>0</v>
      </c>
      <c r="Q100" s="284"/>
      <c r="R100" s="285">
        <f>R101</f>
        <v>0</v>
      </c>
      <c r="S100" s="284"/>
      <c r="T100" s="286">
        <f>T101</f>
        <v>0</v>
      </c>
      <c r="AR100" s="280" t="s">
        <v>85</v>
      </c>
      <c r="AT100" s="287" t="s">
        <v>76</v>
      </c>
      <c r="AU100" s="287" t="s">
        <v>39</v>
      </c>
      <c r="AY100" s="280" t="s">
        <v>196</v>
      </c>
      <c r="BK100" s="288">
        <f>BK101</f>
        <v>0</v>
      </c>
    </row>
    <row r="101" spans="2:65" s="212" customFormat="1" ht="38.25" customHeight="1">
      <c r="B101" s="213"/>
      <c r="C101" s="291" t="s">
        <v>203</v>
      </c>
      <c r="D101" s="291" t="s">
        <v>198</v>
      </c>
      <c r="E101" s="292" t="s">
        <v>2991</v>
      </c>
      <c r="F101" s="293" t="s">
        <v>2992</v>
      </c>
      <c r="G101" s="294" t="s">
        <v>1591</v>
      </c>
      <c r="H101" s="295">
        <v>1</v>
      </c>
      <c r="I101" s="116">
        <v>0</v>
      </c>
      <c r="J101" s="296">
        <f>ROUND(I101*H101,2)</f>
        <v>0</v>
      </c>
      <c r="K101" s="293" t="s">
        <v>351</v>
      </c>
      <c r="L101" s="213"/>
      <c r="M101" s="297" t="s">
        <v>5</v>
      </c>
      <c r="N101" s="298" t="s">
        <v>48</v>
      </c>
      <c r="O101" s="214"/>
      <c r="P101" s="299">
        <f>O101*H101</f>
        <v>0</v>
      </c>
      <c r="Q101" s="299">
        <v>0</v>
      </c>
      <c r="R101" s="299">
        <f>Q101*H101</f>
        <v>0</v>
      </c>
      <c r="S101" s="299">
        <v>0</v>
      </c>
      <c r="T101" s="300">
        <f>S101*H101</f>
        <v>0</v>
      </c>
      <c r="AR101" s="202" t="s">
        <v>261</v>
      </c>
      <c r="AT101" s="202" t="s">
        <v>198</v>
      </c>
      <c r="AU101" s="202" t="s">
        <v>85</v>
      </c>
      <c r="AY101" s="202" t="s">
        <v>196</v>
      </c>
      <c r="BE101" s="301">
        <f>IF(N101="základní",J101,0)</f>
        <v>0</v>
      </c>
      <c r="BF101" s="301">
        <f>IF(N101="snížená",J101,0)</f>
        <v>0</v>
      </c>
      <c r="BG101" s="301">
        <f>IF(N101="zákl. přenesená",J101,0)</f>
        <v>0</v>
      </c>
      <c r="BH101" s="301">
        <f>IF(N101="sníž. přenesená",J101,0)</f>
        <v>0</v>
      </c>
      <c r="BI101" s="301">
        <f>IF(N101="nulová",J101,0)</f>
        <v>0</v>
      </c>
      <c r="BJ101" s="202" t="s">
        <v>39</v>
      </c>
      <c r="BK101" s="301">
        <f>ROUND(I101*H101,2)</f>
        <v>0</v>
      </c>
      <c r="BL101" s="202" t="s">
        <v>261</v>
      </c>
      <c r="BM101" s="202" t="s">
        <v>2993</v>
      </c>
    </row>
    <row r="102" spans="2:65" s="279" customFormat="1" ht="29.85" customHeight="1">
      <c r="B102" s="278"/>
      <c r="D102" s="280" t="s">
        <v>76</v>
      </c>
      <c r="E102" s="289" t="s">
        <v>2013</v>
      </c>
      <c r="F102" s="289" t="s">
        <v>2014</v>
      </c>
      <c r="I102" s="115"/>
      <c r="J102" s="290">
        <f>BK102</f>
        <v>0</v>
      </c>
      <c r="L102" s="278"/>
      <c r="M102" s="283"/>
      <c r="N102" s="284"/>
      <c r="O102" s="284"/>
      <c r="P102" s="285">
        <f>SUM(P103:P130)</f>
        <v>0</v>
      </c>
      <c r="Q102" s="284"/>
      <c r="R102" s="285">
        <f>SUM(R103:R130)</f>
        <v>24.174389999999999</v>
      </c>
      <c r="S102" s="284"/>
      <c r="T102" s="286">
        <f>SUM(T103:T130)</f>
        <v>0</v>
      </c>
      <c r="AR102" s="280" t="s">
        <v>85</v>
      </c>
      <c r="AT102" s="287" t="s">
        <v>76</v>
      </c>
      <c r="AU102" s="287" t="s">
        <v>39</v>
      </c>
      <c r="AY102" s="280" t="s">
        <v>196</v>
      </c>
      <c r="BK102" s="288">
        <f>SUM(BK103:BK130)</f>
        <v>0</v>
      </c>
    </row>
    <row r="103" spans="2:65" s="212" customFormat="1" ht="16.5" customHeight="1">
      <c r="B103" s="213"/>
      <c r="C103" s="291" t="s">
        <v>215</v>
      </c>
      <c r="D103" s="291" t="s">
        <v>198</v>
      </c>
      <c r="E103" s="292" t="s">
        <v>2357</v>
      </c>
      <c r="F103" s="293" t="s">
        <v>2358</v>
      </c>
      <c r="G103" s="294" t="s">
        <v>288</v>
      </c>
      <c r="H103" s="295">
        <v>120</v>
      </c>
      <c r="I103" s="116">
        <v>0</v>
      </c>
      <c r="J103" s="296">
        <f>ROUND(I103*H103,2)</f>
        <v>0</v>
      </c>
      <c r="K103" s="293" t="s">
        <v>202</v>
      </c>
      <c r="L103" s="213"/>
      <c r="M103" s="297" t="s">
        <v>5</v>
      </c>
      <c r="N103" s="298" t="s">
        <v>48</v>
      </c>
      <c r="O103" s="214"/>
      <c r="P103" s="299">
        <f>O103*H103</f>
        <v>0</v>
      </c>
      <c r="Q103" s="299">
        <v>0</v>
      </c>
      <c r="R103" s="299">
        <f>Q103*H103</f>
        <v>0</v>
      </c>
      <c r="S103" s="299">
        <v>0</v>
      </c>
      <c r="T103" s="300">
        <f>S103*H103</f>
        <v>0</v>
      </c>
      <c r="AR103" s="202" t="s">
        <v>261</v>
      </c>
      <c r="AT103" s="202" t="s">
        <v>198</v>
      </c>
      <c r="AU103" s="202" t="s">
        <v>85</v>
      </c>
      <c r="AY103" s="202" t="s">
        <v>196</v>
      </c>
      <c r="BE103" s="301">
        <f>IF(N103="základní",J103,0)</f>
        <v>0</v>
      </c>
      <c r="BF103" s="301">
        <f>IF(N103="snížená",J103,0)</f>
        <v>0</v>
      </c>
      <c r="BG103" s="301">
        <f>IF(N103="zákl. přenesená",J103,0)</f>
        <v>0</v>
      </c>
      <c r="BH103" s="301">
        <f>IF(N103="sníž. přenesená",J103,0)</f>
        <v>0</v>
      </c>
      <c r="BI103" s="301">
        <f>IF(N103="nulová",J103,0)</f>
        <v>0</v>
      </c>
      <c r="BJ103" s="202" t="s">
        <v>39</v>
      </c>
      <c r="BK103" s="301">
        <f>ROUND(I103*H103,2)</f>
        <v>0</v>
      </c>
      <c r="BL103" s="202" t="s">
        <v>261</v>
      </c>
      <c r="BM103" s="202" t="s">
        <v>2994</v>
      </c>
    </row>
    <row r="104" spans="2:65" s="212" customFormat="1" ht="16.5" customHeight="1">
      <c r="B104" s="213"/>
      <c r="C104" s="302" t="s">
        <v>219</v>
      </c>
      <c r="D104" s="302" t="s">
        <v>291</v>
      </c>
      <c r="E104" s="303" t="s">
        <v>2360</v>
      </c>
      <c r="F104" s="304" t="s">
        <v>2361</v>
      </c>
      <c r="G104" s="305" t="s">
        <v>288</v>
      </c>
      <c r="H104" s="306">
        <v>120</v>
      </c>
      <c r="I104" s="117">
        <v>0</v>
      </c>
      <c r="J104" s="307">
        <f>ROUND(I104*H104,2)</f>
        <v>0</v>
      </c>
      <c r="K104" s="304" t="s">
        <v>202</v>
      </c>
      <c r="L104" s="308"/>
      <c r="M104" s="309" t="s">
        <v>5</v>
      </c>
      <c r="N104" s="310" t="s">
        <v>48</v>
      </c>
      <c r="O104" s="214"/>
      <c r="P104" s="299">
        <f>O104*H104</f>
        <v>0</v>
      </c>
      <c r="Q104" s="299">
        <v>2.3000000000000001E-4</v>
      </c>
      <c r="R104" s="299">
        <f>Q104*H104</f>
        <v>2.76E-2</v>
      </c>
      <c r="S104" s="299">
        <v>0</v>
      </c>
      <c r="T104" s="300">
        <f>S104*H104</f>
        <v>0</v>
      </c>
      <c r="AR104" s="202" t="s">
        <v>327</v>
      </c>
      <c r="AT104" s="202" t="s">
        <v>291</v>
      </c>
      <c r="AU104" s="202" t="s">
        <v>85</v>
      </c>
      <c r="AY104" s="202" t="s">
        <v>196</v>
      </c>
      <c r="BE104" s="301">
        <f>IF(N104="základní",J104,0)</f>
        <v>0</v>
      </c>
      <c r="BF104" s="301">
        <f>IF(N104="snížená",J104,0)</f>
        <v>0</v>
      </c>
      <c r="BG104" s="301">
        <f>IF(N104="zákl. přenesená",J104,0)</f>
        <v>0</v>
      </c>
      <c r="BH104" s="301">
        <f>IF(N104="sníž. přenesená",J104,0)</f>
        <v>0</v>
      </c>
      <c r="BI104" s="301">
        <f>IF(N104="nulová",J104,0)</f>
        <v>0</v>
      </c>
      <c r="BJ104" s="202" t="s">
        <v>39</v>
      </c>
      <c r="BK104" s="301">
        <f>ROUND(I104*H104,2)</f>
        <v>0</v>
      </c>
      <c r="BL104" s="202" t="s">
        <v>261</v>
      </c>
      <c r="BM104" s="202" t="s">
        <v>2995</v>
      </c>
    </row>
    <row r="105" spans="2:65" s="212" customFormat="1" ht="25.5" customHeight="1">
      <c r="B105" s="213"/>
      <c r="C105" s="291" t="s">
        <v>224</v>
      </c>
      <c r="D105" s="291" t="s">
        <v>198</v>
      </c>
      <c r="E105" s="292" t="s">
        <v>2015</v>
      </c>
      <c r="F105" s="293" t="s">
        <v>2016</v>
      </c>
      <c r="G105" s="294" t="s">
        <v>400</v>
      </c>
      <c r="H105" s="295">
        <v>130</v>
      </c>
      <c r="I105" s="116">
        <v>0</v>
      </c>
      <c r="J105" s="296">
        <f>ROUND(I105*H105,2)</f>
        <v>0</v>
      </c>
      <c r="K105" s="293" t="s">
        <v>202</v>
      </c>
      <c r="L105" s="213"/>
      <c r="M105" s="297" t="s">
        <v>5</v>
      </c>
      <c r="N105" s="298" t="s">
        <v>48</v>
      </c>
      <c r="O105" s="214"/>
      <c r="P105" s="299">
        <f>O105*H105</f>
        <v>0</v>
      </c>
      <c r="Q105" s="299">
        <v>0</v>
      </c>
      <c r="R105" s="299">
        <f>Q105*H105</f>
        <v>0</v>
      </c>
      <c r="S105" s="299">
        <v>0</v>
      </c>
      <c r="T105" s="300">
        <f>S105*H105</f>
        <v>0</v>
      </c>
      <c r="AR105" s="202" t="s">
        <v>261</v>
      </c>
      <c r="AT105" s="202" t="s">
        <v>198</v>
      </c>
      <c r="AU105" s="202" t="s">
        <v>85</v>
      </c>
      <c r="AY105" s="202" t="s">
        <v>196</v>
      </c>
      <c r="BE105" s="301">
        <f>IF(N105="základní",J105,0)</f>
        <v>0</v>
      </c>
      <c r="BF105" s="301">
        <f>IF(N105="snížená",J105,0)</f>
        <v>0</v>
      </c>
      <c r="BG105" s="301">
        <f>IF(N105="zákl. přenesená",J105,0)</f>
        <v>0</v>
      </c>
      <c r="BH105" s="301">
        <f>IF(N105="sníž. přenesená",J105,0)</f>
        <v>0</v>
      </c>
      <c r="BI105" s="301">
        <f>IF(N105="nulová",J105,0)</f>
        <v>0</v>
      </c>
      <c r="BJ105" s="202" t="s">
        <v>39</v>
      </c>
      <c r="BK105" s="301">
        <f>ROUND(I105*H105,2)</f>
        <v>0</v>
      </c>
      <c r="BL105" s="202" t="s">
        <v>261</v>
      </c>
      <c r="BM105" s="202" t="s">
        <v>2996</v>
      </c>
    </row>
    <row r="106" spans="2:65" s="212" customFormat="1" ht="16.5" customHeight="1">
      <c r="B106" s="213"/>
      <c r="C106" s="302" t="s">
        <v>228</v>
      </c>
      <c r="D106" s="302" t="s">
        <v>291</v>
      </c>
      <c r="E106" s="303" t="s">
        <v>2018</v>
      </c>
      <c r="F106" s="304" t="s">
        <v>2997</v>
      </c>
      <c r="G106" s="305" t="s">
        <v>400</v>
      </c>
      <c r="H106" s="306">
        <v>65</v>
      </c>
      <c r="I106" s="117">
        <v>0</v>
      </c>
      <c r="J106" s="307">
        <f>ROUND(I106*H106,2)</f>
        <v>0</v>
      </c>
      <c r="K106" s="304" t="s">
        <v>351</v>
      </c>
      <c r="L106" s="308"/>
      <c r="M106" s="309" t="s">
        <v>5</v>
      </c>
      <c r="N106" s="310" t="s">
        <v>48</v>
      </c>
      <c r="O106" s="214"/>
      <c r="P106" s="299">
        <f>O106*H106</f>
        <v>0</v>
      </c>
      <c r="Q106" s="299">
        <v>2.1000000000000001E-4</v>
      </c>
      <c r="R106" s="299">
        <f>Q106*H106</f>
        <v>1.3650000000000001E-2</v>
      </c>
      <c r="S106" s="299">
        <v>0</v>
      </c>
      <c r="T106" s="300">
        <f>S106*H106</f>
        <v>0</v>
      </c>
      <c r="AR106" s="202" t="s">
        <v>327</v>
      </c>
      <c r="AT106" s="202" t="s">
        <v>291</v>
      </c>
      <c r="AU106" s="202" t="s">
        <v>85</v>
      </c>
      <c r="AY106" s="202" t="s">
        <v>196</v>
      </c>
      <c r="BE106" s="301">
        <f>IF(N106="základní",J106,0)</f>
        <v>0</v>
      </c>
      <c r="BF106" s="301">
        <f>IF(N106="snížená",J106,0)</f>
        <v>0</v>
      </c>
      <c r="BG106" s="301">
        <f>IF(N106="zákl. přenesená",J106,0)</f>
        <v>0</v>
      </c>
      <c r="BH106" s="301">
        <f>IF(N106="sníž. přenesená",J106,0)</f>
        <v>0</v>
      </c>
      <c r="BI106" s="301">
        <f>IF(N106="nulová",J106,0)</f>
        <v>0</v>
      </c>
      <c r="BJ106" s="202" t="s">
        <v>39</v>
      </c>
      <c r="BK106" s="301">
        <f>ROUND(I106*H106,2)</f>
        <v>0</v>
      </c>
      <c r="BL106" s="202" t="s">
        <v>261</v>
      </c>
      <c r="BM106" s="202" t="s">
        <v>2998</v>
      </c>
    </row>
    <row r="107" spans="2:65" s="212" customFormat="1" ht="16.5" customHeight="1">
      <c r="B107" s="213"/>
      <c r="C107" s="302" t="s">
        <v>232</v>
      </c>
      <c r="D107" s="302" t="s">
        <v>291</v>
      </c>
      <c r="E107" s="303" t="s">
        <v>2999</v>
      </c>
      <c r="F107" s="304" t="s">
        <v>3000</v>
      </c>
      <c r="G107" s="305" t="s">
        <v>400</v>
      </c>
      <c r="H107" s="306">
        <v>65</v>
      </c>
      <c r="I107" s="117">
        <v>0</v>
      </c>
      <c r="J107" s="307">
        <f>ROUND(I107*H107,2)</f>
        <v>0</v>
      </c>
      <c r="K107" s="304" t="s">
        <v>202</v>
      </c>
      <c r="L107" s="308"/>
      <c r="M107" s="309" t="s">
        <v>5</v>
      </c>
      <c r="N107" s="310" t="s">
        <v>48</v>
      </c>
      <c r="O107" s="214"/>
      <c r="P107" s="299">
        <f>O107*H107</f>
        <v>0</v>
      </c>
      <c r="Q107" s="299">
        <v>2.9E-4</v>
      </c>
      <c r="R107" s="299">
        <f>Q107*H107</f>
        <v>1.8849999999999999E-2</v>
      </c>
      <c r="S107" s="299">
        <v>0</v>
      </c>
      <c r="T107" s="300">
        <f>S107*H107</f>
        <v>0</v>
      </c>
      <c r="AR107" s="202" t="s">
        <v>327</v>
      </c>
      <c r="AT107" s="202" t="s">
        <v>291</v>
      </c>
      <c r="AU107" s="202" t="s">
        <v>85</v>
      </c>
      <c r="AY107" s="202" t="s">
        <v>196</v>
      </c>
      <c r="BE107" s="301">
        <f>IF(N107="základní",J107,0)</f>
        <v>0</v>
      </c>
      <c r="BF107" s="301">
        <f>IF(N107="snížená",J107,0)</f>
        <v>0</v>
      </c>
      <c r="BG107" s="301">
        <f>IF(N107="zákl. přenesená",J107,0)</f>
        <v>0</v>
      </c>
      <c r="BH107" s="301">
        <f>IF(N107="sníž. přenesená",J107,0)</f>
        <v>0</v>
      </c>
      <c r="BI107" s="301">
        <f>IF(N107="nulová",J107,0)</f>
        <v>0</v>
      </c>
      <c r="BJ107" s="202" t="s">
        <v>39</v>
      </c>
      <c r="BK107" s="301">
        <f>ROUND(I107*H107,2)</f>
        <v>0</v>
      </c>
      <c r="BL107" s="202" t="s">
        <v>261</v>
      </c>
      <c r="BM107" s="202" t="s">
        <v>3001</v>
      </c>
    </row>
    <row r="108" spans="2:65" s="212" customFormat="1">
      <c r="B108" s="213"/>
      <c r="D108" s="313"/>
      <c r="F108" s="324"/>
      <c r="I108" s="119"/>
      <c r="L108" s="213"/>
      <c r="M108" s="325"/>
      <c r="N108" s="214"/>
      <c r="O108" s="214"/>
      <c r="P108" s="214"/>
      <c r="Q108" s="214"/>
      <c r="R108" s="214"/>
      <c r="S108" s="214"/>
      <c r="T108" s="326"/>
      <c r="AT108" s="202"/>
      <c r="AU108" s="202"/>
    </row>
    <row r="109" spans="2:65" s="212" customFormat="1" ht="25.5" customHeight="1">
      <c r="B109" s="213"/>
      <c r="C109" s="291" t="s">
        <v>236</v>
      </c>
      <c r="D109" s="291" t="s">
        <v>198</v>
      </c>
      <c r="E109" s="292" t="s">
        <v>3002</v>
      </c>
      <c r="F109" s="293" t="s">
        <v>3003</v>
      </c>
      <c r="G109" s="294" t="s">
        <v>400</v>
      </c>
      <c r="H109" s="295">
        <v>6</v>
      </c>
      <c r="I109" s="116">
        <v>0</v>
      </c>
      <c r="J109" s="296">
        <f t="shared" ref="J109:J128" si="0">ROUND(I109*H109,2)</f>
        <v>0</v>
      </c>
      <c r="K109" s="293" t="s">
        <v>202</v>
      </c>
      <c r="L109" s="213"/>
      <c r="M109" s="297" t="s">
        <v>5</v>
      </c>
      <c r="N109" s="298" t="s">
        <v>48</v>
      </c>
      <c r="O109" s="214"/>
      <c r="P109" s="299">
        <f t="shared" ref="P109:P128" si="1">O109*H109</f>
        <v>0</v>
      </c>
      <c r="Q109" s="299">
        <v>0</v>
      </c>
      <c r="R109" s="299">
        <f t="shared" ref="R109:R128" si="2">Q109*H109</f>
        <v>0</v>
      </c>
      <c r="S109" s="299">
        <v>0</v>
      </c>
      <c r="T109" s="300">
        <f t="shared" ref="T109:T128" si="3">S109*H109</f>
        <v>0</v>
      </c>
      <c r="AR109" s="202" t="s">
        <v>261</v>
      </c>
      <c r="AT109" s="202" t="s">
        <v>198</v>
      </c>
      <c r="AU109" s="202" t="s">
        <v>85</v>
      </c>
      <c r="AY109" s="202" t="s">
        <v>196</v>
      </c>
      <c r="BE109" s="301">
        <f t="shared" ref="BE109:BE128" si="4">IF(N109="základní",J109,0)</f>
        <v>0</v>
      </c>
      <c r="BF109" s="301">
        <f t="shared" ref="BF109:BF128" si="5">IF(N109="snížená",J109,0)</f>
        <v>0</v>
      </c>
      <c r="BG109" s="301">
        <f t="shared" ref="BG109:BG128" si="6">IF(N109="zákl. přenesená",J109,0)</f>
        <v>0</v>
      </c>
      <c r="BH109" s="301">
        <f t="shared" ref="BH109:BH128" si="7">IF(N109="sníž. přenesená",J109,0)</f>
        <v>0</v>
      </c>
      <c r="BI109" s="301">
        <f t="shared" ref="BI109:BI128" si="8">IF(N109="nulová",J109,0)</f>
        <v>0</v>
      </c>
      <c r="BJ109" s="202" t="s">
        <v>39</v>
      </c>
      <c r="BK109" s="301">
        <f t="shared" ref="BK109:BK128" si="9">ROUND(I109*H109,2)</f>
        <v>0</v>
      </c>
      <c r="BL109" s="202" t="s">
        <v>261</v>
      </c>
      <c r="BM109" s="202" t="s">
        <v>3004</v>
      </c>
    </row>
    <row r="110" spans="2:65" s="212" customFormat="1" ht="16.5" customHeight="1">
      <c r="B110" s="213"/>
      <c r="C110" s="302" t="s">
        <v>240</v>
      </c>
      <c r="D110" s="302" t="s">
        <v>291</v>
      </c>
      <c r="E110" s="303" t="s">
        <v>3005</v>
      </c>
      <c r="F110" s="304" t="s">
        <v>3006</v>
      </c>
      <c r="G110" s="305" t="s">
        <v>400</v>
      </c>
      <c r="H110" s="306">
        <v>6</v>
      </c>
      <c r="I110" s="117">
        <v>0</v>
      </c>
      <c r="J110" s="307">
        <f t="shared" si="0"/>
        <v>0</v>
      </c>
      <c r="K110" s="304" t="s">
        <v>202</v>
      </c>
      <c r="L110" s="308"/>
      <c r="M110" s="309" t="s">
        <v>5</v>
      </c>
      <c r="N110" s="310" t="s">
        <v>48</v>
      </c>
      <c r="O110" s="214"/>
      <c r="P110" s="299">
        <f t="shared" si="1"/>
        <v>0</v>
      </c>
      <c r="Q110" s="299">
        <v>1.9000000000000001E-4</v>
      </c>
      <c r="R110" s="299">
        <f t="shared" si="2"/>
        <v>1.14E-3</v>
      </c>
      <c r="S110" s="299">
        <v>0</v>
      </c>
      <c r="T110" s="300">
        <f t="shared" si="3"/>
        <v>0</v>
      </c>
      <c r="AR110" s="202" t="s">
        <v>327</v>
      </c>
      <c r="AT110" s="202" t="s">
        <v>291</v>
      </c>
      <c r="AU110" s="202" t="s">
        <v>85</v>
      </c>
      <c r="AY110" s="202" t="s">
        <v>196</v>
      </c>
      <c r="BE110" s="301">
        <f t="shared" si="4"/>
        <v>0</v>
      </c>
      <c r="BF110" s="301">
        <f t="shared" si="5"/>
        <v>0</v>
      </c>
      <c r="BG110" s="301">
        <f t="shared" si="6"/>
        <v>0</v>
      </c>
      <c r="BH110" s="301">
        <f t="shared" si="7"/>
        <v>0</v>
      </c>
      <c r="BI110" s="301">
        <f t="shared" si="8"/>
        <v>0</v>
      </c>
      <c r="BJ110" s="202" t="s">
        <v>39</v>
      </c>
      <c r="BK110" s="301">
        <f t="shared" si="9"/>
        <v>0</v>
      </c>
      <c r="BL110" s="202" t="s">
        <v>261</v>
      </c>
      <c r="BM110" s="202" t="s">
        <v>3007</v>
      </c>
    </row>
    <row r="111" spans="2:65" s="212" customFormat="1" ht="25.5" customHeight="1">
      <c r="B111" s="213"/>
      <c r="C111" s="291" t="s">
        <v>245</v>
      </c>
      <c r="D111" s="291" t="s">
        <v>198</v>
      </c>
      <c r="E111" s="292" t="s">
        <v>2021</v>
      </c>
      <c r="F111" s="293" t="s">
        <v>2022</v>
      </c>
      <c r="G111" s="294" t="s">
        <v>400</v>
      </c>
      <c r="H111" s="295">
        <v>195</v>
      </c>
      <c r="I111" s="116">
        <v>0</v>
      </c>
      <c r="J111" s="296">
        <f t="shared" si="0"/>
        <v>0</v>
      </c>
      <c r="K111" s="293" t="s">
        <v>202</v>
      </c>
      <c r="L111" s="213"/>
      <c r="M111" s="297" t="s">
        <v>5</v>
      </c>
      <c r="N111" s="298" t="s">
        <v>48</v>
      </c>
      <c r="O111" s="214"/>
      <c r="P111" s="299">
        <f t="shared" si="1"/>
        <v>0</v>
      </c>
      <c r="Q111" s="299">
        <v>0</v>
      </c>
      <c r="R111" s="299">
        <f t="shared" si="2"/>
        <v>0</v>
      </c>
      <c r="S111" s="299">
        <v>0</v>
      </c>
      <c r="T111" s="300">
        <f t="shared" si="3"/>
        <v>0</v>
      </c>
      <c r="AR111" s="202" t="s">
        <v>261</v>
      </c>
      <c r="AT111" s="202" t="s">
        <v>198</v>
      </c>
      <c r="AU111" s="202" t="s">
        <v>85</v>
      </c>
      <c r="AY111" s="202" t="s">
        <v>196</v>
      </c>
      <c r="BE111" s="301">
        <f t="shared" si="4"/>
        <v>0</v>
      </c>
      <c r="BF111" s="301">
        <f t="shared" si="5"/>
        <v>0</v>
      </c>
      <c r="BG111" s="301">
        <f t="shared" si="6"/>
        <v>0</v>
      </c>
      <c r="BH111" s="301">
        <f t="shared" si="7"/>
        <v>0</v>
      </c>
      <c r="BI111" s="301">
        <f t="shared" si="8"/>
        <v>0</v>
      </c>
      <c r="BJ111" s="202" t="s">
        <v>39</v>
      </c>
      <c r="BK111" s="301">
        <f t="shared" si="9"/>
        <v>0</v>
      </c>
      <c r="BL111" s="202" t="s">
        <v>261</v>
      </c>
      <c r="BM111" s="202" t="s">
        <v>3008</v>
      </c>
    </row>
    <row r="112" spans="2:65" s="212" customFormat="1" ht="16.5" customHeight="1">
      <c r="B112" s="213"/>
      <c r="C112" s="302" t="s">
        <v>250</v>
      </c>
      <c r="D112" s="302" t="s">
        <v>291</v>
      </c>
      <c r="E112" s="303" t="s">
        <v>3009</v>
      </c>
      <c r="F112" s="304" t="s">
        <v>3010</v>
      </c>
      <c r="G112" s="305" t="s">
        <v>288</v>
      </c>
      <c r="H112" s="306">
        <v>160</v>
      </c>
      <c r="I112" s="117">
        <v>0</v>
      </c>
      <c r="J112" s="307">
        <f t="shared" si="0"/>
        <v>0</v>
      </c>
      <c r="K112" s="304" t="s">
        <v>202</v>
      </c>
      <c r="L112" s="308"/>
      <c r="M112" s="309" t="s">
        <v>5</v>
      </c>
      <c r="N112" s="310" t="s">
        <v>48</v>
      </c>
      <c r="O112" s="214"/>
      <c r="P112" s="299">
        <f t="shared" si="1"/>
        <v>0</v>
      </c>
      <c r="Q112" s="299">
        <v>3.8999999999999999E-4</v>
      </c>
      <c r="R112" s="299">
        <f t="shared" si="2"/>
        <v>6.2399999999999997E-2</v>
      </c>
      <c r="S112" s="299">
        <v>0</v>
      </c>
      <c r="T112" s="300">
        <f t="shared" si="3"/>
        <v>0</v>
      </c>
      <c r="AR112" s="202" t="s">
        <v>726</v>
      </c>
      <c r="AT112" s="202" t="s">
        <v>291</v>
      </c>
      <c r="AU112" s="202" t="s">
        <v>85</v>
      </c>
      <c r="AY112" s="202" t="s">
        <v>196</v>
      </c>
      <c r="BE112" s="301">
        <f t="shared" si="4"/>
        <v>0</v>
      </c>
      <c r="BF112" s="301">
        <f t="shared" si="5"/>
        <v>0</v>
      </c>
      <c r="BG112" s="301">
        <f t="shared" si="6"/>
        <v>0</v>
      </c>
      <c r="BH112" s="301">
        <f t="shared" si="7"/>
        <v>0</v>
      </c>
      <c r="BI112" s="301">
        <f t="shared" si="8"/>
        <v>0</v>
      </c>
      <c r="BJ112" s="202" t="s">
        <v>39</v>
      </c>
      <c r="BK112" s="301">
        <f t="shared" si="9"/>
        <v>0</v>
      </c>
      <c r="BL112" s="202" t="s">
        <v>726</v>
      </c>
      <c r="BM112" s="202" t="s">
        <v>3011</v>
      </c>
    </row>
    <row r="113" spans="2:65" s="212" customFormat="1" ht="16.5" customHeight="1">
      <c r="B113" s="213"/>
      <c r="C113" s="302" t="s">
        <v>254</v>
      </c>
      <c r="D113" s="302" t="s">
        <v>291</v>
      </c>
      <c r="E113" s="303" t="s">
        <v>3012</v>
      </c>
      <c r="F113" s="304" t="s">
        <v>3013</v>
      </c>
      <c r="G113" s="305" t="s">
        <v>288</v>
      </c>
      <c r="H113" s="306">
        <v>35</v>
      </c>
      <c r="I113" s="117">
        <v>0</v>
      </c>
      <c r="J113" s="307">
        <f t="shared" si="0"/>
        <v>0</v>
      </c>
      <c r="K113" s="304" t="s">
        <v>202</v>
      </c>
      <c r="L113" s="308"/>
      <c r="M113" s="309" t="s">
        <v>5</v>
      </c>
      <c r="N113" s="310" t="s">
        <v>48</v>
      </c>
      <c r="O113" s="214"/>
      <c r="P113" s="299">
        <f t="shared" si="1"/>
        <v>0</v>
      </c>
      <c r="Q113" s="299">
        <v>1.2999999999999999E-4</v>
      </c>
      <c r="R113" s="299">
        <f t="shared" si="2"/>
        <v>4.5499999999999994E-3</v>
      </c>
      <c r="S113" s="299">
        <v>0</v>
      </c>
      <c r="T113" s="300">
        <f t="shared" si="3"/>
        <v>0</v>
      </c>
      <c r="AR113" s="202" t="s">
        <v>726</v>
      </c>
      <c r="AT113" s="202" t="s">
        <v>291</v>
      </c>
      <c r="AU113" s="202" t="s">
        <v>85</v>
      </c>
      <c r="AY113" s="202" t="s">
        <v>196</v>
      </c>
      <c r="BE113" s="301">
        <f t="shared" si="4"/>
        <v>0</v>
      </c>
      <c r="BF113" s="301">
        <f t="shared" si="5"/>
        <v>0</v>
      </c>
      <c r="BG113" s="301">
        <f t="shared" si="6"/>
        <v>0</v>
      </c>
      <c r="BH113" s="301">
        <f t="shared" si="7"/>
        <v>0</v>
      </c>
      <c r="BI113" s="301">
        <f t="shared" si="8"/>
        <v>0</v>
      </c>
      <c r="BJ113" s="202" t="s">
        <v>39</v>
      </c>
      <c r="BK113" s="301">
        <f t="shared" si="9"/>
        <v>0</v>
      </c>
      <c r="BL113" s="202" t="s">
        <v>726</v>
      </c>
      <c r="BM113" s="202" t="s">
        <v>3014</v>
      </c>
    </row>
    <row r="114" spans="2:65" s="212" customFormat="1" ht="25.5" customHeight="1">
      <c r="B114" s="213"/>
      <c r="C114" s="291" t="s">
        <v>11</v>
      </c>
      <c r="D114" s="291" t="s">
        <v>198</v>
      </c>
      <c r="E114" s="292" t="s">
        <v>2030</v>
      </c>
      <c r="F114" s="293" t="s">
        <v>2031</v>
      </c>
      <c r="G114" s="294" t="s">
        <v>400</v>
      </c>
      <c r="H114" s="295">
        <v>60</v>
      </c>
      <c r="I114" s="116">
        <v>0</v>
      </c>
      <c r="J114" s="296">
        <f t="shared" si="0"/>
        <v>0</v>
      </c>
      <c r="K114" s="293" t="s">
        <v>202</v>
      </c>
      <c r="L114" s="213"/>
      <c r="M114" s="297" t="s">
        <v>5</v>
      </c>
      <c r="N114" s="298" t="s">
        <v>48</v>
      </c>
      <c r="O114" s="214"/>
      <c r="P114" s="299">
        <f t="shared" si="1"/>
        <v>0</v>
      </c>
      <c r="Q114" s="299">
        <v>0</v>
      </c>
      <c r="R114" s="299">
        <f t="shared" si="2"/>
        <v>0</v>
      </c>
      <c r="S114" s="299">
        <v>0</v>
      </c>
      <c r="T114" s="300">
        <f t="shared" si="3"/>
        <v>0</v>
      </c>
      <c r="AR114" s="202" t="s">
        <v>261</v>
      </c>
      <c r="AT114" s="202" t="s">
        <v>198</v>
      </c>
      <c r="AU114" s="202" t="s">
        <v>85</v>
      </c>
      <c r="AY114" s="202" t="s">
        <v>196</v>
      </c>
      <c r="BE114" s="301">
        <f t="shared" si="4"/>
        <v>0</v>
      </c>
      <c r="BF114" s="301">
        <f t="shared" si="5"/>
        <v>0</v>
      </c>
      <c r="BG114" s="301">
        <f t="shared" si="6"/>
        <v>0</v>
      </c>
      <c r="BH114" s="301">
        <f t="shared" si="7"/>
        <v>0</v>
      </c>
      <c r="BI114" s="301">
        <f t="shared" si="8"/>
        <v>0</v>
      </c>
      <c r="BJ114" s="202" t="s">
        <v>39</v>
      </c>
      <c r="BK114" s="301">
        <f t="shared" si="9"/>
        <v>0</v>
      </c>
      <c r="BL114" s="202" t="s">
        <v>261</v>
      </c>
      <c r="BM114" s="202" t="s">
        <v>3015</v>
      </c>
    </row>
    <row r="115" spans="2:65" s="212" customFormat="1" ht="16.5" customHeight="1">
      <c r="B115" s="213"/>
      <c r="C115" s="302" t="s">
        <v>261</v>
      </c>
      <c r="D115" s="302" t="s">
        <v>291</v>
      </c>
      <c r="E115" s="303" t="s">
        <v>2033</v>
      </c>
      <c r="F115" s="304" t="s">
        <v>3016</v>
      </c>
      <c r="G115" s="305" t="s">
        <v>400</v>
      </c>
      <c r="H115" s="306">
        <v>60</v>
      </c>
      <c r="I115" s="117">
        <v>0</v>
      </c>
      <c r="J115" s="307">
        <f t="shared" si="0"/>
        <v>0</v>
      </c>
      <c r="K115" s="304" t="s">
        <v>351</v>
      </c>
      <c r="L115" s="308"/>
      <c r="M115" s="309" t="s">
        <v>5</v>
      </c>
      <c r="N115" s="310" t="s">
        <v>48</v>
      </c>
      <c r="O115" s="214"/>
      <c r="P115" s="299">
        <f t="shared" si="1"/>
        <v>0</v>
      </c>
      <c r="Q115" s="299">
        <v>0</v>
      </c>
      <c r="R115" s="299">
        <f t="shared" si="2"/>
        <v>0</v>
      </c>
      <c r="S115" s="299">
        <v>0</v>
      </c>
      <c r="T115" s="300">
        <f t="shared" si="3"/>
        <v>0</v>
      </c>
      <c r="AR115" s="202" t="s">
        <v>327</v>
      </c>
      <c r="AT115" s="202" t="s">
        <v>291</v>
      </c>
      <c r="AU115" s="202" t="s">
        <v>85</v>
      </c>
      <c r="AY115" s="202" t="s">
        <v>196</v>
      </c>
      <c r="BE115" s="301">
        <f t="shared" si="4"/>
        <v>0</v>
      </c>
      <c r="BF115" s="301">
        <f t="shared" si="5"/>
        <v>0</v>
      </c>
      <c r="BG115" s="301">
        <f t="shared" si="6"/>
        <v>0</v>
      </c>
      <c r="BH115" s="301">
        <f t="shared" si="7"/>
        <v>0</v>
      </c>
      <c r="BI115" s="301">
        <f t="shared" si="8"/>
        <v>0</v>
      </c>
      <c r="BJ115" s="202" t="s">
        <v>39</v>
      </c>
      <c r="BK115" s="301">
        <f t="shared" si="9"/>
        <v>0</v>
      </c>
      <c r="BL115" s="202" t="s">
        <v>261</v>
      </c>
      <c r="BM115" s="202" t="s">
        <v>3017</v>
      </c>
    </row>
    <row r="116" spans="2:65" s="212" customFormat="1" ht="25.5" customHeight="1">
      <c r="B116" s="213"/>
      <c r="C116" s="291" t="s">
        <v>266</v>
      </c>
      <c r="D116" s="291" t="s">
        <v>198</v>
      </c>
      <c r="E116" s="292" t="s">
        <v>2049</v>
      </c>
      <c r="F116" s="293" t="s">
        <v>2050</v>
      </c>
      <c r="G116" s="294" t="s">
        <v>400</v>
      </c>
      <c r="H116" s="295">
        <v>60</v>
      </c>
      <c r="I116" s="116">
        <v>0</v>
      </c>
      <c r="J116" s="296">
        <f t="shared" si="0"/>
        <v>0</v>
      </c>
      <c r="K116" s="293" t="s">
        <v>202</v>
      </c>
      <c r="L116" s="213"/>
      <c r="M116" s="297" t="s">
        <v>5</v>
      </c>
      <c r="N116" s="298" t="s">
        <v>48</v>
      </c>
      <c r="O116" s="214"/>
      <c r="P116" s="299">
        <f t="shared" si="1"/>
        <v>0</v>
      </c>
      <c r="Q116" s="299">
        <v>0</v>
      </c>
      <c r="R116" s="299">
        <f t="shared" si="2"/>
        <v>0</v>
      </c>
      <c r="S116" s="299">
        <v>0</v>
      </c>
      <c r="T116" s="300">
        <f t="shared" si="3"/>
        <v>0</v>
      </c>
      <c r="AR116" s="202" t="s">
        <v>261</v>
      </c>
      <c r="AT116" s="202" t="s">
        <v>198</v>
      </c>
      <c r="AU116" s="202" t="s">
        <v>85</v>
      </c>
      <c r="AY116" s="202" t="s">
        <v>196</v>
      </c>
      <c r="BE116" s="301">
        <f t="shared" si="4"/>
        <v>0</v>
      </c>
      <c r="BF116" s="301">
        <f t="shared" si="5"/>
        <v>0</v>
      </c>
      <c r="BG116" s="301">
        <f t="shared" si="6"/>
        <v>0</v>
      </c>
      <c r="BH116" s="301">
        <f t="shared" si="7"/>
        <v>0</v>
      </c>
      <c r="BI116" s="301">
        <f t="shared" si="8"/>
        <v>0</v>
      </c>
      <c r="BJ116" s="202" t="s">
        <v>39</v>
      </c>
      <c r="BK116" s="301">
        <f t="shared" si="9"/>
        <v>0</v>
      </c>
      <c r="BL116" s="202" t="s">
        <v>261</v>
      </c>
      <c r="BM116" s="202" t="s">
        <v>3018</v>
      </c>
    </row>
    <row r="117" spans="2:65" s="212" customFormat="1" ht="16.5" customHeight="1">
      <c r="B117" s="213"/>
      <c r="C117" s="302" t="s">
        <v>270</v>
      </c>
      <c r="D117" s="302" t="s">
        <v>291</v>
      </c>
      <c r="E117" s="303" t="s">
        <v>3019</v>
      </c>
      <c r="F117" s="304" t="s">
        <v>3020</v>
      </c>
      <c r="G117" s="305" t="s">
        <v>400</v>
      </c>
      <c r="H117" s="306">
        <v>60</v>
      </c>
      <c r="I117" s="117">
        <v>0</v>
      </c>
      <c r="J117" s="307">
        <f t="shared" si="0"/>
        <v>0</v>
      </c>
      <c r="K117" s="304" t="s">
        <v>351</v>
      </c>
      <c r="L117" s="308"/>
      <c r="M117" s="309" t="s">
        <v>5</v>
      </c>
      <c r="N117" s="310" t="s">
        <v>48</v>
      </c>
      <c r="O117" s="214"/>
      <c r="P117" s="299">
        <f t="shared" si="1"/>
        <v>0</v>
      </c>
      <c r="Q117" s="299">
        <v>0</v>
      </c>
      <c r="R117" s="299">
        <f t="shared" si="2"/>
        <v>0</v>
      </c>
      <c r="S117" s="299">
        <v>0</v>
      </c>
      <c r="T117" s="300">
        <f t="shared" si="3"/>
        <v>0</v>
      </c>
      <c r="AR117" s="202" t="s">
        <v>327</v>
      </c>
      <c r="AT117" s="202" t="s">
        <v>291</v>
      </c>
      <c r="AU117" s="202" t="s">
        <v>85</v>
      </c>
      <c r="AY117" s="202" t="s">
        <v>196</v>
      </c>
      <c r="BE117" s="301">
        <f t="shared" si="4"/>
        <v>0</v>
      </c>
      <c r="BF117" s="301">
        <f t="shared" si="5"/>
        <v>0</v>
      </c>
      <c r="BG117" s="301">
        <f t="shared" si="6"/>
        <v>0</v>
      </c>
      <c r="BH117" s="301">
        <f t="shared" si="7"/>
        <v>0</v>
      </c>
      <c r="BI117" s="301">
        <f t="shared" si="8"/>
        <v>0</v>
      </c>
      <c r="BJ117" s="202" t="s">
        <v>39</v>
      </c>
      <c r="BK117" s="301">
        <f t="shared" si="9"/>
        <v>0</v>
      </c>
      <c r="BL117" s="202" t="s">
        <v>261</v>
      </c>
      <c r="BM117" s="202" t="s">
        <v>3021</v>
      </c>
    </row>
    <row r="118" spans="2:65" s="212" customFormat="1" ht="16.5" customHeight="1">
      <c r="B118" s="213"/>
      <c r="C118" s="302" t="s">
        <v>274</v>
      </c>
      <c r="D118" s="302" t="s">
        <v>291</v>
      </c>
      <c r="E118" s="303" t="s">
        <v>2036</v>
      </c>
      <c r="F118" s="304" t="s">
        <v>3022</v>
      </c>
      <c r="G118" s="305" t="s">
        <v>1523</v>
      </c>
      <c r="H118" s="306">
        <v>60</v>
      </c>
      <c r="I118" s="117">
        <v>0</v>
      </c>
      <c r="J118" s="307">
        <f t="shared" si="0"/>
        <v>0</v>
      </c>
      <c r="K118" s="304" t="s">
        <v>351</v>
      </c>
      <c r="L118" s="308"/>
      <c r="M118" s="309" t="s">
        <v>5</v>
      </c>
      <c r="N118" s="310" t="s">
        <v>48</v>
      </c>
      <c r="O118" s="214"/>
      <c r="P118" s="299">
        <f t="shared" si="1"/>
        <v>0</v>
      </c>
      <c r="Q118" s="299">
        <v>0</v>
      </c>
      <c r="R118" s="299">
        <f t="shared" si="2"/>
        <v>0</v>
      </c>
      <c r="S118" s="299">
        <v>0</v>
      </c>
      <c r="T118" s="300">
        <f t="shared" si="3"/>
        <v>0</v>
      </c>
      <c r="AR118" s="202" t="s">
        <v>327</v>
      </c>
      <c r="AT118" s="202" t="s">
        <v>291</v>
      </c>
      <c r="AU118" s="202" t="s">
        <v>85</v>
      </c>
      <c r="AY118" s="202" t="s">
        <v>196</v>
      </c>
      <c r="BE118" s="301">
        <f t="shared" si="4"/>
        <v>0</v>
      </c>
      <c r="BF118" s="301">
        <f t="shared" si="5"/>
        <v>0</v>
      </c>
      <c r="BG118" s="301">
        <f t="shared" si="6"/>
        <v>0</v>
      </c>
      <c r="BH118" s="301">
        <f t="shared" si="7"/>
        <v>0</v>
      </c>
      <c r="BI118" s="301">
        <f t="shared" si="8"/>
        <v>0</v>
      </c>
      <c r="BJ118" s="202" t="s">
        <v>39</v>
      </c>
      <c r="BK118" s="301">
        <f t="shared" si="9"/>
        <v>0</v>
      </c>
      <c r="BL118" s="202" t="s">
        <v>261</v>
      </c>
      <c r="BM118" s="202" t="s">
        <v>3023</v>
      </c>
    </row>
    <row r="119" spans="2:65" s="212" customFormat="1" ht="16.5" customHeight="1">
      <c r="B119" s="213"/>
      <c r="C119" s="302" t="s">
        <v>278</v>
      </c>
      <c r="D119" s="302" t="s">
        <v>291</v>
      </c>
      <c r="E119" s="303" t="s">
        <v>2039</v>
      </c>
      <c r="F119" s="304" t="s">
        <v>2040</v>
      </c>
      <c r="G119" s="305" t="s">
        <v>1523</v>
      </c>
      <c r="H119" s="306">
        <v>203</v>
      </c>
      <c r="I119" s="117">
        <v>0</v>
      </c>
      <c r="J119" s="307">
        <f t="shared" si="0"/>
        <v>0</v>
      </c>
      <c r="K119" s="304" t="s">
        <v>351</v>
      </c>
      <c r="L119" s="308"/>
      <c r="M119" s="309" t="s">
        <v>5</v>
      </c>
      <c r="N119" s="310" t="s">
        <v>48</v>
      </c>
      <c r="O119" s="214"/>
      <c r="P119" s="299">
        <f t="shared" si="1"/>
        <v>0</v>
      </c>
      <c r="Q119" s="299">
        <v>0</v>
      </c>
      <c r="R119" s="299">
        <f t="shared" si="2"/>
        <v>0</v>
      </c>
      <c r="S119" s="299">
        <v>0</v>
      </c>
      <c r="T119" s="300">
        <f t="shared" si="3"/>
        <v>0</v>
      </c>
      <c r="AR119" s="202" t="s">
        <v>327</v>
      </c>
      <c r="AT119" s="202" t="s">
        <v>291</v>
      </c>
      <c r="AU119" s="202" t="s">
        <v>85</v>
      </c>
      <c r="AY119" s="202" t="s">
        <v>196</v>
      </c>
      <c r="BE119" s="301">
        <f t="shared" si="4"/>
        <v>0</v>
      </c>
      <c r="BF119" s="301">
        <f t="shared" si="5"/>
        <v>0</v>
      </c>
      <c r="BG119" s="301">
        <f t="shared" si="6"/>
        <v>0</v>
      </c>
      <c r="BH119" s="301">
        <f t="shared" si="7"/>
        <v>0</v>
      </c>
      <c r="BI119" s="301">
        <f t="shared" si="8"/>
        <v>0</v>
      </c>
      <c r="BJ119" s="202" t="s">
        <v>39</v>
      </c>
      <c r="BK119" s="301">
        <f t="shared" si="9"/>
        <v>0</v>
      </c>
      <c r="BL119" s="202" t="s">
        <v>261</v>
      </c>
      <c r="BM119" s="202" t="s">
        <v>3024</v>
      </c>
    </row>
    <row r="120" spans="2:65" s="212" customFormat="1" ht="16.5" customHeight="1">
      <c r="B120" s="213"/>
      <c r="C120" s="302" t="s">
        <v>10</v>
      </c>
      <c r="D120" s="302" t="s">
        <v>291</v>
      </c>
      <c r="E120" s="303" t="s">
        <v>2042</v>
      </c>
      <c r="F120" s="304" t="s">
        <v>3025</v>
      </c>
      <c r="G120" s="305" t="s">
        <v>2044</v>
      </c>
      <c r="H120" s="306">
        <v>3</v>
      </c>
      <c r="I120" s="117">
        <v>0</v>
      </c>
      <c r="J120" s="307">
        <f t="shared" si="0"/>
        <v>0</v>
      </c>
      <c r="K120" s="304" t="s">
        <v>351</v>
      </c>
      <c r="L120" s="308"/>
      <c r="M120" s="309" t="s">
        <v>5</v>
      </c>
      <c r="N120" s="310" t="s">
        <v>48</v>
      </c>
      <c r="O120" s="214"/>
      <c r="P120" s="299">
        <f t="shared" si="1"/>
        <v>0</v>
      </c>
      <c r="Q120" s="299">
        <v>0</v>
      </c>
      <c r="R120" s="299">
        <f t="shared" si="2"/>
        <v>0</v>
      </c>
      <c r="S120" s="299">
        <v>0</v>
      </c>
      <c r="T120" s="300">
        <f t="shared" si="3"/>
        <v>0</v>
      </c>
      <c r="AR120" s="202" t="s">
        <v>327</v>
      </c>
      <c r="AT120" s="202" t="s">
        <v>291</v>
      </c>
      <c r="AU120" s="202" t="s">
        <v>85</v>
      </c>
      <c r="AY120" s="202" t="s">
        <v>196</v>
      </c>
      <c r="BE120" s="301">
        <f t="shared" si="4"/>
        <v>0</v>
      </c>
      <c r="BF120" s="301">
        <f t="shared" si="5"/>
        <v>0</v>
      </c>
      <c r="BG120" s="301">
        <f t="shared" si="6"/>
        <v>0</v>
      </c>
      <c r="BH120" s="301">
        <f t="shared" si="7"/>
        <v>0</v>
      </c>
      <c r="BI120" s="301">
        <f t="shared" si="8"/>
        <v>0</v>
      </c>
      <c r="BJ120" s="202" t="s">
        <v>39</v>
      </c>
      <c r="BK120" s="301">
        <f t="shared" si="9"/>
        <v>0</v>
      </c>
      <c r="BL120" s="202" t="s">
        <v>261</v>
      </c>
      <c r="BM120" s="202" t="s">
        <v>3026</v>
      </c>
    </row>
    <row r="121" spans="2:65" s="212" customFormat="1" ht="16.5" customHeight="1">
      <c r="B121" s="213"/>
      <c r="C121" s="302" t="s">
        <v>285</v>
      </c>
      <c r="D121" s="302" t="s">
        <v>291</v>
      </c>
      <c r="E121" s="303" t="s">
        <v>2046</v>
      </c>
      <c r="F121" s="304" t="s">
        <v>3027</v>
      </c>
      <c r="G121" s="305" t="s">
        <v>1523</v>
      </c>
      <c r="H121" s="306">
        <v>60</v>
      </c>
      <c r="I121" s="117">
        <v>0</v>
      </c>
      <c r="J121" s="307">
        <f t="shared" si="0"/>
        <v>0</v>
      </c>
      <c r="K121" s="304" t="s">
        <v>351</v>
      </c>
      <c r="L121" s="308"/>
      <c r="M121" s="309" t="s">
        <v>5</v>
      </c>
      <c r="N121" s="310" t="s">
        <v>48</v>
      </c>
      <c r="O121" s="214"/>
      <c r="P121" s="299">
        <f t="shared" si="1"/>
        <v>0</v>
      </c>
      <c r="Q121" s="299">
        <v>0</v>
      </c>
      <c r="R121" s="299">
        <f t="shared" si="2"/>
        <v>0</v>
      </c>
      <c r="S121" s="299">
        <v>0</v>
      </c>
      <c r="T121" s="300">
        <f t="shared" si="3"/>
        <v>0</v>
      </c>
      <c r="AR121" s="202" t="s">
        <v>327</v>
      </c>
      <c r="AT121" s="202" t="s">
        <v>291</v>
      </c>
      <c r="AU121" s="202" t="s">
        <v>85</v>
      </c>
      <c r="AY121" s="202" t="s">
        <v>196</v>
      </c>
      <c r="BE121" s="301">
        <f t="shared" si="4"/>
        <v>0</v>
      </c>
      <c r="BF121" s="301">
        <f t="shared" si="5"/>
        <v>0</v>
      </c>
      <c r="BG121" s="301">
        <f t="shared" si="6"/>
        <v>0</v>
      </c>
      <c r="BH121" s="301">
        <f t="shared" si="7"/>
        <v>0</v>
      </c>
      <c r="BI121" s="301">
        <f t="shared" si="8"/>
        <v>0</v>
      </c>
      <c r="BJ121" s="202" t="s">
        <v>39</v>
      </c>
      <c r="BK121" s="301">
        <f t="shared" si="9"/>
        <v>0</v>
      </c>
      <c r="BL121" s="202" t="s">
        <v>261</v>
      </c>
      <c r="BM121" s="202" t="s">
        <v>3028</v>
      </c>
    </row>
    <row r="122" spans="2:65" s="212" customFormat="1" ht="16.5" customHeight="1">
      <c r="B122" s="213"/>
      <c r="C122" s="302" t="s">
        <v>290</v>
      </c>
      <c r="D122" s="302" t="s">
        <v>291</v>
      </c>
      <c r="E122" s="303" t="s">
        <v>3029</v>
      </c>
      <c r="F122" s="304" t="s">
        <v>3030</v>
      </c>
      <c r="G122" s="305" t="s">
        <v>1523</v>
      </c>
      <c r="H122" s="306">
        <v>60</v>
      </c>
      <c r="I122" s="117">
        <v>0</v>
      </c>
      <c r="J122" s="307">
        <f t="shared" si="0"/>
        <v>0</v>
      </c>
      <c r="K122" s="304" t="s">
        <v>351</v>
      </c>
      <c r="L122" s="308"/>
      <c r="M122" s="309" t="s">
        <v>5</v>
      </c>
      <c r="N122" s="310" t="s">
        <v>48</v>
      </c>
      <c r="O122" s="214"/>
      <c r="P122" s="299">
        <f t="shared" si="1"/>
        <v>0</v>
      </c>
      <c r="Q122" s="299">
        <v>0</v>
      </c>
      <c r="R122" s="299">
        <f t="shared" si="2"/>
        <v>0</v>
      </c>
      <c r="S122" s="299">
        <v>0</v>
      </c>
      <c r="T122" s="300">
        <f t="shared" si="3"/>
        <v>0</v>
      </c>
      <c r="AR122" s="202" t="s">
        <v>327</v>
      </c>
      <c r="AT122" s="202" t="s">
        <v>291</v>
      </c>
      <c r="AU122" s="202" t="s">
        <v>85</v>
      </c>
      <c r="AY122" s="202" t="s">
        <v>196</v>
      </c>
      <c r="BE122" s="301">
        <f t="shared" si="4"/>
        <v>0</v>
      </c>
      <c r="BF122" s="301">
        <f t="shared" si="5"/>
        <v>0</v>
      </c>
      <c r="BG122" s="301">
        <f t="shared" si="6"/>
        <v>0</v>
      </c>
      <c r="BH122" s="301">
        <f t="shared" si="7"/>
        <v>0</v>
      </c>
      <c r="BI122" s="301">
        <f t="shared" si="8"/>
        <v>0</v>
      </c>
      <c r="BJ122" s="202" t="s">
        <v>39</v>
      </c>
      <c r="BK122" s="301">
        <f t="shared" si="9"/>
        <v>0</v>
      </c>
      <c r="BL122" s="202" t="s">
        <v>261</v>
      </c>
      <c r="BM122" s="202" t="s">
        <v>3031</v>
      </c>
    </row>
    <row r="123" spans="2:65" s="212" customFormat="1" ht="16.5" customHeight="1">
      <c r="B123" s="213"/>
      <c r="C123" s="291" t="s">
        <v>295</v>
      </c>
      <c r="D123" s="291" t="s">
        <v>198</v>
      </c>
      <c r="E123" s="292" t="s">
        <v>3032</v>
      </c>
      <c r="F123" s="293" t="s">
        <v>3033</v>
      </c>
      <c r="G123" s="294" t="s">
        <v>288</v>
      </c>
      <c r="H123" s="295">
        <v>24</v>
      </c>
      <c r="I123" s="116">
        <v>0</v>
      </c>
      <c r="J123" s="296">
        <f t="shared" si="0"/>
        <v>0</v>
      </c>
      <c r="K123" s="293" t="s">
        <v>202</v>
      </c>
      <c r="L123" s="213"/>
      <c r="M123" s="297" t="s">
        <v>5</v>
      </c>
      <c r="N123" s="298" t="s">
        <v>48</v>
      </c>
      <c r="O123" s="214"/>
      <c r="P123" s="299">
        <f t="shared" si="1"/>
        <v>0</v>
      </c>
      <c r="Q123" s="299">
        <v>0</v>
      </c>
      <c r="R123" s="299">
        <f t="shared" si="2"/>
        <v>0</v>
      </c>
      <c r="S123" s="299">
        <v>0</v>
      </c>
      <c r="T123" s="300">
        <f t="shared" si="3"/>
        <v>0</v>
      </c>
      <c r="AR123" s="202" t="s">
        <v>460</v>
      </c>
      <c r="AT123" s="202" t="s">
        <v>198</v>
      </c>
      <c r="AU123" s="202" t="s">
        <v>85</v>
      </c>
      <c r="AY123" s="202" t="s">
        <v>196</v>
      </c>
      <c r="BE123" s="301">
        <f t="shared" si="4"/>
        <v>0</v>
      </c>
      <c r="BF123" s="301">
        <f t="shared" si="5"/>
        <v>0</v>
      </c>
      <c r="BG123" s="301">
        <f t="shared" si="6"/>
        <v>0</v>
      </c>
      <c r="BH123" s="301">
        <f t="shared" si="7"/>
        <v>0</v>
      </c>
      <c r="BI123" s="301">
        <f t="shared" si="8"/>
        <v>0</v>
      </c>
      <c r="BJ123" s="202" t="s">
        <v>39</v>
      </c>
      <c r="BK123" s="301">
        <f t="shared" si="9"/>
        <v>0</v>
      </c>
      <c r="BL123" s="202" t="s">
        <v>460</v>
      </c>
      <c r="BM123" s="202" t="s">
        <v>3034</v>
      </c>
    </row>
    <row r="124" spans="2:65" s="212" customFormat="1" ht="25.5" customHeight="1">
      <c r="B124" s="213"/>
      <c r="C124" s="291" t="s">
        <v>299</v>
      </c>
      <c r="D124" s="291" t="s">
        <v>198</v>
      </c>
      <c r="E124" s="292" t="s">
        <v>3035</v>
      </c>
      <c r="F124" s="293" t="s">
        <v>3036</v>
      </c>
      <c r="G124" s="294" t="s">
        <v>288</v>
      </c>
      <c r="H124" s="295">
        <v>24</v>
      </c>
      <c r="I124" s="116">
        <v>0</v>
      </c>
      <c r="J124" s="296">
        <f t="shared" si="0"/>
        <v>0</v>
      </c>
      <c r="K124" s="293" t="s">
        <v>202</v>
      </c>
      <c r="L124" s="213"/>
      <c r="M124" s="297" t="s">
        <v>5</v>
      </c>
      <c r="N124" s="298" t="s">
        <v>48</v>
      </c>
      <c r="O124" s="214"/>
      <c r="P124" s="299">
        <f t="shared" si="1"/>
        <v>0</v>
      </c>
      <c r="Q124" s="299">
        <v>0</v>
      </c>
      <c r="R124" s="299">
        <f t="shared" si="2"/>
        <v>0</v>
      </c>
      <c r="S124" s="299">
        <v>0</v>
      </c>
      <c r="T124" s="300">
        <f t="shared" si="3"/>
        <v>0</v>
      </c>
      <c r="AR124" s="202" t="s">
        <v>261</v>
      </c>
      <c r="AT124" s="202" t="s">
        <v>198</v>
      </c>
      <c r="AU124" s="202" t="s">
        <v>85</v>
      </c>
      <c r="AY124" s="202" t="s">
        <v>196</v>
      </c>
      <c r="BE124" s="301">
        <f t="shared" si="4"/>
        <v>0</v>
      </c>
      <c r="BF124" s="301">
        <f t="shared" si="5"/>
        <v>0</v>
      </c>
      <c r="BG124" s="301">
        <f t="shared" si="6"/>
        <v>0</v>
      </c>
      <c r="BH124" s="301">
        <f t="shared" si="7"/>
        <v>0</v>
      </c>
      <c r="BI124" s="301">
        <f t="shared" si="8"/>
        <v>0</v>
      </c>
      <c r="BJ124" s="202" t="s">
        <v>39</v>
      </c>
      <c r="BK124" s="301">
        <f t="shared" si="9"/>
        <v>0</v>
      </c>
      <c r="BL124" s="202" t="s">
        <v>261</v>
      </c>
      <c r="BM124" s="202" t="s">
        <v>3037</v>
      </c>
    </row>
    <row r="125" spans="2:65" s="212" customFormat="1" ht="16.5" customHeight="1">
      <c r="B125" s="213"/>
      <c r="C125" s="302" t="s">
        <v>303</v>
      </c>
      <c r="D125" s="302" t="s">
        <v>291</v>
      </c>
      <c r="E125" s="303" t="s">
        <v>3038</v>
      </c>
      <c r="F125" s="304" t="s">
        <v>3039</v>
      </c>
      <c r="G125" s="305" t="s">
        <v>1523</v>
      </c>
      <c r="H125" s="306">
        <v>24</v>
      </c>
      <c r="I125" s="117">
        <v>0</v>
      </c>
      <c r="J125" s="307">
        <f t="shared" si="0"/>
        <v>0</v>
      </c>
      <c r="K125" s="304" t="s">
        <v>351</v>
      </c>
      <c r="L125" s="308"/>
      <c r="M125" s="309" t="s">
        <v>5</v>
      </c>
      <c r="N125" s="310" t="s">
        <v>48</v>
      </c>
      <c r="O125" s="214"/>
      <c r="P125" s="299">
        <f t="shared" si="1"/>
        <v>0</v>
      </c>
      <c r="Q125" s="299">
        <v>0</v>
      </c>
      <c r="R125" s="299">
        <f t="shared" si="2"/>
        <v>0</v>
      </c>
      <c r="S125" s="299">
        <v>0</v>
      </c>
      <c r="T125" s="300">
        <f t="shared" si="3"/>
        <v>0</v>
      </c>
      <c r="AR125" s="202" t="s">
        <v>327</v>
      </c>
      <c r="AT125" s="202" t="s">
        <v>291</v>
      </c>
      <c r="AU125" s="202" t="s">
        <v>85</v>
      </c>
      <c r="AY125" s="202" t="s">
        <v>196</v>
      </c>
      <c r="BE125" s="301">
        <f t="shared" si="4"/>
        <v>0</v>
      </c>
      <c r="BF125" s="301">
        <f t="shared" si="5"/>
        <v>0</v>
      </c>
      <c r="BG125" s="301">
        <f t="shared" si="6"/>
        <v>0</v>
      </c>
      <c r="BH125" s="301">
        <f t="shared" si="7"/>
        <v>0</v>
      </c>
      <c r="BI125" s="301">
        <f t="shared" si="8"/>
        <v>0</v>
      </c>
      <c r="BJ125" s="202" t="s">
        <v>39</v>
      </c>
      <c r="BK125" s="301">
        <f t="shared" si="9"/>
        <v>0</v>
      </c>
      <c r="BL125" s="202" t="s">
        <v>261</v>
      </c>
      <c r="BM125" s="202" t="s">
        <v>3040</v>
      </c>
    </row>
    <row r="126" spans="2:65" s="212" customFormat="1" ht="16.5" customHeight="1">
      <c r="B126" s="213"/>
      <c r="C126" s="302" t="s">
        <v>307</v>
      </c>
      <c r="D126" s="302" t="s">
        <v>291</v>
      </c>
      <c r="E126" s="303" t="s">
        <v>1521</v>
      </c>
      <c r="F126" s="304" t="s">
        <v>3041</v>
      </c>
      <c r="G126" s="305" t="s">
        <v>1523</v>
      </c>
      <c r="H126" s="306">
        <v>24</v>
      </c>
      <c r="I126" s="117">
        <v>0</v>
      </c>
      <c r="J126" s="307">
        <f t="shared" si="0"/>
        <v>0</v>
      </c>
      <c r="K126" s="304" t="s">
        <v>351</v>
      </c>
      <c r="L126" s="308"/>
      <c r="M126" s="309" t="s">
        <v>5</v>
      </c>
      <c r="N126" s="310" t="s">
        <v>48</v>
      </c>
      <c r="O126" s="214"/>
      <c r="P126" s="299">
        <f t="shared" si="1"/>
        <v>0</v>
      </c>
      <c r="Q126" s="299">
        <v>1</v>
      </c>
      <c r="R126" s="299">
        <f t="shared" si="2"/>
        <v>24</v>
      </c>
      <c r="S126" s="299">
        <v>0</v>
      </c>
      <c r="T126" s="300">
        <f t="shared" si="3"/>
        <v>0</v>
      </c>
      <c r="AR126" s="202" t="s">
        <v>327</v>
      </c>
      <c r="AT126" s="202" t="s">
        <v>291</v>
      </c>
      <c r="AU126" s="202" t="s">
        <v>85</v>
      </c>
      <c r="AY126" s="202" t="s">
        <v>196</v>
      </c>
      <c r="BE126" s="301">
        <f t="shared" si="4"/>
        <v>0</v>
      </c>
      <c r="BF126" s="301">
        <f t="shared" si="5"/>
        <v>0</v>
      </c>
      <c r="BG126" s="301">
        <f t="shared" si="6"/>
        <v>0</v>
      </c>
      <c r="BH126" s="301">
        <f t="shared" si="7"/>
        <v>0</v>
      </c>
      <c r="BI126" s="301">
        <f t="shared" si="8"/>
        <v>0</v>
      </c>
      <c r="BJ126" s="202" t="s">
        <v>39</v>
      </c>
      <c r="BK126" s="301">
        <f t="shared" si="9"/>
        <v>0</v>
      </c>
      <c r="BL126" s="202" t="s">
        <v>261</v>
      </c>
      <c r="BM126" s="202" t="s">
        <v>3042</v>
      </c>
    </row>
    <row r="127" spans="2:65" s="212" customFormat="1" ht="16.5" customHeight="1">
      <c r="B127" s="213"/>
      <c r="C127" s="291" t="s">
        <v>311</v>
      </c>
      <c r="D127" s="291" t="s">
        <v>198</v>
      </c>
      <c r="E127" s="292" t="s">
        <v>3043</v>
      </c>
      <c r="F127" s="293" t="s">
        <v>3044</v>
      </c>
      <c r="G127" s="294" t="s">
        <v>400</v>
      </c>
      <c r="H127" s="295">
        <v>165</v>
      </c>
      <c r="I127" s="116">
        <v>0</v>
      </c>
      <c r="J127" s="296">
        <f t="shared" si="0"/>
        <v>0</v>
      </c>
      <c r="K127" s="293" t="s">
        <v>202</v>
      </c>
      <c r="L127" s="213"/>
      <c r="M127" s="297" t="s">
        <v>5</v>
      </c>
      <c r="N127" s="298" t="s">
        <v>48</v>
      </c>
      <c r="O127" s="214"/>
      <c r="P127" s="299">
        <f t="shared" si="1"/>
        <v>0</v>
      </c>
      <c r="Q127" s="299">
        <v>0</v>
      </c>
      <c r="R127" s="299">
        <f t="shared" si="2"/>
        <v>0</v>
      </c>
      <c r="S127" s="299">
        <v>0</v>
      </c>
      <c r="T127" s="300">
        <f t="shared" si="3"/>
        <v>0</v>
      </c>
      <c r="AR127" s="202" t="s">
        <v>460</v>
      </c>
      <c r="AT127" s="202" t="s">
        <v>198</v>
      </c>
      <c r="AU127" s="202" t="s">
        <v>85</v>
      </c>
      <c r="AY127" s="202" t="s">
        <v>196</v>
      </c>
      <c r="BE127" s="301">
        <f t="shared" si="4"/>
        <v>0</v>
      </c>
      <c r="BF127" s="301">
        <f t="shared" si="5"/>
        <v>0</v>
      </c>
      <c r="BG127" s="301">
        <f t="shared" si="6"/>
        <v>0</v>
      </c>
      <c r="BH127" s="301">
        <f t="shared" si="7"/>
        <v>0</v>
      </c>
      <c r="BI127" s="301">
        <f t="shared" si="8"/>
        <v>0</v>
      </c>
      <c r="BJ127" s="202" t="s">
        <v>39</v>
      </c>
      <c r="BK127" s="301">
        <f t="shared" si="9"/>
        <v>0</v>
      </c>
      <c r="BL127" s="202" t="s">
        <v>460</v>
      </c>
      <c r="BM127" s="202" t="s">
        <v>3045</v>
      </c>
    </row>
    <row r="128" spans="2:65" s="212" customFormat="1" ht="16.5" customHeight="1">
      <c r="B128" s="213"/>
      <c r="C128" s="302" t="s">
        <v>315</v>
      </c>
      <c r="D128" s="302" t="s">
        <v>291</v>
      </c>
      <c r="E128" s="303" t="s">
        <v>3046</v>
      </c>
      <c r="F128" s="304" t="s">
        <v>3047</v>
      </c>
      <c r="G128" s="305" t="s">
        <v>1016</v>
      </c>
      <c r="H128" s="306">
        <v>46.2</v>
      </c>
      <c r="I128" s="117">
        <v>0</v>
      </c>
      <c r="J128" s="307">
        <f t="shared" si="0"/>
        <v>0</v>
      </c>
      <c r="K128" s="304" t="s">
        <v>351</v>
      </c>
      <c r="L128" s="308"/>
      <c r="M128" s="309" t="s">
        <v>5</v>
      </c>
      <c r="N128" s="310" t="s">
        <v>48</v>
      </c>
      <c r="O128" s="214"/>
      <c r="P128" s="299">
        <f t="shared" si="1"/>
        <v>0</v>
      </c>
      <c r="Q128" s="299">
        <v>1E-3</v>
      </c>
      <c r="R128" s="299">
        <f t="shared" si="2"/>
        <v>4.6200000000000005E-2</v>
      </c>
      <c r="S128" s="299">
        <v>0</v>
      </c>
      <c r="T128" s="300">
        <f t="shared" si="3"/>
        <v>0</v>
      </c>
      <c r="AR128" s="202" t="s">
        <v>327</v>
      </c>
      <c r="AT128" s="202" t="s">
        <v>291</v>
      </c>
      <c r="AU128" s="202" t="s">
        <v>85</v>
      </c>
      <c r="AY128" s="202" t="s">
        <v>196</v>
      </c>
      <c r="BE128" s="301">
        <f t="shared" si="4"/>
        <v>0</v>
      </c>
      <c r="BF128" s="301">
        <f t="shared" si="5"/>
        <v>0</v>
      </c>
      <c r="BG128" s="301">
        <f t="shared" si="6"/>
        <v>0</v>
      </c>
      <c r="BH128" s="301">
        <f t="shared" si="7"/>
        <v>0</v>
      </c>
      <c r="BI128" s="301">
        <f t="shared" si="8"/>
        <v>0</v>
      </c>
      <c r="BJ128" s="202" t="s">
        <v>39</v>
      </c>
      <c r="BK128" s="301">
        <f t="shared" si="9"/>
        <v>0</v>
      </c>
      <c r="BL128" s="202" t="s">
        <v>261</v>
      </c>
      <c r="BM128" s="202" t="s">
        <v>3048</v>
      </c>
    </row>
    <row r="129" spans="2:65" s="212" customFormat="1" ht="27">
      <c r="B129" s="213"/>
      <c r="D129" s="313" t="s">
        <v>1772</v>
      </c>
      <c r="F129" s="324" t="s">
        <v>3049</v>
      </c>
      <c r="I129" s="119"/>
      <c r="L129" s="213"/>
      <c r="M129" s="325"/>
      <c r="N129" s="214"/>
      <c r="O129" s="214"/>
      <c r="P129" s="214"/>
      <c r="Q129" s="214"/>
      <c r="R129" s="214"/>
      <c r="S129" s="214"/>
      <c r="T129" s="326"/>
      <c r="AT129" s="202" t="s">
        <v>1772</v>
      </c>
      <c r="AU129" s="202" t="s">
        <v>85</v>
      </c>
    </row>
    <row r="130" spans="2:65" s="212" customFormat="1" ht="16.5" customHeight="1">
      <c r="B130" s="213"/>
      <c r="C130" s="302" t="s">
        <v>319</v>
      </c>
      <c r="D130" s="302" t="s">
        <v>291</v>
      </c>
      <c r="E130" s="303" t="s">
        <v>3050</v>
      </c>
      <c r="F130" s="304" t="s">
        <v>3051</v>
      </c>
      <c r="G130" s="305" t="s">
        <v>1523</v>
      </c>
      <c r="H130" s="306">
        <v>48</v>
      </c>
      <c r="I130" s="117">
        <v>0</v>
      </c>
      <c r="J130" s="307">
        <f>ROUND(I130*H130,2)</f>
        <v>0</v>
      </c>
      <c r="K130" s="304" t="s">
        <v>351</v>
      </c>
      <c r="L130" s="308"/>
      <c r="M130" s="309" t="s">
        <v>5</v>
      </c>
      <c r="N130" s="310" t="s">
        <v>48</v>
      </c>
      <c r="O130" s="214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AR130" s="202" t="s">
        <v>327</v>
      </c>
      <c r="AT130" s="202" t="s">
        <v>291</v>
      </c>
      <c r="AU130" s="202" t="s">
        <v>85</v>
      </c>
      <c r="AY130" s="202" t="s">
        <v>196</v>
      </c>
      <c r="BE130" s="301">
        <f>IF(N130="základní",J130,0)</f>
        <v>0</v>
      </c>
      <c r="BF130" s="301">
        <f>IF(N130="snížená",J130,0)</f>
        <v>0</v>
      </c>
      <c r="BG130" s="301">
        <f>IF(N130="zákl. přenesená",J130,0)</f>
        <v>0</v>
      </c>
      <c r="BH130" s="301">
        <f>IF(N130="sníž. přenesená",J130,0)</f>
        <v>0</v>
      </c>
      <c r="BI130" s="301">
        <f>IF(N130="nulová",J130,0)</f>
        <v>0</v>
      </c>
      <c r="BJ130" s="202" t="s">
        <v>39</v>
      </c>
      <c r="BK130" s="301">
        <f>ROUND(I130*H130,2)</f>
        <v>0</v>
      </c>
      <c r="BL130" s="202" t="s">
        <v>261</v>
      </c>
      <c r="BM130" s="202" t="s">
        <v>3052</v>
      </c>
    </row>
    <row r="131" spans="2:65" s="279" customFormat="1" ht="29.85" customHeight="1">
      <c r="B131" s="278"/>
      <c r="D131" s="280" t="s">
        <v>76</v>
      </c>
      <c r="E131" s="289" t="s">
        <v>2076</v>
      </c>
      <c r="F131" s="289" t="s">
        <v>2077</v>
      </c>
      <c r="I131" s="115"/>
      <c r="J131" s="290">
        <f>BK131</f>
        <v>0</v>
      </c>
      <c r="L131" s="278"/>
      <c r="M131" s="283"/>
      <c r="N131" s="284"/>
      <c r="O131" s="284"/>
      <c r="P131" s="285">
        <f>SUM(P132:P150)</f>
        <v>0</v>
      </c>
      <c r="Q131" s="284"/>
      <c r="R131" s="285">
        <f>SUM(R132:R150)</f>
        <v>0.7084450000000001</v>
      </c>
      <c r="S131" s="284"/>
      <c r="T131" s="286">
        <f>SUM(T132:T150)</f>
        <v>0</v>
      </c>
      <c r="AR131" s="280" t="s">
        <v>85</v>
      </c>
      <c r="AT131" s="287" t="s">
        <v>76</v>
      </c>
      <c r="AU131" s="287" t="s">
        <v>39</v>
      </c>
      <c r="AY131" s="280" t="s">
        <v>196</v>
      </c>
      <c r="BK131" s="288">
        <f>SUM(BK132:BK150)</f>
        <v>0</v>
      </c>
    </row>
    <row r="132" spans="2:65" s="212" customFormat="1" ht="38.25" customHeight="1">
      <c r="B132" s="213"/>
      <c r="C132" s="291" t="s">
        <v>323</v>
      </c>
      <c r="D132" s="291" t="s">
        <v>198</v>
      </c>
      <c r="E132" s="292" t="s">
        <v>2078</v>
      </c>
      <c r="F132" s="293" t="s">
        <v>2079</v>
      </c>
      <c r="G132" s="294" t="s">
        <v>400</v>
      </c>
      <c r="H132" s="295">
        <v>75</v>
      </c>
      <c r="I132" s="116">
        <v>0</v>
      </c>
      <c r="J132" s="296">
        <f t="shared" ref="J132:J137" si="10">ROUND(I132*H132,2)</f>
        <v>0</v>
      </c>
      <c r="K132" s="293" t="s">
        <v>202</v>
      </c>
      <c r="L132" s="213"/>
      <c r="M132" s="297" t="s">
        <v>5</v>
      </c>
      <c r="N132" s="298" t="s">
        <v>48</v>
      </c>
      <c r="O132" s="214"/>
      <c r="P132" s="299">
        <f t="shared" ref="P132:P137" si="11">O132*H132</f>
        <v>0</v>
      </c>
      <c r="Q132" s="299">
        <v>0</v>
      </c>
      <c r="R132" s="299">
        <f t="shared" ref="R132:R137" si="12">Q132*H132</f>
        <v>0</v>
      </c>
      <c r="S132" s="299">
        <v>0</v>
      </c>
      <c r="T132" s="300">
        <f t="shared" ref="T132:T137" si="13">S132*H132</f>
        <v>0</v>
      </c>
      <c r="AR132" s="202" t="s">
        <v>261</v>
      </c>
      <c r="AT132" s="202" t="s">
        <v>198</v>
      </c>
      <c r="AU132" s="202" t="s">
        <v>85</v>
      </c>
      <c r="AY132" s="202" t="s">
        <v>196</v>
      </c>
      <c r="BE132" s="301">
        <f t="shared" ref="BE132:BE137" si="14">IF(N132="základní",J132,0)</f>
        <v>0</v>
      </c>
      <c r="BF132" s="301">
        <f t="shared" ref="BF132:BF137" si="15">IF(N132="snížená",J132,0)</f>
        <v>0</v>
      </c>
      <c r="BG132" s="301">
        <f t="shared" ref="BG132:BG137" si="16">IF(N132="zákl. přenesená",J132,0)</f>
        <v>0</v>
      </c>
      <c r="BH132" s="301">
        <f t="shared" ref="BH132:BH137" si="17">IF(N132="sníž. přenesená",J132,0)</f>
        <v>0</v>
      </c>
      <c r="BI132" s="301">
        <f t="shared" ref="BI132:BI137" si="18">IF(N132="nulová",J132,0)</f>
        <v>0</v>
      </c>
      <c r="BJ132" s="202" t="s">
        <v>39</v>
      </c>
      <c r="BK132" s="301">
        <f t="shared" ref="BK132:BK137" si="19">ROUND(I132*H132,2)</f>
        <v>0</v>
      </c>
      <c r="BL132" s="202" t="s">
        <v>261</v>
      </c>
      <c r="BM132" s="202" t="s">
        <v>3053</v>
      </c>
    </row>
    <row r="133" spans="2:65" s="212" customFormat="1" ht="16.5" customHeight="1">
      <c r="B133" s="213"/>
      <c r="C133" s="302" t="s">
        <v>327</v>
      </c>
      <c r="D133" s="302" t="s">
        <v>291</v>
      </c>
      <c r="E133" s="303" t="s">
        <v>2081</v>
      </c>
      <c r="F133" s="304" t="s">
        <v>2082</v>
      </c>
      <c r="G133" s="305" t="s">
        <v>400</v>
      </c>
      <c r="H133" s="306">
        <v>75</v>
      </c>
      <c r="I133" s="117">
        <v>0</v>
      </c>
      <c r="J133" s="307">
        <f t="shared" si="10"/>
        <v>0</v>
      </c>
      <c r="K133" s="304" t="s">
        <v>202</v>
      </c>
      <c r="L133" s="308"/>
      <c r="M133" s="309" t="s">
        <v>5</v>
      </c>
      <c r="N133" s="310" t="s">
        <v>48</v>
      </c>
      <c r="O133" s="214"/>
      <c r="P133" s="299">
        <f t="shared" si="11"/>
        <v>0</v>
      </c>
      <c r="Q133" s="299">
        <v>6.0000000000000002E-5</v>
      </c>
      <c r="R133" s="299">
        <f t="shared" si="12"/>
        <v>4.5000000000000005E-3</v>
      </c>
      <c r="S133" s="299">
        <v>0</v>
      </c>
      <c r="T133" s="300">
        <f t="shared" si="13"/>
        <v>0</v>
      </c>
      <c r="AR133" s="202" t="s">
        <v>327</v>
      </c>
      <c r="AT133" s="202" t="s">
        <v>291</v>
      </c>
      <c r="AU133" s="202" t="s">
        <v>85</v>
      </c>
      <c r="AY133" s="202" t="s">
        <v>196</v>
      </c>
      <c r="BE133" s="301">
        <f t="shared" si="14"/>
        <v>0</v>
      </c>
      <c r="BF133" s="301">
        <f t="shared" si="15"/>
        <v>0</v>
      </c>
      <c r="BG133" s="301">
        <f t="shared" si="16"/>
        <v>0</v>
      </c>
      <c r="BH133" s="301">
        <f t="shared" si="17"/>
        <v>0</v>
      </c>
      <c r="BI133" s="301">
        <f t="shared" si="18"/>
        <v>0</v>
      </c>
      <c r="BJ133" s="202" t="s">
        <v>39</v>
      </c>
      <c r="BK133" s="301">
        <f t="shared" si="19"/>
        <v>0</v>
      </c>
      <c r="BL133" s="202" t="s">
        <v>261</v>
      </c>
      <c r="BM133" s="202" t="s">
        <v>3054</v>
      </c>
    </row>
    <row r="134" spans="2:65" s="212" customFormat="1" ht="38.25" customHeight="1">
      <c r="B134" s="213"/>
      <c r="C134" s="291" t="s">
        <v>331</v>
      </c>
      <c r="D134" s="291" t="s">
        <v>198</v>
      </c>
      <c r="E134" s="292" t="s">
        <v>2084</v>
      </c>
      <c r="F134" s="293" t="s">
        <v>2085</v>
      </c>
      <c r="G134" s="294" t="s">
        <v>400</v>
      </c>
      <c r="H134" s="295">
        <v>145</v>
      </c>
      <c r="I134" s="116">
        <v>0</v>
      </c>
      <c r="J134" s="296">
        <f t="shared" si="10"/>
        <v>0</v>
      </c>
      <c r="K134" s="293" t="s">
        <v>202</v>
      </c>
      <c r="L134" s="213"/>
      <c r="M134" s="297" t="s">
        <v>5</v>
      </c>
      <c r="N134" s="298" t="s">
        <v>48</v>
      </c>
      <c r="O134" s="214"/>
      <c r="P134" s="299">
        <f t="shared" si="11"/>
        <v>0</v>
      </c>
      <c r="Q134" s="299">
        <v>0</v>
      </c>
      <c r="R134" s="299">
        <f t="shared" si="12"/>
        <v>0</v>
      </c>
      <c r="S134" s="299">
        <v>0</v>
      </c>
      <c r="T134" s="300">
        <f t="shared" si="13"/>
        <v>0</v>
      </c>
      <c r="AR134" s="202" t="s">
        <v>261</v>
      </c>
      <c r="AT134" s="202" t="s">
        <v>198</v>
      </c>
      <c r="AU134" s="202" t="s">
        <v>85</v>
      </c>
      <c r="AY134" s="202" t="s">
        <v>196</v>
      </c>
      <c r="BE134" s="301">
        <f t="shared" si="14"/>
        <v>0</v>
      </c>
      <c r="BF134" s="301">
        <f t="shared" si="15"/>
        <v>0</v>
      </c>
      <c r="BG134" s="301">
        <f t="shared" si="16"/>
        <v>0</v>
      </c>
      <c r="BH134" s="301">
        <f t="shared" si="17"/>
        <v>0</v>
      </c>
      <c r="BI134" s="301">
        <f t="shared" si="18"/>
        <v>0</v>
      </c>
      <c r="BJ134" s="202" t="s">
        <v>39</v>
      </c>
      <c r="BK134" s="301">
        <f t="shared" si="19"/>
        <v>0</v>
      </c>
      <c r="BL134" s="202" t="s">
        <v>261</v>
      </c>
      <c r="BM134" s="202" t="s">
        <v>3055</v>
      </c>
    </row>
    <row r="135" spans="2:65" s="212" customFormat="1" ht="16.5" customHeight="1">
      <c r="B135" s="213"/>
      <c r="C135" s="302" t="s">
        <v>335</v>
      </c>
      <c r="D135" s="302" t="s">
        <v>291</v>
      </c>
      <c r="E135" s="303" t="s">
        <v>2087</v>
      </c>
      <c r="F135" s="304" t="s">
        <v>2088</v>
      </c>
      <c r="G135" s="305" t="s">
        <v>400</v>
      </c>
      <c r="H135" s="306">
        <v>145</v>
      </c>
      <c r="I135" s="117">
        <v>0</v>
      </c>
      <c r="J135" s="307">
        <f t="shared" si="10"/>
        <v>0</v>
      </c>
      <c r="K135" s="304" t="s">
        <v>202</v>
      </c>
      <c r="L135" s="308"/>
      <c r="M135" s="309" t="s">
        <v>5</v>
      </c>
      <c r="N135" s="310" t="s">
        <v>48</v>
      </c>
      <c r="O135" s="214"/>
      <c r="P135" s="299">
        <f t="shared" si="11"/>
        <v>0</v>
      </c>
      <c r="Q135" s="299">
        <v>3.1100000000000002E-4</v>
      </c>
      <c r="R135" s="299">
        <f t="shared" si="12"/>
        <v>4.5095000000000003E-2</v>
      </c>
      <c r="S135" s="299">
        <v>0</v>
      </c>
      <c r="T135" s="300">
        <f t="shared" si="13"/>
        <v>0</v>
      </c>
      <c r="AR135" s="202" t="s">
        <v>327</v>
      </c>
      <c r="AT135" s="202" t="s">
        <v>291</v>
      </c>
      <c r="AU135" s="202" t="s">
        <v>85</v>
      </c>
      <c r="AY135" s="202" t="s">
        <v>196</v>
      </c>
      <c r="BE135" s="301">
        <f t="shared" si="14"/>
        <v>0</v>
      </c>
      <c r="BF135" s="301">
        <f t="shared" si="15"/>
        <v>0</v>
      </c>
      <c r="BG135" s="301">
        <f t="shared" si="16"/>
        <v>0</v>
      </c>
      <c r="BH135" s="301">
        <f t="shared" si="17"/>
        <v>0</v>
      </c>
      <c r="BI135" s="301">
        <f t="shared" si="18"/>
        <v>0</v>
      </c>
      <c r="BJ135" s="202" t="s">
        <v>39</v>
      </c>
      <c r="BK135" s="301">
        <f t="shared" si="19"/>
        <v>0</v>
      </c>
      <c r="BL135" s="202" t="s">
        <v>261</v>
      </c>
      <c r="BM135" s="202" t="s">
        <v>3056</v>
      </c>
    </row>
    <row r="136" spans="2:65" s="212" customFormat="1" ht="25.5" customHeight="1">
      <c r="B136" s="213"/>
      <c r="C136" s="291" t="s">
        <v>339</v>
      </c>
      <c r="D136" s="291" t="s">
        <v>198</v>
      </c>
      <c r="E136" s="292" t="s">
        <v>2090</v>
      </c>
      <c r="F136" s="293" t="s">
        <v>2091</v>
      </c>
      <c r="G136" s="294" t="s">
        <v>400</v>
      </c>
      <c r="H136" s="295">
        <v>25</v>
      </c>
      <c r="I136" s="116">
        <v>0</v>
      </c>
      <c r="J136" s="296">
        <f t="shared" si="10"/>
        <v>0</v>
      </c>
      <c r="K136" s="293" t="s">
        <v>202</v>
      </c>
      <c r="L136" s="213"/>
      <c r="M136" s="297" t="s">
        <v>5</v>
      </c>
      <c r="N136" s="298" t="s">
        <v>48</v>
      </c>
      <c r="O136" s="214"/>
      <c r="P136" s="299">
        <f t="shared" si="11"/>
        <v>0</v>
      </c>
      <c r="Q136" s="299">
        <v>0</v>
      </c>
      <c r="R136" s="299">
        <f t="shared" si="12"/>
        <v>0</v>
      </c>
      <c r="S136" s="299">
        <v>0</v>
      </c>
      <c r="T136" s="300">
        <f t="shared" si="13"/>
        <v>0</v>
      </c>
      <c r="AR136" s="202" t="s">
        <v>261</v>
      </c>
      <c r="AT136" s="202" t="s">
        <v>198</v>
      </c>
      <c r="AU136" s="202" t="s">
        <v>85</v>
      </c>
      <c r="AY136" s="202" t="s">
        <v>196</v>
      </c>
      <c r="BE136" s="301">
        <f t="shared" si="14"/>
        <v>0</v>
      </c>
      <c r="BF136" s="301">
        <f t="shared" si="15"/>
        <v>0</v>
      </c>
      <c r="BG136" s="301">
        <f t="shared" si="16"/>
        <v>0</v>
      </c>
      <c r="BH136" s="301">
        <f t="shared" si="17"/>
        <v>0</v>
      </c>
      <c r="BI136" s="301">
        <f t="shared" si="18"/>
        <v>0</v>
      </c>
      <c r="BJ136" s="202" t="s">
        <v>39</v>
      </c>
      <c r="BK136" s="301">
        <f t="shared" si="19"/>
        <v>0</v>
      </c>
      <c r="BL136" s="202" t="s">
        <v>261</v>
      </c>
      <c r="BM136" s="202" t="s">
        <v>3057</v>
      </c>
    </row>
    <row r="137" spans="2:65" s="212" customFormat="1" ht="16.5" customHeight="1">
      <c r="B137" s="213"/>
      <c r="C137" s="302" t="s">
        <v>343</v>
      </c>
      <c r="D137" s="302" t="s">
        <v>291</v>
      </c>
      <c r="E137" s="303" t="s">
        <v>2093</v>
      </c>
      <c r="F137" s="304" t="s">
        <v>2094</v>
      </c>
      <c r="G137" s="305" t="s">
        <v>400</v>
      </c>
      <c r="H137" s="306">
        <v>25</v>
      </c>
      <c r="I137" s="117">
        <v>0</v>
      </c>
      <c r="J137" s="307">
        <f t="shared" si="10"/>
        <v>0</v>
      </c>
      <c r="K137" s="304" t="s">
        <v>202</v>
      </c>
      <c r="L137" s="308"/>
      <c r="M137" s="309" t="s">
        <v>5</v>
      </c>
      <c r="N137" s="310" t="s">
        <v>48</v>
      </c>
      <c r="O137" s="214"/>
      <c r="P137" s="299">
        <f t="shared" si="11"/>
        <v>0</v>
      </c>
      <c r="Q137" s="299">
        <v>9.7E-5</v>
      </c>
      <c r="R137" s="299">
        <f t="shared" si="12"/>
        <v>2.4250000000000001E-3</v>
      </c>
      <c r="S137" s="299">
        <v>0</v>
      </c>
      <c r="T137" s="300">
        <f t="shared" si="13"/>
        <v>0</v>
      </c>
      <c r="AR137" s="202" t="s">
        <v>327</v>
      </c>
      <c r="AT137" s="202" t="s">
        <v>291</v>
      </c>
      <c r="AU137" s="202" t="s">
        <v>85</v>
      </c>
      <c r="AY137" s="202" t="s">
        <v>196</v>
      </c>
      <c r="BE137" s="301">
        <f t="shared" si="14"/>
        <v>0</v>
      </c>
      <c r="BF137" s="301">
        <f t="shared" si="15"/>
        <v>0</v>
      </c>
      <c r="BG137" s="301">
        <f t="shared" si="16"/>
        <v>0</v>
      </c>
      <c r="BH137" s="301">
        <f t="shared" si="17"/>
        <v>0</v>
      </c>
      <c r="BI137" s="301">
        <f t="shared" si="18"/>
        <v>0</v>
      </c>
      <c r="BJ137" s="202" t="s">
        <v>39</v>
      </c>
      <c r="BK137" s="301">
        <f t="shared" si="19"/>
        <v>0</v>
      </c>
      <c r="BL137" s="202" t="s">
        <v>261</v>
      </c>
      <c r="BM137" s="202" t="s">
        <v>3058</v>
      </c>
    </row>
    <row r="138" spans="2:65" s="212" customFormat="1" ht="27">
      <c r="B138" s="213"/>
      <c r="D138" s="313" t="s">
        <v>1772</v>
      </c>
      <c r="F138" s="324" t="s">
        <v>2096</v>
      </c>
      <c r="I138" s="119"/>
      <c r="L138" s="213"/>
      <c r="M138" s="325"/>
      <c r="N138" s="214"/>
      <c r="O138" s="214"/>
      <c r="P138" s="214"/>
      <c r="Q138" s="214"/>
      <c r="R138" s="214"/>
      <c r="S138" s="214"/>
      <c r="T138" s="326"/>
      <c r="AT138" s="202" t="s">
        <v>1772</v>
      </c>
      <c r="AU138" s="202" t="s">
        <v>85</v>
      </c>
    </row>
    <row r="139" spans="2:65" s="212" customFormat="1" ht="25.5" customHeight="1">
      <c r="B139" s="213"/>
      <c r="C139" s="291" t="s">
        <v>348</v>
      </c>
      <c r="D139" s="291" t="s">
        <v>198</v>
      </c>
      <c r="E139" s="292" t="s">
        <v>2097</v>
      </c>
      <c r="F139" s="293" t="s">
        <v>2098</v>
      </c>
      <c r="G139" s="294" t="s">
        <v>400</v>
      </c>
      <c r="H139" s="295">
        <v>1290</v>
      </c>
      <c r="I139" s="116">
        <v>0</v>
      </c>
      <c r="J139" s="296">
        <f t="shared" ref="J139:J146" si="20">ROUND(I139*H139,2)</f>
        <v>0</v>
      </c>
      <c r="K139" s="293" t="s">
        <v>202</v>
      </c>
      <c r="L139" s="213"/>
      <c r="M139" s="297" t="s">
        <v>5</v>
      </c>
      <c r="N139" s="298" t="s">
        <v>48</v>
      </c>
      <c r="O139" s="214"/>
      <c r="P139" s="299">
        <f t="shared" ref="P139:P146" si="21">O139*H139</f>
        <v>0</v>
      </c>
      <c r="Q139" s="299">
        <v>0</v>
      </c>
      <c r="R139" s="299">
        <f t="shared" ref="R139:R146" si="22">Q139*H139</f>
        <v>0</v>
      </c>
      <c r="S139" s="299">
        <v>0</v>
      </c>
      <c r="T139" s="300">
        <f t="shared" ref="T139:T146" si="23">S139*H139</f>
        <v>0</v>
      </c>
      <c r="AR139" s="202" t="s">
        <v>261</v>
      </c>
      <c r="AT139" s="202" t="s">
        <v>198</v>
      </c>
      <c r="AU139" s="202" t="s">
        <v>85</v>
      </c>
      <c r="AY139" s="202" t="s">
        <v>196</v>
      </c>
      <c r="BE139" s="301">
        <f t="shared" ref="BE139:BE146" si="24">IF(N139="základní",J139,0)</f>
        <v>0</v>
      </c>
      <c r="BF139" s="301">
        <f t="shared" ref="BF139:BF146" si="25">IF(N139="snížená",J139,0)</f>
        <v>0</v>
      </c>
      <c r="BG139" s="301">
        <f t="shared" ref="BG139:BG146" si="26">IF(N139="zákl. přenesená",J139,0)</f>
        <v>0</v>
      </c>
      <c r="BH139" s="301">
        <f t="shared" ref="BH139:BH146" si="27">IF(N139="sníž. přenesená",J139,0)</f>
        <v>0</v>
      </c>
      <c r="BI139" s="301">
        <f t="shared" ref="BI139:BI146" si="28">IF(N139="nulová",J139,0)</f>
        <v>0</v>
      </c>
      <c r="BJ139" s="202" t="s">
        <v>39</v>
      </c>
      <c r="BK139" s="301">
        <f t="shared" ref="BK139:BK146" si="29">ROUND(I139*H139,2)</f>
        <v>0</v>
      </c>
      <c r="BL139" s="202" t="s">
        <v>261</v>
      </c>
      <c r="BM139" s="202" t="s">
        <v>3059</v>
      </c>
    </row>
    <row r="140" spans="2:65" s="212" customFormat="1" ht="16.5" customHeight="1">
      <c r="B140" s="213"/>
      <c r="C140" s="302" t="s">
        <v>353</v>
      </c>
      <c r="D140" s="302" t="s">
        <v>291</v>
      </c>
      <c r="E140" s="303" t="s">
        <v>2100</v>
      </c>
      <c r="F140" s="304" t="s">
        <v>2101</v>
      </c>
      <c r="G140" s="305" t="s">
        <v>400</v>
      </c>
      <c r="H140" s="306">
        <v>640</v>
      </c>
      <c r="I140" s="117">
        <v>0</v>
      </c>
      <c r="J140" s="307">
        <f t="shared" si="20"/>
        <v>0</v>
      </c>
      <c r="K140" s="304" t="s">
        <v>202</v>
      </c>
      <c r="L140" s="308"/>
      <c r="M140" s="309" t="s">
        <v>5</v>
      </c>
      <c r="N140" s="310" t="s">
        <v>48</v>
      </c>
      <c r="O140" s="214"/>
      <c r="P140" s="299">
        <f t="shared" si="21"/>
        <v>0</v>
      </c>
      <c r="Q140" s="299">
        <v>1.7000000000000001E-4</v>
      </c>
      <c r="R140" s="299">
        <f t="shared" si="22"/>
        <v>0.10880000000000001</v>
      </c>
      <c r="S140" s="299">
        <v>0</v>
      </c>
      <c r="T140" s="300">
        <f t="shared" si="23"/>
        <v>0</v>
      </c>
      <c r="AR140" s="202" t="s">
        <v>327</v>
      </c>
      <c r="AT140" s="202" t="s">
        <v>291</v>
      </c>
      <c r="AU140" s="202" t="s">
        <v>85</v>
      </c>
      <c r="AY140" s="202" t="s">
        <v>196</v>
      </c>
      <c r="BE140" s="301">
        <f t="shared" si="24"/>
        <v>0</v>
      </c>
      <c r="BF140" s="301">
        <f t="shared" si="25"/>
        <v>0</v>
      </c>
      <c r="BG140" s="301">
        <f t="shared" si="26"/>
        <v>0</v>
      </c>
      <c r="BH140" s="301">
        <f t="shared" si="27"/>
        <v>0</v>
      </c>
      <c r="BI140" s="301">
        <f t="shared" si="28"/>
        <v>0</v>
      </c>
      <c r="BJ140" s="202" t="s">
        <v>39</v>
      </c>
      <c r="BK140" s="301">
        <f t="shared" si="29"/>
        <v>0</v>
      </c>
      <c r="BL140" s="202" t="s">
        <v>261</v>
      </c>
      <c r="BM140" s="202" t="s">
        <v>3060</v>
      </c>
    </row>
    <row r="141" spans="2:65" s="212" customFormat="1" ht="16.5" customHeight="1">
      <c r="B141" s="213"/>
      <c r="C141" s="302" t="s">
        <v>357</v>
      </c>
      <c r="D141" s="302" t="s">
        <v>291</v>
      </c>
      <c r="E141" s="303" t="s">
        <v>2103</v>
      </c>
      <c r="F141" s="304" t="s">
        <v>2104</v>
      </c>
      <c r="G141" s="305" t="s">
        <v>400</v>
      </c>
      <c r="H141" s="306">
        <v>650</v>
      </c>
      <c r="I141" s="117">
        <v>0</v>
      </c>
      <c r="J141" s="307">
        <f t="shared" si="20"/>
        <v>0</v>
      </c>
      <c r="K141" s="304" t="s">
        <v>202</v>
      </c>
      <c r="L141" s="308"/>
      <c r="M141" s="309" t="s">
        <v>5</v>
      </c>
      <c r="N141" s="310" t="s">
        <v>48</v>
      </c>
      <c r="O141" s="214"/>
      <c r="P141" s="299">
        <f t="shared" si="21"/>
        <v>0</v>
      </c>
      <c r="Q141" s="299">
        <v>1.75E-4</v>
      </c>
      <c r="R141" s="299">
        <f t="shared" si="22"/>
        <v>0.11375</v>
      </c>
      <c r="S141" s="299">
        <v>0</v>
      </c>
      <c r="T141" s="300">
        <f t="shared" si="23"/>
        <v>0</v>
      </c>
      <c r="AR141" s="202" t="s">
        <v>327</v>
      </c>
      <c r="AT141" s="202" t="s">
        <v>291</v>
      </c>
      <c r="AU141" s="202" t="s">
        <v>85</v>
      </c>
      <c r="AY141" s="202" t="s">
        <v>196</v>
      </c>
      <c r="BE141" s="301">
        <f t="shared" si="24"/>
        <v>0</v>
      </c>
      <c r="BF141" s="301">
        <f t="shared" si="25"/>
        <v>0</v>
      </c>
      <c r="BG141" s="301">
        <f t="shared" si="26"/>
        <v>0</v>
      </c>
      <c r="BH141" s="301">
        <f t="shared" si="27"/>
        <v>0</v>
      </c>
      <c r="BI141" s="301">
        <f t="shared" si="28"/>
        <v>0</v>
      </c>
      <c r="BJ141" s="202" t="s">
        <v>39</v>
      </c>
      <c r="BK141" s="301">
        <f t="shared" si="29"/>
        <v>0</v>
      </c>
      <c r="BL141" s="202" t="s">
        <v>261</v>
      </c>
      <c r="BM141" s="202" t="s">
        <v>3061</v>
      </c>
    </row>
    <row r="142" spans="2:65" s="212" customFormat="1" ht="25.5" customHeight="1">
      <c r="B142" s="213"/>
      <c r="C142" s="291" t="s">
        <v>361</v>
      </c>
      <c r="D142" s="291" t="s">
        <v>198</v>
      </c>
      <c r="E142" s="292" t="s">
        <v>2113</v>
      </c>
      <c r="F142" s="293" t="s">
        <v>2114</v>
      </c>
      <c r="G142" s="294" t="s">
        <v>400</v>
      </c>
      <c r="H142" s="295">
        <v>390</v>
      </c>
      <c r="I142" s="116">
        <v>0</v>
      </c>
      <c r="J142" s="296">
        <f t="shared" si="20"/>
        <v>0</v>
      </c>
      <c r="K142" s="293" t="s">
        <v>202</v>
      </c>
      <c r="L142" s="213"/>
      <c r="M142" s="297" t="s">
        <v>5</v>
      </c>
      <c r="N142" s="298" t="s">
        <v>48</v>
      </c>
      <c r="O142" s="214"/>
      <c r="P142" s="299">
        <f t="shared" si="21"/>
        <v>0</v>
      </c>
      <c r="Q142" s="299">
        <v>0</v>
      </c>
      <c r="R142" s="299">
        <f t="shared" si="22"/>
        <v>0</v>
      </c>
      <c r="S142" s="299">
        <v>0</v>
      </c>
      <c r="T142" s="300">
        <f t="shared" si="23"/>
        <v>0</v>
      </c>
      <c r="AR142" s="202" t="s">
        <v>261</v>
      </c>
      <c r="AT142" s="202" t="s">
        <v>198</v>
      </c>
      <c r="AU142" s="202" t="s">
        <v>85</v>
      </c>
      <c r="AY142" s="202" t="s">
        <v>196</v>
      </c>
      <c r="BE142" s="301">
        <f t="shared" si="24"/>
        <v>0</v>
      </c>
      <c r="BF142" s="301">
        <f t="shared" si="25"/>
        <v>0</v>
      </c>
      <c r="BG142" s="301">
        <f t="shared" si="26"/>
        <v>0</v>
      </c>
      <c r="BH142" s="301">
        <f t="shared" si="27"/>
        <v>0</v>
      </c>
      <c r="BI142" s="301">
        <f t="shared" si="28"/>
        <v>0</v>
      </c>
      <c r="BJ142" s="202" t="s">
        <v>39</v>
      </c>
      <c r="BK142" s="301">
        <f t="shared" si="29"/>
        <v>0</v>
      </c>
      <c r="BL142" s="202" t="s">
        <v>261</v>
      </c>
      <c r="BM142" s="202" t="s">
        <v>3062</v>
      </c>
    </row>
    <row r="143" spans="2:65" s="212" customFormat="1" ht="16.5" customHeight="1">
      <c r="B143" s="213"/>
      <c r="C143" s="302" t="s">
        <v>365</v>
      </c>
      <c r="D143" s="302" t="s">
        <v>291</v>
      </c>
      <c r="E143" s="303" t="s">
        <v>2116</v>
      </c>
      <c r="F143" s="304" t="s">
        <v>2117</v>
      </c>
      <c r="G143" s="305" t="s">
        <v>400</v>
      </c>
      <c r="H143" s="306">
        <v>195</v>
      </c>
      <c r="I143" s="117">
        <v>0</v>
      </c>
      <c r="J143" s="307">
        <f t="shared" si="20"/>
        <v>0</v>
      </c>
      <c r="K143" s="304" t="s">
        <v>202</v>
      </c>
      <c r="L143" s="308"/>
      <c r="M143" s="309" t="s">
        <v>5</v>
      </c>
      <c r="N143" s="310" t="s">
        <v>48</v>
      </c>
      <c r="O143" s="214"/>
      <c r="P143" s="299">
        <f t="shared" si="21"/>
        <v>0</v>
      </c>
      <c r="Q143" s="299">
        <v>1.8000000000000001E-4</v>
      </c>
      <c r="R143" s="299">
        <f t="shared" si="22"/>
        <v>3.5099999999999999E-2</v>
      </c>
      <c r="S143" s="299">
        <v>0</v>
      </c>
      <c r="T143" s="300">
        <f t="shared" si="23"/>
        <v>0</v>
      </c>
      <c r="AR143" s="202" t="s">
        <v>327</v>
      </c>
      <c r="AT143" s="202" t="s">
        <v>291</v>
      </c>
      <c r="AU143" s="202" t="s">
        <v>85</v>
      </c>
      <c r="AY143" s="202" t="s">
        <v>196</v>
      </c>
      <c r="BE143" s="301">
        <f t="shared" si="24"/>
        <v>0</v>
      </c>
      <c r="BF143" s="301">
        <f t="shared" si="25"/>
        <v>0</v>
      </c>
      <c r="BG143" s="301">
        <f t="shared" si="26"/>
        <v>0</v>
      </c>
      <c r="BH143" s="301">
        <f t="shared" si="27"/>
        <v>0</v>
      </c>
      <c r="BI143" s="301">
        <f t="shared" si="28"/>
        <v>0</v>
      </c>
      <c r="BJ143" s="202" t="s">
        <v>39</v>
      </c>
      <c r="BK143" s="301">
        <f t="shared" si="29"/>
        <v>0</v>
      </c>
      <c r="BL143" s="202" t="s">
        <v>261</v>
      </c>
      <c r="BM143" s="202" t="s">
        <v>3063</v>
      </c>
    </row>
    <row r="144" spans="2:65" s="212" customFormat="1" ht="16.5" customHeight="1">
      <c r="B144" s="213"/>
      <c r="C144" s="302" t="s">
        <v>369</v>
      </c>
      <c r="D144" s="302" t="s">
        <v>291</v>
      </c>
      <c r="E144" s="303" t="s">
        <v>2119</v>
      </c>
      <c r="F144" s="304" t="s">
        <v>2120</v>
      </c>
      <c r="G144" s="305" t="s">
        <v>400</v>
      </c>
      <c r="H144" s="306">
        <v>195</v>
      </c>
      <c r="I144" s="117">
        <v>0</v>
      </c>
      <c r="J144" s="307">
        <f t="shared" si="20"/>
        <v>0</v>
      </c>
      <c r="K144" s="304" t="s">
        <v>202</v>
      </c>
      <c r="L144" s="308"/>
      <c r="M144" s="309" t="s">
        <v>5</v>
      </c>
      <c r="N144" s="310" t="s">
        <v>48</v>
      </c>
      <c r="O144" s="214"/>
      <c r="P144" s="299">
        <f t="shared" si="21"/>
        <v>0</v>
      </c>
      <c r="Q144" s="299">
        <v>2.6899999999999998E-4</v>
      </c>
      <c r="R144" s="299">
        <f t="shared" si="22"/>
        <v>5.2454999999999995E-2</v>
      </c>
      <c r="S144" s="299">
        <v>0</v>
      </c>
      <c r="T144" s="300">
        <f t="shared" si="23"/>
        <v>0</v>
      </c>
      <c r="AR144" s="202" t="s">
        <v>327</v>
      </c>
      <c r="AT144" s="202" t="s">
        <v>291</v>
      </c>
      <c r="AU144" s="202" t="s">
        <v>85</v>
      </c>
      <c r="AY144" s="202" t="s">
        <v>196</v>
      </c>
      <c r="BE144" s="301">
        <f t="shared" si="24"/>
        <v>0</v>
      </c>
      <c r="BF144" s="301">
        <f t="shared" si="25"/>
        <v>0</v>
      </c>
      <c r="BG144" s="301">
        <f t="shared" si="26"/>
        <v>0</v>
      </c>
      <c r="BH144" s="301">
        <f t="shared" si="27"/>
        <v>0</v>
      </c>
      <c r="BI144" s="301">
        <f t="shared" si="28"/>
        <v>0</v>
      </c>
      <c r="BJ144" s="202" t="s">
        <v>39</v>
      </c>
      <c r="BK144" s="301">
        <f t="shared" si="29"/>
        <v>0</v>
      </c>
      <c r="BL144" s="202" t="s">
        <v>261</v>
      </c>
      <c r="BM144" s="202" t="s">
        <v>3064</v>
      </c>
    </row>
    <row r="145" spans="2:65" s="212" customFormat="1" ht="25.5" customHeight="1">
      <c r="B145" s="213"/>
      <c r="C145" s="291" t="s">
        <v>373</v>
      </c>
      <c r="D145" s="291" t="s">
        <v>198</v>
      </c>
      <c r="E145" s="292" t="s">
        <v>2122</v>
      </c>
      <c r="F145" s="293" t="s">
        <v>2123</v>
      </c>
      <c r="G145" s="294" t="s">
        <v>400</v>
      </c>
      <c r="H145" s="295">
        <v>946</v>
      </c>
      <c r="I145" s="116">
        <v>0</v>
      </c>
      <c r="J145" s="296">
        <f t="shared" si="20"/>
        <v>0</v>
      </c>
      <c r="K145" s="293" t="s">
        <v>202</v>
      </c>
      <c r="L145" s="213"/>
      <c r="M145" s="297" t="s">
        <v>5</v>
      </c>
      <c r="N145" s="298" t="s">
        <v>48</v>
      </c>
      <c r="O145" s="214"/>
      <c r="P145" s="299">
        <f t="shared" si="21"/>
        <v>0</v>
      </c>
      <c r="Q145" s="299">
        <v>0</v>
      </c>
      <c r="R145" s="299">
        <f t="shared" si="22"/>
        <v>0</v>
      </c>
      <c r="S145" s="299">
        <v>0</v>
      </c>
      <c r="T145" s="300">
        <f t="shared" si="23"/>
        <v>0</v>
      </c>
      <c r="AR145" s="202" t="s">
        <v>261</v>
      </c>
      <c r="AT145" s="202" t="s">
        <v>198</v>
      </c>
      <c r="AU145" s="202" t="s">
        <v>85</v>
      </c>
      <c r="AY145" s="202" t="s">
        <v>196</v>
      </c>
      <c r="BE145" s="301">
        <f t="shared" si="24"/>
        <v>0</v>
      </c>
      <c r="BF145" s="301">
        <f t="shared" si="25"/>
        <v>0</v>
      </c>
      <c r="BG145" s="301">
        <f t="shared" si="26"/>
        <v>0</v>
      </c>
      <c r="BH145" s="301">
        <f t="shared" si="27"/>
        <v>0</v>
      </c>
      <c r="BI145" s="301">
        <f t="shared" si="28"/>
        <v>0</v>
      </c>
      <c r="BJ145" s="202" t="s">
        <v>39</v>
      </c>
      <c r="BK145" s="301">
        <f t="shared" si="29"/>
        <v>0</v>
      </c>
      <c r="BL145" s="202" t="s">
        <v>261</v>
      </c>
      <c r="BM145" s="202" t="s">
        <v>3065</v>
      </c>
    </row>
    <row r="146" spans="2:65" s="212" customFormat="1" ht="16.5" customHeight="1">
      <c r="B146" s="213"/>
      <c r="C146" s="302" t="s">
        <v>377</v>
      </c>
      <c r="D146" s="302" t="s">
        <v>291</v>
      </c>
      <c r="E146" s="303" t="s">
        <v>2125</v>
      </c>
      <c r="F146" s="304" t="s">
        <v>2126</v>
      </c>
      <c r="G146" s="305" t="s">
        <v>400</v>
      </c>
      <c r="H146" s="306">
        <v>946</v>
      </c>
      <c r="I146" s="117">
        <v>0</v>
      </c>
      <c r="J146" s="307">
        <f t="shared" si="20"/>
        <v>0</v>
      </c>
      <c r="K146" s="304" t="s">
        <v>202</v>
      </c>
      <c r="L146" s="308"/>
      <c r="M146" s="309" t="s">
        <v>5</v>
      </c>
      <c r="N146" s="310" t="s">
        <v>48</v>
      </c>
      <c r="O146" s="214"/>
      <c r="P146" s="299">
        <f t="shared" si="21"/>
        <v>0</v>
      </c>
      <c r="Q146" s="299">
        <v>3.4499999999999998E-4</v>
      </c>
      <c r="R146" s="299">
        <f t="shared" si="22"/>
        <v>0.32636999999999999</v>
      </c>
      <c r="S146" s="299">
        <v>0</v>
      </c>
      <c r="T146" s="300">
        <f t="shared" si="23"/>
        <v>0</v>
      </c>
      <c r="AR146" s="202" t="s">
        <v>327</v>
      </c>
      <c r="AT146" s="202" t="s">
        <v>291</v>
      </c>
      <c r="AU146" s="202" t="s">
        <v>85</v>
      </c>
      <c r="AY146" s="202" t="s">
        <v>196</v>
      </c>
      <c r="BE146" s="301">
        <f t="shared" si="24"/>
        <v>0</v>
      </c>
      <c r="BF146" s="301">
        <f t="shared" si="25"/>
        <v>0</v>
      </c>
      <c r="BG146" s="301">
        <f t="shared" si="26"/>
        <v>0</v>
      </c>
      <c r="BH146" s="301">
        <f t="shared" si="27"/>
        <v>0</v>
      </c>
      <c r="BI146" s="301">
        <f t="shared" si="28"/>
        <v>0</v>
      </c>
      <c r="BJ146" s="202" t="s">
        <v>39</v>
      </c>
      <c r="BK146" s="301">
        <f t="shared" si="29"/>
        <v>0</v>
      </c>
      <c r="BL146" s="202" t="s">
        <v>261</v>
      </c>
      <c r="BM146" s="202" t="s">
        <v>3066</v>
      </c>
    </row>
    <row r="147" spans="2:65" s="212" customFormat="1" ht="27">
      <c r="B147" s="213"/>
      <c r="D147" s="313" t="s">
        <v>1772</v>
      </c>
      <c r="F147" s="324" t="s">
        <v>2128</v>
      </c>
      <c r="I147" s="119"/>
      <c r="L147" s="213"/>
      <c r="M147" s="325"/>
      <c r="N147" s="214"/>
      <c r="O147" s="214"/>
      <c r="P147" s="214"/>
      <c r="Q147" s="214"/>
      <c r="R147" s="214"/>
      <c r="S147" s="214"/>
      <c r="T147" s="326"/>
      <c r="AT147" s="202" t="s">
        <v>1772</v>
      </c>
      <c r="AU147" s="202" t="s">
        <v>85</v>
      </c>
    </row>
    <row r="148" spans="2:65" s="212" customFormat="1" ht="25.5" customHeight="1">
      <c r="B148" s="213"/>
      <c r="C148" s="291" t="s">
        <v>381</v>
      </c>
      <c r="D148" s="291" t="s">
        <v>198</v>
      </c>
      <c r="E148" s="292" t="s">
        <v>2129</v>
      </c>
      <c r="F148" s="293" t="s">
        <v>2130</v>
      </c>
      <c r="G148" s="294" t="s">
        <v>400</v>
      </c>
      <c r="H148" s="295">
        <v>95</v>
      </c>
      <c r="I148" s="116">
        <v>0</v>
      </c>
      <c r="J148" s="296">
        <f>ROUND(I148*H148,2)</f>
        <v>0</v>
      </c>
      <c r="K148" s="293" t="s">
        <v>202</v>
      </c>
      <c r="L148" s="213"/>
      <c r="M148" s="297" t="s">
        <v>5</v>
      </c>
      <c r="N148" s="298" t="s">
        <v>48</v>
      </c>
      <c r="O148" s="214"/>
      <c r="P148" s="299">
        <f>O148*H148</f>
        <v>0</v>
      </c>
      <c r="Q148" s="299">
        <v>0</v>
      </c>
      <c r="R148" s="299">
        <f>Q148*H148</f>
        <v>0</v>
      </c>
      <c r="S148" s="299">
        <v>0</v>
      </c>
      <c r="T148" s="300">
        <f>S148*H148</f>
        <v>0</v>
      </c>
      <c r="AR148" s="202" t="s">
        <v>261</v>
      </c>
      <c r="AT148" s="202" t="s">
        <v>198</v>
      </c>
      <c r="AU148" s="202" t="s">
        <v>85</v>
      </c>
      <c r="AY148" s="202" t="s">
        <v>196</v>
      </c>
      <c r="BE148" s="301">
        <f>IF(N148="základní",J148,0)</f>
        <v>0</v>
      </c>
      <c r="BF148" s="301">
        <f>IF(N148="snížená",J148,0)</f>
        <v>0</v>
      </c>
      <c r="BG148" s="301">
        <f>IF(N148="zákl. přenesená",J148,0)</f>
        <v>0</v>
      </c>
      <c r="BH148" s="301">
        <f>IF(N148="sníž. přenesená",J148,0)</f>
        <v>0</v>
      </c>
      <c r="BI148" s="301">
        <f>IF(N148="nulová",J148,0)</f>
        <v>0</v>
      </c>
      <c r="BJ148" s="202" t="s">
        <v>39</v>
      </c>
      <c r="BK148" s="301">
        <f>ROUND(I148*H148,2)</f>
        <v>0</v>
      </c>
      <c r="BL148" s="202" t="s">
        <v>261</v>
      </c>
      <c r="BM148" s="202" t="s">
        <v>3067</v>
      </c>
    </row>
    <row r="149" spans="2:65" s="212" customFormat="1" ht="16.5" customHeight="1">
      <c r="B149" s="213"/>
      <c r="C149" s="302" t="s">
        <v>385</v>
      </c>
      <c r="D149" s="302" t="s">
        <v>291</v>
      </c>
      <c r="E149" s="303" t="s">
        <v>2132</v>
      </c>
      <c r="F149" s="304" t="s">
        <v>2133</v>
      </c>
      <c r="G149" s="305" t="s">
        <v>400</v>
      </c>
      <c r="H149" s="306">
        <v>95</v>
      </c>
      <c r="I149" s="117">
        <v>0</v>
      </c>
      <c r="J149" s="307">
        <f>ROUND(I149*H149,2)</f>
        <v>0</v>
      </c>
      <c r="K149" s="304" t="s">
        <v>202</v>
      </c>
      <c r="L149" s="308"/>
      <c r="M149" s="309" t="s">
        <v>5</v>
      </c>
      <c r="N149" s="310" t="s">
        <v>48</v>
      </c>
      <c r="O149" s="214"/>
      <c r="P149" s="299">
        <f>O149*H149</f>
        <v>0</v>
      </c>
      <c r="Q149" s="299">
        <v>2.1000000000000001E-4</v>
      </c>
      <c r="R149" s="299">
        <f>Q149*H149</f>
        <v>1.9950000000000002E-2</v>
      </c>
      <c r="S149" s="299">
        <v>0</v>
      </c>
      <c r="T149" s="300">
        <f>S149*H149</f>
        <v>0</v>
      </c>
      <c r="AR149" s="202" t="s">
        <v>327</v>
      </c>
      <c r="AT149" s="202" t="s">
        <v>291</v>
      </c>
      <c r="AU149" s="202" t="s">
        <v>85</v>
      </c>
      <c r="AY149" s="202" t="s">
        <v>196</v>
      </c>
      <c r="BE149" s="301">
        <f>IF(N149="základní",J149,0)</f>
        <v>0</v>
      </c>
      <c r="BF149" s="301">
        <f>IF(N149="snížená",J149,0)</f>
        <v>0</v>
      </c>
      <c r="BG149" s="301">
        <f>IF(N149="zákl. přenesená",J149,0)</f>
        <v>0</v>
      </c>
      <c r="BH149" s="301">
        <f>IF(N149="sníž. přenesená",J149,0)</f>
        <v>0</v>
      </c>
      <c r="BI149" s="301">
        <f>IF(N149="nulová",J149,0)</f>
        <v>0</v>
      </c>
      <c r="BJ149" s="202" t="s">
        <v>39</v>
      </c>
      <c r="BK149" s="301">
        <f>ROUND(I149*H149,2)</f>
        <v>0</v>
      </c>
      <c r="BL149" s="202" t="s">
        <v>261</v>
      </c>
      <c r="BM149" s="202" t="s">
        <v>3068</v>
      </c>
    </row>
    <row r="150" spans="2:65" s="212" customFormat="1" ht="27">
      <c r="B150" s="213"/>
      <c r="D150" s="313" t="s">
        <v>1772</v>
      </c>
      <c r="F150" s="324" t="s">
        <v>2135</v>
      </c>
      <c r="I150" s="119"/>
      <c r="L150" s="213"/>
      <c r="M150" s="325"/>
      <c r="N150" s="214"/>
      <c r="O150" s="214"/>
      <c r="P150" s="214"/>
      <c r="Q150" s="214"/>
      <c r="R150" s="214"/>
      <c r="S150" s="214"/>
      <c r="T150" s="326"/>
      <c r="AT150" s="202" t="s">
        <v>1772</v>
      </c>
      <c r="AU150" s="202" t="s">
        <v>85</v>
      </c>
    </row>
    <row r="151" spans="2:65" s="279" customFormat="1" ht="29.85" customHeight="1">
      <c r="B151" s="278"/>
      <c r="D151" s="280" t="s">
        <v>76</v>
      </c>
      <c r="E151" s="289" t="s">
        <v>2136</v>
      </c>
      <c r="F151" s="289" t="s">
        <v>2137</v>
      </c>
      <c r="I151" s="115"/>
      <c r="J151" s="290">
        <f>BK151</f>
        <v>0</v>
      </c>
      <c r="L151" s="278"/>
      <c r="M151" s="283"/>
      <c r="N151" s="284"/>
      <c r="O151" s="284"/>
      <c r="P151" s="285">
        <f>SUM(P152:P158)</f>
        <v>0</v>
      </c>
      <c r="Q151" s="284"/>
      <c r="R151" s="285">
        <f>SUM(R152:R158)</f>
        <v>0</v>
      </c>
      <c r="S151" s="284"/>
      <c r="T151" s="286">
        <f>SUM(T152:T158)</f>
        <v>0</v>
      </c>
      <c r="AR151" s="280" t="s">
        <v>85</v>
      </c>
      <c r="AT151" s="287" t="s">
        <v>76</v>
      </c>
      <c r="AU151" s="287" t="s">
        <v>39</v>
      </c>
      <c r="AY151" s="280" t="s">
        <v>196</v>
      </c>
      <c r="BK151" s="288">
        <f>SUM(BK152:BK158)</f>
        <v>0</v>
      </c>
    </row>
    <row r="152" spans="2:65" s="212" customFormat="1" ht="25.5" customHeight="1">
      <c r="B152" s="213"/>
      <c r="C152" s="291" t="s">
        <v>389</v>
      </c>
      <c r="D152" s="291" t="s">
        <v>198</v>
      </c>
      <c r="E152" s="292" t="s">
        <v>2138</v>
      </c>
      <c r="F152" s="293" t="s">
        <v>2139</v>
      </c>
      <c r="G152" s="294" t="s">
        <v>288</v>
      </c>
      <c r="H152" s="295">
        <v>25</v>
      </c>
      <c r="I152" s="116">
        <v>0</v>
      </c>
      <c r="J152" s="296">
        <f t="shared" ref="J152:J158" si="30">ROUND(I152*H152,2)</f>
        <v>0</v>
      </c>
      <c r="K152" s="293" t="s">
        <v>202</v>
      </c>
      <c r="L152" s="213"/>
      <c r="M152" s="297" t="s">
        <v>5</v>
      </c>
      <c r="N152" s="298" t="s">
        <v>48</v>
      </c>
      <c r="O152" s="214"/>
      <c r="P152" s="299">
        <f t="shared" ref="P152:P158" si="31">O152*H152</f>
        <v>0</v>
      </c>
      <c r="Q152" s="299">
        <v>0</v>
      </c>
      <c r="R152" s="299">
        <f t="shared" ref="R152:R158" si="32">Q152*H152</f>
        <v>0</v>
      </c>
      <c r="S152" s="299">
        <v>0</v>
      </c>
      <c r="T152" s="300">
        <f t="shared" ref="T152:T158" si="33">S152*H152</f>
        <v>0</v>
      </c>
      <c r="AR152" s="202" t="s">
        <v>261</v>
      </c>
      <c r="AT152" s="202" t="s">
        <v>198</v>
      </c>
      <c r="AU152" s="202" t="s">
        <v>85</v>
      </c>
      <c r="AY152" s="202" t="s">
        <v>196</v>
      </c>
      <c r="BE152" s="301">
        <f t="shared" ref="BE152:BE158" si="34">IF(N152="základní",J152,0)</f>
        <v>0</v>
      </c>
      <c r="BF152" s="301">
        <f t="shared" ref="BF152:BF158" si="35">IF(N152="snížená",J152,0)</f>
        <v>0</v>
      </c>
      <c r="BG152" s="301">
        <f t="shared" ref="BG152:BG158" si="36">IF(N152="zákl. přenesená",J152,0)</f>
        <v>0</v>
      </c>
      <c r="BH152" s="301">
        <f t="shared" ref="BH152:BH158" si="37">IF(N152="sníž. přenesená",J152,0)</f>
        <v>0</v>
      </c>
      <c r="BI152" s="301">
        <f t="shared" ref="BI152:BI158" si="38">IF(N152="nulová",J152,0)</f>
        <v>0</v>
      </c>
      <c r="BJ152" s="202" t="s">
        <v>39</v>
      </c>
      <c r="BK152" s="301">
        <f t="shared" ref="BK152:BK158" si="39">ROUND(I152*H152,2)</f>
        <v>0</v>
      </c>
      <c r="BL152" s="202" t="s">
        <v>261</v>
      </c>
      <c r="BM152" s="202" t="s">
        <v>3069</v>
      </c>
    </row>
    <row r="153" spans="2:65" s="212" customFormat="1" ht="25.5" customHeight="1">
      <c r="B153" s="213"/>
      <c r="C153" s="291" t="s">
        <v>393</v>
      </c>
      <c r="D153" s="291" t="s">
        <v>198</v>
      </c>
      <c r="E153" s="292" t="s">
        <v>2141</v>
      </c>
      <c r="F153" s="293" t="s">
        <v>2142</v>
      </c>
      <c r="G153" s="294" t="s">
        <v>288</v>
      </c>
      <c r="H153" s="295">
        <v>35</v>
      </c>
      <c r="I153" s="116">
        <v>0</v>
      </c>
      <c r="J153" s="296">
        <f t="shared" si="30"/>
        <v>0</v>
      </c>
      <c r="K153" s="293" t="s">
        <v>202</v>
      </c>
      <c r="L153" s="213"/>
      <c r="M153" s="297" t="s">
        <v>5</v>
      </c>
      <c r="N153" s="298" t="s">
        <v>48</v>
      </c>
      <c r="O153" s="214"/>
      <c r="P153" s="299">
        <f t="shared" si="31"/>
        <v>0</v>
      </c>
      <c r="Q153" s="299">
        <v>0</v>
      </c>
      <c r="R153" s="299">
        <f t="shared" si="32"/>
        <v>0</v>
      </c>
      <c r="S153" s="299">
        <v>0</v>
      </c>
      <c r="T153" s="300">
        <f t="shared" si="33"/>
        <v>0</v>
      </c>
      <c r="AR153" s="202" t="s">
        <v>261</v>
      </c>
      <c r="AT153" s="202" t="s">
        <v>198</v>
      </c>
      <c r="AU153" s="202" t="s">
        <v>85</v>
      </c>
      <c r="AY153" s="202" t="s">
        <v>196</v>
      </c>
      <c r="BE153" s="301">
        <f t="shared" si="34"/>
        <v>0</v>
      </c>
      <c r="BF153" s="301">
        <f t="shared" si="35"/>
        <v>0</v>
      </c>
      <c r="BG153" s="301">
        <f t="shared" si="36"/>
        <v>0</v>
      </c>
      <c r="BH153" s="301">
        <f t="shared" si="37"/>
        <v>0</v>
      </c>
      <c r="BI153" s="301">
        <f t="shared" si="38"/>
        <v>0</v>
      </c>
      <c r="BJ153" s="202" t="s">
        <v>39</v>
      </c>
      <c r="BK153" s="301">
        <f t="shared" si="39"/>
        <v>0</v>
      </c>
      <c r="BL153" s="202" t="s">
        <v>261</v>
      </c>
      <c r="BM153" s="202" t="s">
        <v>3070</v>
      </c>
    </row>
    <row r="154" spans="2:65" s="212" customFormat="1" ht="25.5" customHeight="1">
      <c r="B154" s="213"/>
      <c r="C154" s="291" t="s">
        <v>397</v>
      </c>
      <c r="D154" s="291" t="s">
        <v>198</v>
      </c>
      <c r="E154" s="292" t="s">
        <v>3071</v>
      </c>
      <c r="F154" s="293" t="s">
        <v>3072</v>
      </c>
      <c r="G154" s="294" t="s">
        <v>288</v>
      </c>
      <c r="H154" s="295">
        <v>4</v>
      </c>
      <c r="I154" s="116">
        <v>0</v>
      </c>
      <c r="J154" s="296">
        <f t="shared" si="30"/>
        <v>0</v>
      </c>
      <c r="K154" s="293" t="s">
        <v>202</v>
      </c>
      <c r="L154" s="213"/>
      <c r="M154" s="297" t="s">
        <v>5</v>
      </c>
      <c r="N154" s="298" t="s">
        <v>48</v>
      </c>
      <c r="O154" s="214"/>
      <c r="P154" s="299">
        <f t="shared" si="31"/>
        <v>0</v>
      </c>
      <c r="Q154" s="299">
        <v>0</v>
      </c>
      <c r="R154" s="299">
        <f t="shared" si="32"/>
        <v>0</v>
      </c>
      <c r="S154" s="299">
        <v>0</v>
      </c>
      <c r="T154" s="300">
        <f t="shared" si="33"/>
        <v>0</v>
      </c>
      <c r="AR154" s="202" t="s">
        <v>261</v>
      </c>
      <c r="AT154" s="202" t="s">
        <v>198</v>
      </c>
      <c r="AU154" s="202" t="s">
        <v>85</v>
      </c>
      <c r="AY154" s="202" t="s">
        <v>196</v>
      </c>
      <c r="BE154" s="301">
        <f t="shared" si="34"/>
        <v>0</v>
      </c>
      <c r="BF154" s="301">
        <f t="shared" si="35"/>
        <v>0</v>
      </c>
      <c r="BG154" s="301">
        <f t="shared" si="36"/>
        <v>0</v>
      </c>
      <c r="BH154" s="301">
        <f t="shared" si="37"/>
        <v>0</v>
      </c>
      <c r="BI154" s="301">
        <f t="shared" si="38"/>
        <v>0</v>
      </c>
      <c r="BJ154" s="202" t="s">
        <v>39</v>
      </c>
      <c r="BK154" s="301">
        <f t="shared" si="39"/>
        <v>0</v>
      </c>
      <c r="BL154" s="202" t="s">
        <v>261</v>
      </c>
      <c r="BM154" s="202" t="s">
        <v>3073</v>
      </c>
    </row>
    <row r="155" spans="2:65" s="212" customFormat="1" ht="25.5" customHeight="1">
      <c r="B155" s="213"/>
      <c r="C155" s="291" t="s">
        <v>403</v>
      </c>
      <c r="D155" s="291" t="s">
        <v>198</v>
      </c>
      <c r="E155" s="292" t="s">
        <v>2144</v>
      </c>
      <c r="F155" s="293" t="s">
        <v>2145</v>
      </c>
      <c r="G155" s="294" t="s">
        <v>288</v>
      </c>
      <c r="H155" s="295">
        <v>22</v>
      </c>
      <c r="I155" s="116">
        <v>0</v>
      </c>
      <c r="J155" s="296">
        <f t="shared" si="30"/>
        <v>0</v>
      </c>
      <c r="K155" s="293" t="s">
        <v>202</v>
      </c>
      <c r="L155" s="213"/>
      <c r="M155" s="297" t="s">
        <v>5</v>
      </c>
      <c r="N155" s="298" t="s">
        <v>48</v>
      </c>
      <c r="O155" s="214"/>
      <c r="P155" s="299">
        <f t="shared" si="31"/>
        <v>0</v>
      </c>
      <c r="Q155" s="299">
        <v>0</v>
      </c>
      <c r="R155" s="299">
        <f t="shared" si="32"/>
        <v>0</v>
      </c>
      <c r="S155" s="299">
        <v>0</v>
      </c>
      <c r="T155" s="300">
        <f t="shared" si="33"/>
        <v>0</v>
      </c>
      <c r="AR155" s="202" t="s">
        <v>261</v>
      </c>
      <c r="AT155" s="202" t="s">
        <v>198</v>
      </c>
      <c r="AU155" s="202" t="s">
        <v>85</v>
      </c>
      <c r="AY155" s="202" t="s">
        <v>196</v>
      </c>
      <c r="BE155" s="301">
        <f t="shared" si="34"/>
        <v>0</v>
      </c>
      <c r="BF155" s="301">
        <f t="shared" si="35"/>
        <v>0</v>
      </c>
      <c r="BG155" s="301">
        <f t="shared" si="36"/>
        <v>0</v>
      </c>
      <c r="BH155" s="301">
        <f t="shared" si="37"/>
        <v>0</v>
      </c>
      <c r="BI155" s="301">
        <f t="shared" si="38"/>
        <v>0</v>
      </c>
      <c r="BJ155" s="202" t="s">
        <v>39</v>
      </c>
      <c r="BK155" s="301">
        <f t="shared" si="39"/>
        <v>0</v>
      </c>
      <c r="BL155" s="202" t="s">
        <v>261</v>
      </c>
      <c r="BM155" s="202" t="s">
        <v>3074</v>
      </c>
    </row>
    <row r="156" spans="2:65" s="212" customFormat="1" ht="25.5" customHeight="1">
      <c r="B156" s="213"/>
      <c r="C156" s="291" t="s">
        <v>407</v>
      </c>
      <c r="D156" s="291" t="s">
        <v>198</v>
      </c>
      <c r="E156" s="292" t="s">
        <v>3075</v>
      </c>
      <c r="F156" s="293" t="s">
        <v>3076</v>
      </c>
      <c r="G156" s="294" t="s">
        <v>288</v>
      </c>
      <c r="H156" s="295">
        <v>2</v>
      </c>
      <c r="I156" s="116">
        <v>0</v>
      </c>
      <c r="J156" s="296">
        <f t="shared" si="30"/>
        <v>0</v>
      </c>
      <c r="K156" s="293" t="s">
        <v>202</v>
      </c>
      <c r="L156" s="213"/>
      <c r="M156" s="297" t="s">
        <v>5</v>
      </c>
      <c r="N156" s="298" t="s">
        <v>48</v>
      </c>
      <c r="O156" s="214"/>
      <c r="P156" s="299">
        <f t="shared" si="31"/>
        <v>0</v>
      </c>
      <c r="Q156" s="299">
        <v>0</v>
      </c>
      <c r="R156" s="299">
        <f t="shared" si="32"/>
        <v>0</v>
      </c>
      <c r="S156" s="299">
        <v>0</v>
      </c>
      <c r="T156" s="300">
        <f t="shared" si="33"/>
        <v>0</v>
      </c>
      <c r="AR156" s="202" t="s">
        <v>261</v>
      </c>
      <c r="AT156" s="202" t="s">
        <v>198</v>
      </c>
      <c r="AU156" s="202" t="s">
        <v>85</v>
      </c>
      <c r="AY156" s="202" t="s">
        <v>196</v>
      </c>
      <c r="BE156" s="301">
        <f t="shared" si="34"/>
        <v>0</v>
      </c>
      <c r="BF156" s="301">
        <f t="shared" si="35"/>
        <v>0</v>
      </c>
      <c r="BG156" s="301">
        <f t="shared" si="36"/>
        <v>0</v>
      </c>
      <c r="BH156" s="301">
        <f t="shared" si="37"/>
        <v>0</v>
      </c>
      <c r="BI156" s="301">
        <f t="shared" si="38"/>
        <v>0</v>
      </c>
      <c r="BJ156" s="202" t="s">
        <v>39</v>
      </c>
      <c r="BK156" s="301">
        <f t="shared" si="39"/>
        <v>0</v>
      </c>
      <c r="BL156" s="202" t="s">
        <v>261</v>
      </c>
      <c r="BM156" s="202" t="s">
        <v>3077</v>
      </c>
    </row>
    <row r="157" spans="2:65" s="212" customFormat="1" ht="25.5" customHeight="1">
      <c r="B157" s="213"/>
      <c r="C157" s="291" t="s">
        <v>411</v>
      </c>
      <c r="D157" s="291" t="s">
        <v>198</v>
      </c>
      <c r="E157" s="292" t="s">
        <v>2150</v>
      </c>
      <c r="F157" s="293" t="s">
        <v>2151</v>
      </c>
      <c r="G157" s="294" t="s">
        <v>288</v>
      </c>
      <c r="H157" s="295">
        <v>22</v>
      </c>
      <c r="I157" s="116">
        <v>0</v>
      </c>
      <c r="J157" s="296">
        <f t="shared" si="30"/>
        <v>0</v>
      </c>
      <c r="K157" s="293" t="s">
        <v>202</v>
      </c>
      <c r="L157" s="213"/>
      <c r="M157" s="297" t="s">
        <v>5</v>
      </c>
      <c r="N157" s="298" t="s">
        <v>48</v>
      </c>
      <c r="O157" s="214"/>
      <c r="P157" s="299">
        <f t="shared" si="31"/>
        <v>0</v>
      </c>
      <c r="Q157" s="299">
        <v>0</v>
      </c>
      <c r="R157" s="299">
        <f t="shared" si="32"/>
        <v>0</v>
      </c>
      <c r="S157" s="299">
        <v>0</v>
      </c>
      <c r="T157" s="300">
        <f t="shared" si="33"/>
        <v>0</v>
      </c>
      <c r="AR157" s="202" t="s">
        <v>261</v>
      </c>
      <c r="AT157" s="202" t="s">
        <v>198</v>
      </c>
      <c r="AU157" s="202" t="s">
        <v>85</v>
      </c>
      <c r="AY157" s="202" t="s">
        <v>196</v>
      </c>
      <c r="BE157" s="301">
        <f t="shared" si="34"/>
        <v>0</v>
      </c>
      <c r="BF157" s="301">
        <f t="shared" si="35"/>
        <v>0</v>
      </c>
      <c r="BG157" s="301">
        <f t="shared" si="36"/>
        <v>0</v>
      </c>
      <c r="BH157" s="301">
        <f t="shared" si="37"/>
        <v>0</v>
      </c>
      <c r="BI157" s="301">
        <f t="shared" si="38"/>
        <v>0</v>
      </c>
      <c r="BJ157" s="202" t="s">
        <v>39</v>
      </c>
      <c r="BK157" s="301">
        <f t="shared" si="39"/>
        <v>0</v>
      </c>
      <c r="BL157" s="202" t="s">
        <v>261</v>
      </c>
      <c r="BM157" s="202" t="s">
        <v>3078</v>
      </c>
    </row>
    <row r="158" spans="2:65" s="212" customFormat="1" ht="25.5" customHeight="1">
      <c r="B158" s="213"/>
      <c r="C158" s="291" t="s">
        <v>415</v>
      </c>
      <c r="D158" s="291" t="s">
        <v>198</v>
      </c>
      <c r="E158" s="292" t="s">
        <v>3079</v>
      </c>
      <c r="F158" s="293" t="s">
        <v>3080</v>
      </c>
      <c r="G158" s="294" t="s">
        <v>288</v>
      </c>
      <c r="H158" s="295">
        <v>3</v>
      </c>
      <c r="I158" s="116">
        <v>0</v>
      </c>
      <c r="J158" s="296">
        <f t="shared" si="30"/>
        <v>0</v>
      </c>
      <c r="K158" s="293" t="s">
        <v>202</v>
      </c>
      <c r="L158" s="213"/>
      <c r="M158" s="297" t="s">
        <v>5</v>
      </c>
      <c r="N158" s="298" t="s">
        <v>48</v>
      </c>
      <c r="O158" s="214"/>
      <c r="P158" s="299">
        <f t="shared" si="31"/>
        <v>0</v>
      </c>
      <c r="Q158" s="299">
        <v>0</v>
      </c>
      <c r="R158" s="299">
        <f t="shared" si="32"/>
        <v>0</v>
      </c>
      <c r="S158" s="299">
        <v>0</v>
      </c>
      <c r="T158" s="300">
        <f t="shared" si="33"/>
        <v>0</v>
      </c>
      <c r="AR158" s="202" t="s">
        <v>261</v>
      </c>
      <c r="AT158" s="202" t="s">
        <v>198</v>
      </c>
      <c r="AU158" s="202" t="s">
        <v>85</v>
      </c>
      <c r="AY158" s="202" t="s">
        <v>196</v>
      </c>
      <c r="BE158" s="301">
        <f t="shared" si="34"/>
        <v>0</v>
      </c>
      <c r="BF158" s="301">
        <f t="shared" si="35"/>
        <v>0</v>
      </c>
      <c r="BG158" s="301">
        <f t="shared" si="36"/>
        <v>0</v>
      </c>
      <c r="BH158" s="301">
        <f t="shared" si="37"/>
        <v>0</v>
      </c>
      <c r="BI158" s="301">
        <f t="shared" si="38"/>
        <v>0</v>
      </c>
      <c r="BJ158" s="202" t="s">
        <v>39</v>
      </c>
      <c r="BK158" s="301">
        <f t="shared" si="39"/>
        <v>0</v>
      </c>
      <c r="BL158" s="202" t="s">
        <v>261</v>
      </c>
      <c r="BM158" s="202" t="s">
        <v>3081</v>
      </c>
    </row>
    <row r="159" spans="2:65" s="279" customFormat="1" ht="29.85" customHeight="1">
      <c r="B159" s="278"/>
      <c r="D159" s="280" t="s">
        <v>76</v>
      </c>
      <c r="E159" s="289" t="s">
        <v>2153</v>
      </c>
      <c r="F159" s="289" t="s">
        <v>2154</v>
      </c>
      <c r="I159" s="115"/>
      <c r="J159" s="290">
        <f>BK159</f>
        <v>0</v>
      </c>
      <c r="L159" s="278"/>
      <c r="M159" s="283"/>
      <c r="N159" s="284"/>
      <c r="O159" s="284"/>
      <c r="P159" s="285">
        <f>SUM(P160:P173)</f>
        <v>0</v>
      </c>
      <c r="Q159" s="284"/>
      <c r="R159" s="285">
        <f>SUM(R160:R173)</f>
        <v>5.94E-3</v>
      </c>
      <c r="S159" s="284"/>
      <c r="T159" s="286">
        <f>SUM(T160:T173)</f>
        <v>0</v>
      </c>
      <c r="AR159" s="280" t="s">
        <v>85</v>
      </c>
      <c r="AT159" s="287" t="s">
        <v>76</v>
      </c>
      <c r="AU159" s="287" t="s">
        <v>39</v>
      </c>
      <c r="AY159" s="280" t="s">
        <v>196</v>
      </c>
      <c r="BK159" s="288">
        <f>SUM(BK160:BK173)</f>
        <v>0</v>
      </c>
    </row>
    <row r="160" spans="2:65" s="212" customFormat="1" ht="25.5" customHeight="1">
      <c r="B160" s="213"/>
      <c r="C160" s="291" t="s">
        <v>419</v>
      </c>
      <c r="D160" s="291" t="s">
        <v>198</v>
      </c>
      <c r="E160" s="292" t="s">
        <v>2155</v>
      </c>
      <c r="F160" s="293" t="s">
        <v>2156</v>
      </c>
      <c r="G160" s="294" t="s">
        <v>288</v>
      </c>
      <c r="H160" s="295">
        <v>1</v>
      </c>
      <c r="I160" s="116">
        <v>0</v>
      </c>
      <c r="J160" s="296">
        <f t="shared" ref="J160:J173" si="40">ROUND(I160*H160,2)</f>
        <v>0</v>
      </c>
      <c r="K160" s="293" t="s">
        <v>202</v>
      </c>
      <c r="L160" s="213"/>
      <c r="M160" s="297" t="s">
        <v>5</v>
      </c>
      <c r="N160" s="298" t="s">
        <v>48</v>
      </c>
      <c r="O160" s="214"/>
      <c r="P160" s="299">
        <f t="shared" ref="P160:P173" si="41">O160*H160</f>
        <v>0</v>
      </c>
      <c r="Q160" s="299">
        <v>0</v>
      </c>
      <c r="R160" s="299">
        <f t="shared" ref="R160:R173" si="42">Q160*H160</f>
        <v>0</v>
      </c>
      <c r="S160" s="299">
        <v>0</v>
      </c>
      <c r="T160" s="300">
        <f t="shared" ref="T160:T173" si="43">S160*H160</f>
        <v>0</v>
      </c>
      <c r="AR160" s="202" t="s">
        <v>261</v>
      </c>
      <c r="AT160" s="202" t="s">
        <v>198</v>
      </c>
      <c r="AU160" s="202" t="s">
        <v>85</v>
      </c>
      <c r="AY160" s="202" t="s">
        <v>196</v>
      </c>
      <c r="BE160" s="301">
        <f t="shared" ref="BE160:BE173" si="44">IF(N160="základní",J160,0)</f>
        <v>0</v>
      </c>
      <c r="BF160" s="301">
        <f t="shared" ref="BF160:BF173" si="45">IF(N160="snížená",J160,0)</f>
        <v>0</v>
      </c>
      <c r="BG160" s="301">
        <f t="shared" ref="BG160:BG173" si="46">IF(N160="zákl. přenesená",J160,0)</f>
        <v>0</v>
      </c>
      <c r="BH160" s="301">
        <f t="shared" ref="BH160:BH173" si="47">IF(N160="sníž. přenesená",J160,0)</f>
        <v>0</v>
      </c>
      <c r="BI160" s="301">
        <f t="shared" ref="BI160:BI173" si="48">IF(N160="nulová",J160,0)</f>
        <v>0</v>
      </c>
      <c r="BJ160" s="202" t="s">
        <v>39</v>
      </c>
      <c r="BK160" s="301">
        <f t="shared" ref="BK160:BK173" si="49">ROUND(I160*H160,2)</f>
        <v>0</v>
      </c>
      <c r="BL160" s="202" t="s">
        <v>261</v>
      </c>
      <c r="BM160" s="202" t="s">
        <v>3082</v>
      </c>
    </row>
    <row r="161" spans="2:65" s="212" customFormat="1" ht="16.5" customHeight="1">
      <c r="B161" s="213"/>
      <c r="C161" s="302" t="s">
        <v>424</v>
      </c>
      <c r="D161" s="302" t="s">
        <v>291</v>
      </c>
      <c r="E161" s="303" t="s">
        <v>2158</v>
      </c>
      <c r="F161" s="304" t="s">
        <v>2159</v>
      </c>
      <c r="G161" s="305" t="s">
        <v>1523</v>
      </c>
      <c r="H161" s="306">
        <v>1</v>
      </c>
      <c r="I161" s="117">
        <v>0</v>
      </c>
      <c r="J161" s="307">
        <f t="shared" si="40"/>
        <v>0</v>
      </c>
      <c r="K161" s="304" t="s">
        <v>351</v>
      </c>
      <c r="L161" s="308"/>
      <c r="M161" s="309" t="s">
        <v>5</v>
      </c>
      <c r="N161" s="310" t="s">
        <v>48</v>
      </c>
      <c r="O161" s="214"/>
      <c r="P161" s="299">
        <f t="shared" si="41"/>
        <v>0</v>
      </c>
      <c r="Q161" s="299">
        <v>0</v>
      </c>
      <c r="R161" s="299">
        <f t="shared" si="42"/>
        <v>0</v>
      </c>
      <c r="S161" s="299">
        <v>0</v>
      </c>
      <c r="T161" s="300">
        <f t="shared" si="43"/>
        <v>0</v>
      </c>
      <c r="AR161" s="202" t="s">
        <v>327</v>
      </c>
      <c r="AT161" s="202" t="s">
        <v>291</v>
      </c>
      <c r="AU161" s="202" t="s">
        <v>85</v>
      </c>
      <c r="AY161" s="202" t="s">
        <v>196</v>
      </c>
      <c r="BE161" s="301">
        <f t="shared" si="44"/>
        <v>0</v>
      </c>
      <c r="BF161" s="301">
        <f t="shared" si="45"/>
        <v>0</v>
      </c>
      <c r="BG161" s="301">
        <f t="shared" si="46"/>
        <v>0</v>
      </c>
      <c r="BH161" s="301">
        <f t="shared" si="47"/>
        <v>0</v>
      </c>
      <c r="BI161" s="301">
        <f t="shared" si="48"/>
        <v>0</v>
      </c>
      <c r="BJ161" s="202" t="s">
        <v>39</v>
      </c>
      <c r="BK161" s="301">
        <f t="shared" si="49"/>
        <v>0</v>
      </c>
      <c r="BL161" s="202" t="s">
        <v>261</v>
      </c>
      <c r="BM161" s="202" t="s">
        <v>3083</v>
      </c>
    </row>
    <row r="162" spans="2:65" s="212" customFormat="1" ht="25.5" customHeight="1">
      <c r="B162" s="213"/>
      <c r="C162" s="291" t="s">
        <v>428</v>
      </c>
      <c r="D162" s="291" t="s">
        <v>198</v>
      </c>
      <c r="E162" s="292" t="s">
        <v>2161</v>
      </c>
      <c r="F162" s="293" t="s">
        <v>2162</v>
      </c>
      <c r="G162" s="294" t="s">
        <v>288</v>
      </c>
      <c r="H162" s="295">
        <v>16</v>
      </c>
      <c r="I162" s="116">
        <v>0</v>
      </c>
      <c r="J162" s="296">
        <f t="shared" si="40"/>
        <v>0</v>
      </c>
      <c r="K162" s="293" t="s">
        <v>202</v>
      </c>
      <c r="L162" s="213"/>
      <c r="M162" s="297" t="s">
        <v>5</v>
      </c>
      <c r="N162" s="298" t="s">
        <v>48</v>
      </c>
      <c r="O162" s="214"/>
      <c r="P162" s="299">
        <f t="shared" si="41"/>
        <v>0</v>
      </c>
      <c r="Q162" s="299">
        <v>0</v>
      </c>
      <c r="R162" s="299">
        <f t="shared" si="42"/>
        <v>0</v>
      </c>
      <c r="S162" s="299">
        <v>0</v>
      </c>
      <c r="T162" s="300">
        <f t="shared" si="43"/>
        <v>0</v>
      </c>
      <c r="AR162" s="202" t="s">
        <v>261</v>
      </c>
      <c r="AT162" s="202" t="s">
        <v>198</v>
      </c>
      <c r="AU162" s="202" t="s">
        <v>85</v>
      </c>
      <c r="AY162" s="202" t="s">
        <v>196</v>
      </c>
      <c r="BE162" s="301">
        <f t="shared" si="44"/>
        <v>0</v>
      </c>
      <c r="BF162" s="301">
        <f t="shared" si="45"/>
        <v>0</v>
      </c>
      <c r="BG162" s="301">
        <f t="shared" si="46"/>
        <v>0</v>
      </c>
      <c r="BH162" s="301">
        <f t="shared" si="47"/>
        <v>0</v>
      </c>
      <c r="BI162" s="301">
        <f t="shared" si="48"/>
        <v>0</v>
      </c>
      <c r="BJ162" s="202" t="s">
        <v>39</v>
      </c>
      <c r="BK162" s="301">
        <f t="shared" si="49"/>
        <v>0</v>
      </c>
      <c r="BL162" s="202" t="s">
        <v>261</v>
      </c>
      <c r="BM162" s="202" t="s">
        <v>3084</v>
      </c>
    </row>
    <row r="163" spans="2:65" s="212" customFormat="1" ht="16.5" customHeight="1">
      <c r="B163" s="213"/>
      <c r="C163" s="302" t="s">
        <v>432</v>
      </c>
      <c r="D163" s="302" t="s">
        <v>291</v>
      </c>
      <c r="E163" s="303" t="s">
        <v>2164</v>
      </c>
      <c r="F163" s="304" t="s">
        <v>2165</v>
      </c>
      <c r="G163" s="305" t="s">
        <v>1523</v>
      </c>
      <c r="H163" s="306">
        <v>16</v>
      </c>
      <c r="I163" s="117">
        <v>0</v>
      </c>
      <c r="J163" s="307">
        <f t="shared" si="40"/>
        <v>0</v>
      </c>
      <c r="K163" s="304" t="s">
        <v>351</v>
      </c>
      <c r="L163" s="308"/>
      <c r="M163" s="309" t="s">
        <v>5</v>
      </c>
      <c r="N163" s="310" t="s">
        <v>48</v>
      </c>
      <c r="O163" s="214"/>
      <c r="P163" s="299">
        <f t="shared" si="41"/>
        <v>0</v>
      </c>
      <c r="Q163" s="299">
        <v>0</v>
      </c>
      <c r="R163" s="299">
        <f t="shared" si="42"/>
        <v>0</v>
      </c>
      <c r="S163" s="299">
        <v>0</v>
      </c>
      <c r="T163" s="300">
        <f t="shared" si="43"/>
        <v>0</v>
      </c>
      <c r="AR163" s="202" t="s">
        <v>327</v>
      </c>
      <c r="AT163" s="202" t="s">
        <v>291</v>
      </c>
      <c r="AU163" s="202" t="s">
        <v>85</v>
      </c>
      <c r="AY163" s="202" t="s">
        <v>196</v>
      </c>
      <c r="BE163" s="301">
        <f t="shared" si="44"/>
        <v>0</v>
      </c>
      <c r="BF163" s="301">
        <f t="shared" si="45"/>
        <v>0</v>
      </c>
      <c r="BG163" s="301">
        <f t="shared" si="46"/>
        <v>0</v>
      </c>
      <c r="BH163" s="301">
        <f t="shared" si="47"/>
        <v>0</v>
      </c>
      <c r="BI163" s="301">
        <f t="shared" si="48"/>
        <v>0</v>
      </c>
      <c r="BJ163" s="202" t="s">
        <v>39</v>
      </c>
      <c r="BK163" s="301">
        <f t="shared" si="49"/>
        <v>0</v>
      </c>
      <c r="BL163" s="202" t="s">
        <v>261</v>
      </c>
      <c r="BM163" s="202" t="s">
        <v>3085</v>
      </c>
    </row>
    <row r="164" spans="2:65" s="212" customFormat="1" ht="25.5" customHeight="1">
      <c r="B164" s="213"/>
      <c r="C164" s="291" t="s">
        <v>436</v>
      </c>
      <c r="D164" s="291" t="s">
        <v>198</v>
      </c>
      <c r="E164" s="292" t="s">
        <v>2194</v>
      </c>
      <c r="F164" s="293" t="s">
        <v>2195</v>
      </c>
      <c r="G164" s="294" t="s">
        <v>288</v>
      </c>
      <c r="H164" s="295">
        <v>27</v>
      </c>
      <c r="I164" s="116">
        <v>0</v>
      </c>
      <c r="J164" s="296">
        <f t="shared" si="40"/>
        <v>0</v>
      </c>
      <c r="K164" s="293" t="s">
        <v>202</v>
      </c>
      <c r="L164" s="213"/>
      <c r="M164" s="297" t="s">
        <v>5</v>
      </c>
      <c r="N164" s="298" t="s">
        <v>48</v>
      </c>
      <c r="O164" s="214"/>
      <c r="P164" s="299">
        <f t="shared" si="41"/>
        <v>0</v>
      </c>
      <c r="Q164" s="299">
        <v>0</v>
      </c>
      <c r="R164" s="299">
        <f t="shared" si="42"/>
        <v>0</v>
      </c>
      <c r="S164" s="299">
        <v>0</v>
      </c>
      <c r="T164" s="300">
        <f t="shared" si="43"/>
        <v>0</v>
      </c>
      <c r="AR164" s="202" t="s">
        <v>261</v>
      </c>
      <c r="AT164" s="202" t="s">
        <v>198</v>
      </c>
      <c r="AU164" s="202" t="s">
        <v>85</v>
      </c>
      <c r="AY164" s="202" t="s">
        <v>196</v>
      </c>
      <c r="BE164" s="301">
        <f t="shared" si="44"/>
        <v>0</v>
      </c>
      <c r="BF164" s="301">
        <f t="shared" si="45"/>
        <v>0</v>
      </c>
      <c r="BG164" s="301">
        <f t="shared" si="46"/>
        <v>0</v>
      </c>
      <c r="BH164" s="301">
        <f t="shared" si="47"/>
        <v>0</v>
      </c>
      <c r="BI164" s="301">
        <f t="shared" si="48"/>
        <v>0</v>
      </c>
      <c r="BJ164" s="202" t="s">
        <v>39</v>
      </c>
      <c r="BK164" s="301">
        <f t="shared" si="49"/>
        <v>0</v>
      </c>
      <c r="BL164" s="202" t="s">
        <v>261</v>
      </c>
      <c r="BM164" s="202" t="s">
        <v>3086</v>
      </c>
    </row>
    <row r="165" spans="2:65" s="212" customFormat="1" ht="16.5" customHeight="1">
      <c r="B165" s="213"/>
      <c r="C165" s="302" t="s">
        <v>440</v>
      </c>
      <c r="D165" s="302" t="s">
        <v>291</v>
      </c>
      <c r="E165" s="303" t="s">
        <v>3087</v>
      </c>
      <c r="F165" s="304" t="s">
        <v>3088</v>
      </c>
      <c r="G165" s="305" t="s">
        <v>288</v>
      </c>
      <c r="H165" s="306">
        <v>27</v>
      </c>
      <c r="I165" s="117">
        <v>0</v>
      </c>
      <c r="J165" s="307">
        <f t="shared" si="40"/>
        <v>0</v>
      </c>
      <c r="K165" s="304" t="s">
        <v>202</v>
      </c>
      <c r="L165" s="308"/>
      <c r="M165" s="309" t="s">
        <v>5</v>
      </c>
      <c r="N165" s="310" t="s">
        <v>48</v>
      </c>
      <c r="O165" s="214"/>
      <c r="P165" s="299">
        <f t="shared" si="41"/>
        <v>0</v>
      </c>
      <c r="Q165" s="299">
        <v>2.2000000000000001E-4</v>
      </c>
      <c r="R165" s="299">
        <f t="shared" si="42"/>
        <v>5.94E-3</v>
      </c>
      <c r="S165" s="299">
        <v>0</v>
      </c>
      <c r="T165" s="300">
        <f t="shared" si="43"/>
        <v>0</v>
      </c>
      <c r="AR165" s="202" t="s">
        <v>327</v>
      </c>
      <c r="AT165" s="202" t="s">
        <v>291</v>
      </c>
      <c r="AU165" s="202" t="s">
        <v>85</v>
      </c>
      <c r="AY165" s="202" t="s">
        <v>196</v>
      </c>
      <c r="BE165" s="301">
        <f t="shared" si="44"/>
        <v>0</v>
      </c>
      <c r="BF165" s="301">
        <f t="shared" si="45"/>
        <v>0</v>
      </c>
      <c r="BG165" s="301">
        <f t="shared" si="46"/>
        <v>0</v>
      </c>
      <c r="BH165" s="301">
        <f t="shared" si="47"/>
        <v>0</v>
      </c>
      <c r="BI165" s="301">
        <f t="shared" si="48"/>
        <v>0</v>
      </c>
      <c r="BJ165" s="202" t="s">
        <v>39</v>
      </c>
      <c r="BK165" s="301">
        <f t="shared" si="49"/>
        <v>0</v>
      </c>
      <c r="BL165" s="202" t="s">
        <v>261</v>
      </c>
      <c r="BM165" s="202" t="s">
        <v>3089</v>
      </c>
    </row>
    <row r="166" spans="2:65" s="212" customFormat="1" ht="16.5" customHeight="1">
      <c r="B166" s="213"/>
      <c r="C166" s="291" t="s">
        <v>444</v>
      </c>
      <c r="D166" s="291" t="s">
        <v>198</v>
      </c>
      <c r="E166" s="292" t="s">
        <v>3090</v>
      </c>
      <c r="F166" s="293" t="s">
        <v>3091</v>
      </c>
      <c r="G166" s="294" t="s">
        <v>288</v>
      </c>
      <c r="H166" s="295">
        <v>11</v>
      </c>
      <c r="I166" s="116">
        <v>0</v>
      </c>
      <c r="J166" s="296">
        <f t="shared" si="40"/>
        <v>0</v>
      </c>
      <c r="K166" s="293" t="s">
        <v>351</v>
      </c>
      <c r="L166" s="213"/>
      <c r="M166" s="297" t="s">
        <v>5</v>
      </c>
      <c r="N166" s="298" t="s">
        <v>48</v>
      </c>
      <c r="O166" s="214"/>
      <c r="P166" s="299">
        <f t="shared" si="41"/>
        <v>0</v>
      </c>
      <c r="Q166" s="299">
        <v>0</v>
      </c>
      <c r="R166" s="299">
        <f t="shared" si="42"/>
        <v>0</v>
      </c>
      <c r="S166" s="299">
        <v>0</v>
      </c>
      <c r="T166" s="300">
        <f t="shared" si="43"/>
        <v>0</v>
      </c>
      <c r="AR166" s="202" t="s">
        <v>261</v>
      </c>
      <c r="AT166" s="202" t="s">
        <v>198</v>
      </c>
      <c r="AU166" s="202" t="s">
        <v>85</v>
      </c>
      <c r="AY166" s="202" t="s">
        <v>196</v>
      </c>
      <c r="BE166" s="301">
        <f t="shared" si="44"/>
        <v>0</v>
      </c>
      <c r="BF166" s="301">
        <f t="shared" si="45"/>
        <v>0</v>
      </c>
      <c r="BG166" s="301">
        <f t="shared" si="46"/>
        <v>0</v>
      </c>
      <c r="BH166" s="301">
        <f t="shared" si="47"/>
        <v>0</v>
      </c>
      <c r="BI166" s="301">
        <f t="shared" si="48"/>
        <v>0</v>
      </c>
      <c r="BJ166" s="202" t="s">
        <v>39</v>
      </c>
      <c r="BK166" s="301">
        <f t="shared" si="49"/>
        <v>0</v>
      </c>
      <c r="BL166" s="202" t="s">
        <v>261</v>
      </c>
      <c r="BM166" s="202" t="s">
        <v>3092</v>
      </c>
    </row>
    <row r="167" spans="2:65" s="212" customFormat="1" ht="16.5" customHeight="1">
      <c r="B167" s="213"/>
      <c r="C167" s="302" t="s">
        <v>448</v>
      </c>
      <c r="D167" s="302" t="s">
        <v>291</v>
      </c>
      <c r="E167" s="303" t="s">
        <v>2209</v>
      </c>
      <c r="F167" s="304" t="s">
        <v>3093</v>
      </c>
      <c r="G167" s="305" t="s">
        <v>1523</v>
      </c>
      <c r="H167" s="306">
        <v>11</v>
      </c>
      <c r="I167" s="117">
        <v>0</v>
      </c>
      <c r="J167" s="307">
        <f t="shared" si="40"/>
        <v>0</v>
      </c>
      <c r="K167" s="304" t="s">
        <v>351</v>
      </c>
      <c r="L167" s="308"/>
      <c r="M167" s="309" t="s">
        <v>5</v>
      </c>
      <c r="N167" s="310" t="s">
        <v>48</v>
      </c>
      <c r="O167" s="214"/>
      <c r="P167" s="299">
        <f t="shared" si="41"/>
        <v>0</v>
      </c>
      <c r="Q167" s="299">
        <v>0</v>
      </c>
      <c r="R167" s="299">
        <f t="shared" si="42"/>
        <v>0</v>
      </c>
      <c r="S167" s="299">
        <v>0</v>
      </c>
      <c r="T167" s="300">
        <f t="shared" si="43"/>
        <v>0</v>
      </c>
      <c r="AR167" s="202" t="s">
        <v>327</v>
      </c>
      <c r="AT167" s="202" t="s">
        <v>291</v>
      </c>
      <c r="AU167" s="202" t="s">
        <v>85</v>
      </c>
      <c r="AY167" s="202" t="s">
        <v>196</v>
      </c>
      <c r="BE167" s="301">
        <f t="shared" si="44"/>
        <v>0</v>
      </c>
      <c r="BF167" s="301">
        <f t="shared" si="45"/>
        <v>0</v>
      </c>
      <c r="BG167" s="301">
        <f t="shared" si="46"/>
        <v>0</v>
      </c>
      <c r="BH167" s="301">
        <f t="shared" si="47"/>
        <v>0</v>
      </c>
      <c r="BI167" s="301">
        <f t="shared" si="48"/>
        <v>0</v>
      </c>
      <c r="BJ167" s="202" t="s">
        <v>39</v>
      </c>
      <c r="BK167" s="301">
        <f t="shared" si="49"/>
        <v>0</v>
      </c>
      <c r="BL167" s="202" t="s">
        <v>261</v>
      </c>
      <c r="BM167" s="202" t="s">
        <v>3094</v>
      </c>
    </row>
    <row r="168" spans="2:65" s="212" customFormat="1" ht="25.5" customHeight="1">
      <c r="B168" s="213"/>
      <c r="C168" s="291" t="s">
        <v>452</v>
      </c>
      <c r="D168" s="291" t="s">
        <v>198</v>
      </c>
      <c r="E168" s="292" t="s">
        <v>3095</v>
      </c>
      <c r="F168" s="293" t="s">
        <v>3096</v>
      </c>
      <c r="G168" s="294" t="s">
        <v>288</v>
      </c>
      <c r="H168" s="295">
        <v>11</v>
      </c>
      <c r="I168" s="116">
        <v>0</v>
      </c>
      <c r="J168" s="296">
        <f t="shared" si="40"/>
        <v>0</v>
      </c>
      <c r="K168" s="293" t="s">
        <v>202</v>
      </c>
      <c r="L168" s="213"/>
      <c r="M168" s="297" t="s">
        <v>5</v>
      </c>
      <c r="N168" s="298" t="s">
        <v>48</v>
      </c>
      <c r="O168" s="214"/>
      <c r="P168" s="299">
        <f t="shared" si="41"/>
        <v>0</v>
      </c>
      <c r="Q168" s="299">
        <v>0</v>
      </c>
      <c r="R168" s="299">
        <f t="shared" si="42"/>
        <v>0</v>
      </c>
      <c r="S168" s="299">
        <v>0</v>
      </c>
      <c r="T168" s="300">
        <f t="shared" si="43"/>
        <v>0</v>
      </c>
      <c r="AR168" s="202" t="s">
        <v>261</v>
      </c>
      <c r="AT168" s="202" t="s">
        <v>198</v>
      </c>
      <c r="AU168" s="202" t="s">
        <v>85</v>
      </c>
      <c r="AY168" s="202" t="s">
        <v>196</v>
      </c>
      <c r="BE168" s="301">
        <f t="shared" si="44"/>
        <v>0</v>
      </c>
      <c r="BF168" s="301">
        <f t="shared" si="45"/>
        <v>0</v>
      </c>
      <c r="BG168" s="301">
        <f t="shared" si="46"/>
        <v>0</v>
      </c>
      <c r="BH168" s="301">
        <f t="shared" si="47"/>
        <v>0</v>
      </c>
      <c r="BI168" s="301">
        <f t="shared" si="48"/>
        <v>0</v>
      </c>
      <c r="BJ168" s="202" t="s">
        <v>39</v>
      </c>
      <c r="BK168" s="301">
        <f t="shared" si="49"/>
        <v>0</v>
      </c>
      <c r="BL168" s="202" t="s">
        <v>261</v>
      </c>
      <c r="BM168" s="202" t="s">
        <v>3097</v>
      </c>
    </row>
    <row r="169" spans="2:65" s="212" customFormat="1" ht="16.5" customHeight="1">
      <c r="B169" s="213"/>
      <c r="C169" s="302" t="s">
        <v>456</v>
      </c>
      <c r="D169" s="302" t="s">
        <v>291</v>
      </c>
      <c r="E169" s="303" t="s">
        <v>3098</v>
      </c>
      <c r="F169" s="304" t="s">
        <v>3099</v>
      </c>
      <c r="G169" s="305" t="s">
        <v>1523</v>
      </c>
      <c r="H169" s="306">
        <v>11</v>
      </c>
      <c r="I169" s="117">
        <v>0</v>
      </c>
      <c r="J169" s="307">
        <f t="shared" si="40"/>
        <v>0</v>
      </c>
      <c r="K169" s="304" t="s">
        <v>351</v>
      </c>
      <c r="L169" s="308"/>
      <c r="M169" s="309" t="s">
        <v>5</v>
      </c>
      <c r="N169" s="310" t="s">
        <v>48</v>
      </c>
      <c r="O169" s="214"/>
      <c r="P169" s="299">
        <f t="shared" si="41"/>
        <v>0</v>
      </c>
      <c r="Q169" s="299">
        <v>0</v>
      </c>
      <c r="R169" s="299">
        <f t="shared" si="42"/>
        <v>0</v>
      </c>
      <c r="S169" s="299">
        <v>0</v>
      </c>
      <c r="T169" s="300">
        <f t="shared" si="43"/>
        <v>0</v>
      </c>
      <c r="AR169" s="202" t="s">
        <v>327</v>
      </c>
      <c r="AT169" s="202" t="s">
        <v>291</v>
      </c>
      <c r="AU169" s="202" t="s">
        <v>85</v>
      </c>
      <c r="AY169" s="202" t="s">
        <v>196</v>
      </c>
      <c r="BE169" s="301">
        <f t="shared" si="44"/>
        <v>0</v>
      </c>
      <c r="BF169" s="301">
        <f t="shared" si="45"/>
        <v>0</v>
      </c>
      <c r="BG169" s="301">
        <f t="shared" si="46"/>
        <v>0</v>
      </c>
      <c r="BH169" s="301">
        <f t="shared" si="47"/>
        <v>0</v>
      </c>
      <c r="BI169" s="301">
        <f t="shared" si="48"/>
        <v>0</v>
      </c>
      <c r="BJ169" s="202" t="s">
        <v>39</v>
      </c>
      <c r="BK169" s="301">
        <f t="shared" si="49"/>
        <v>0</v>
      </c>
      <c r="BL169" s="202" t="s">
        <v>261</v>
      </c>
      <c r="BM169" s="202" t="s">
        <v>3100</v>
      </c>
    </row>
    <row r="170" spans="2:65" s="212" customFormat="1" ht="25.5" customHeight="1">
      <c r="B170" s="213"/>
      <c r="C170" s="291" t="s">
        <v>460</v>
      </c>
      <c r="D170" s="291" t="s">
        <v>198</v>
      </c>
      <c r="E170" s="292" t="s">
        <v>3101</v>
      </c>
      <c r="F170" s="293" t="s">
        <v>3102</v>
      </c>
      <c r="G170" s="294" t="s">
        <v>288</v>
      </c>
      <c r="H170" s="295">
        <v>2</v>
      </c>
      <c r="I170" s="116">
        <v>0</v>
      </c>
      <c r="J170" s="296">
        <f t="shared" si="40"/>
        <v>0</v>
      </c>
      <c r="K170" s="293" t="s">
        <v>202</v>
      </c>
      <c r="L170" s="213"/>
      <c r="M170" s="297" t="s">
        <v>5</v>
      </c>
      <c r="N170" s="298" t="s">
        <v>48</v>
      </c>
      <c r="O170" s="214"/>
      <c r="P170" s="299">
        <f t="shared" si="41"/>
        <v>0</v>
      </c>
      <c r="Q170" s="299">
        <v>0</v>
      </c>
      <c r="R170" s="299">
        <f t="shared" si="42"/>
        <v>0</v>
      </c>
      <c r="S170" s="299">
        <v>0</v>
      </c>
      <c r="T170" s="300">
        <f t="shared" si="43"/>
        <v>0</v>
      </c>
      <c r="AR170" s="202" t="s">
        <v>261</v>
      </c>
      <c r="AT170" s="202" t="s">
        <v>198</v>
      </c>
      <c r="AU170" s="202" t="s">
        <v>85</v>
      </c>
      <c r="AY170" s="202" t="s">
        <v>196</v>
      </c>
      <c r="BE170" s="301">
        <f t="shared" si="44"/>
        <v>0</v>
      </c>
      <c r="BF170" s="301">
        <f t="shared" si="45"/>
        <v>0</v>
      </c>
      <c r="BG170" s="301">
        <f t="shared" si="46"/>
        <v>0</v>
      </c>
      <c r="BH170" s="301">
        <f t="shared" si="47"/>
        <v>0</v>
      </c>
      <c r="BI170" s="301">
        <f t="shared" si="48"/>
        <v>0</v>
      </c>
      <c r="BJ170" s="202" t="s">
        <v>39</v>
      </c>
      <c r="BK170" s="301">
        <f t="shared" si="49"/>
        <v>0</v>
      </c>
      <c r="BL170" s="202" t="s">
        <v>261</v>
      </c>
      <c r="BM170" s="202" t="s">
        <v>3103</v>
      </c>
    </row>
    <row r="171" spans="2:65" s="212" customFormat="1" ht="16.5" customHeight="1">
      <c r="B171" s="213"/>
      <c r="C171" s="302" t="s">
        <v>466</v>
      </c>
      <c r="D171" s="302" t="s">
        <v>291</v>
      </c>
      <c r="E171" s="303" t="s">
        <v>3104</v>
      </c>
      <c r="F171" s="304" t="s">
        <v>3105</v>
      </c>
      <c r="G171" s="305" t="s">
        <v>1523</v>
      </c>
      <c r="H171" s="306">
        <v>2</v>
      </c>
      <c r="I171" s="117">
        <v>0</v>
      </c>
      <c r="J171" s="307">
        <f t="shared" si="40"/>
        <v>0</v>
      </c>
      <c r="K171" s="304" t="s">
        <v>351</v>
      </c>
      <c r="L171" s="308"/>
      <c r="M171" s="309" t="s">
        <v>5</v>
      </c>
      <c r="N171" s="310" t="s">
        <v>48</v>
      </c>
      <c r="O171" s="214"/>
      <c r="P171" s="299">
        <f t="shared" si="41"/>
        <v>0</v>
      </c>
      <c r="Q171" s="299">
        <v>0</v>
      </c>
      <c r="R171" s="299">
        <f t="shared" si="42"/>
        <v>0</v>
      </c>
      <c r="S171" s="299">
        <v>0</v>
      </c>
      <c r="T171" s="300">
        <f t="shared" si="43"/>
        <v>0</v>
      </c>
      <c r="AR171" s="202" t="s">
        <v>327</v>
      </c>
      <c r="AT171" s="202" t="s">
        <v>291</v>
      </c>
      <c r="AU171" s="202" t="s">
        <v>85</v>
      </c>
      <c r="AY171" s="202" t="s">
        <v>196</v>
      </c>
      <c r="BE171" s="301">
        <f t="shared" si="44"/>
        <v>0</v>
      </c>
      <c r="BF171" s="301">
        <f t="shared" si="45"/>
        <v>0</v>
      </c>
      <c r="BG171" s="301">
        <f t="shared" si="46"/>
        <v>0</v>
      </c>
      <c r="BH171" s="301">
        <f t="shared" si="47"/>
        <v>0</v>
      </c>
      <c r="BI171" s="301">
        <f t="shared" si="48"/>
        <v>0</v>
      </c>
      <c r="BJ171" s="202" t="s">
        <v>39</v>
      </c>
      <c r="BK171" s="301">
        <f t="shared" si="49"/>
        <v>0</v>
      </c>
      <c r="BL171" s="202" t="s">
        <v>261</v>
      </c>
      <c r="BM171" s="202" t="s">
        <v>3106</v>
      </c>
    </row>
    <row r="172" spans="2:65" s="212" customFormat="1" ht="16.5" customHeight="1">
      <c r="B172" s="213"/>
      <c r="C172" s="291" t="s">
        <v>470</v>
      </c>
      <c r="D172" s="291" t="s">
        <v>198</v>
      </c>
      <c r="E172" s="292" t="s">
        <v>3107</v>
      </c>
      <c r="F172" s="293" t="s">
        <v>3108</v>
      </c>
      <c r="G172" s="294" t="s">
        <v>288</v>
      </c>
      <c r="H172" s="295">
        <v>4</v>
      </c>
      <c r="I172" s="116">
        <v>0</v>
      </c>
      <c r="J172" s="296">
        <f t="shared" si="40"/>
        <v>0</v>
      </c>
      <c r="K172" s="293" t="s">
        <v>202</v>
      </c>
      <c r="L172" s="213"/>
      <c r="M172" s="297" t="s">
        <v>5</v>
      </c>
      <c r="N172" s="298" t="s">
        <v>48</v>
      </c>
      <c r="O172" s="214"/>
      <c r="P172" s="299">
        <f t="shared" si="41"/>
        <v>0</v>
      </c>
      <c r="Q172" s="299">
        <v>0</v>
      </c>
      <c r="R172" s="299">
        <f t="shared" si="42"/>
        <v>0</v>
      </c>
      <c r="S172" s="299">
        <v>0</v>
      </c>
      <c r="T172" s="300">
        <f t="shared" si="43"/>
        <v>0</v>
      </c>
      <c r="AR172" s="202" t="s">
        <v>261</v>
      </c>
      <c r="AT172" s="202" t="s">
        <v>198</v>
      </c>
      <c r="AU172" s="202" t="s">
        <v>85</v>
      </c>
      <c r="AY172" s="202" t="s">
        <v>196</v>
      </c>
      <c r="BE172" s="301">
        <f t="shared" si="44"/>
        <v>0</v>
      </c>
      <c r="BF172" s="301">
        <f t="shared" si="45"/>
        <v>0</v>
      </c>
      <c r="BG172" s="301">
        <f t="shared" si="46"/>
        <v>0</v>
      </c>
      <c r="BH172" s="301">
        <f t="shared" si="47"/>
        <v>0</v>
      </c>
      <c r="BI172" s="301">
        <f t="shared" si="48"/>
        <v>0</v>
      </c>
      <c r="BJ172" s="202" t="s">
        <v>39</v>
      </c>
      <c r="BK172" s="301">
        <f t="shared" si="49"/>
        <v>0</v>
      </c>
      <c r="BL172" s="202" t="s">
        <v>261</v>
      </c>
      <c r="BM172" s="202" t="s">
        <v>3109</v>
      </c>
    </row>
    <row r="173" spans="2:65" s="212" customFormat="1" ht="16.5" customHeight="1">
      <c r="B173" s="213"/>
      <c r="C173" s="302" t="s">
        <v>475</v>
      </c>
      <c r="D173" s="302" t="s">
        <v>291</v>
      </c>
      <c r="E173" s="303" t="s">
        <v>3110</v>
      </c>
      <c r="F173" s="304" t="s">
        <v>3111</v>
      </c>
      <c r="G173" s="305" t="s">
        <v>1523</v>
      </c>
      <c r="H173" s="306">
        <v>4</v>
      </c>
      <c r="I173" s="117">
        <v>0</v>
      </c>
      <c r="J173" s="307">
        <f t="shared" si="40"/>
        <v>0</v>
      </c>
      <c r="K173" s="304" t="s">
        <v>351</v>
      </c>
      <c r="L173" s="308"/>
      <c r="M173" s="309" t="s">
        <v>5</v>
      </c>
      <c r="N173" s="310" t="s">
        <v>48</v>
      </c>
      <c r="O173" s="214"/>
      <c r="P173" s="299">
        <f t="shared" si="41"/>
        <v>0</v>
      </c>
      <c r="Q173" s="299">
        <v>0</v>
      </c>
      <c r="R173" s="299">
        <f t="shared" si="42"/>
        <v>0</v>
      </c>
      <c r="S173" s="299">
        <v>0</v>
      </c>
      <c r="T173" s="300">
        <f t="shared" si="43"/>
        <v>0</v>
      </c>
      <c r="AR173" s="202" t="s">
        <v>327</v>
      </c>
      <c r="AT173" s="202" t="s">
        <v>291</v>
      </c>
      <c r="AU173" s="202" t="s">
        <v>85</v>
      </c>
      <c r="AY173" s="202" t="s">
        <v>196</v>
      </c>
      <c r="BE173" s="301">
        <f t="shared" si="44"/>
        <v>0</v>
      </c>
      <c r="BF173" s="301">
        <f t="shared" si="45"/>
        <v>0</v>
      </c>
      <c r="BG173" s="301">
        <f t="shared" si="46"/>
        <v>0</v>
      </c>
      <c r="BH173" s="301">
        <f t="shared" si="47"/>
        <v>0</v>
      </c>
      <c r="BI173" s="301">
        <f t="shared" si="48"/>
        <v>0</v>
      </c>
      <c r="BJ173" s="202" t="s">
        <v>39</v>
      </c>
      <c r="BK173" s="301">
        <f t="shared" si="49"/>
        <v>0</v>
      </c>
      <c r="BL173" s="202" t="s">
        <v>261</v>
      </c>
      <c r="BM173" s="202" t="s">
        <v>3112</v>
      </c>
    </row>
    <row r="174" spans="2:65" s="279" customFormat="1" ht="29.85" customHeight="1">
      <c r="B174" s="278"/>
      <c r="D174" s="280" t="s">
        <v>76</v>
      </c>
      <c r="E174" s="289" t="s">
        <v>2212</v>
      </c>
      <c r="F174" s="289" t="s">
        <v>2213</v>
      </c>
      <c r="I174" s="115"/>
      <c r="J174" s="290">
        <f>BK174</f>
        <v>0</v>
      </c>
      <c r="L174" s="278"/>
      <c r="M174" s="283"/>
      <c r="N174" s="284"/>
      <c r="O174" s="284"/>
      <c r="P174" s="285">
        <f>SUM(P175:P183)</f>
        <v>0</v>
      </c>
      <c r="Q174" s="284"/>
      <c r="R174" s="285">
        <f>SUM(R175:R183)</f>
        <v>0.21859999999999999</v>
      </c>
      <c r="S174" s="284"/>
      <c r="T174" s="286">
        <f>SUM(T175:T183)</f>
        <v>0</v>
      </c>
      <c r="AR174" s="280" t="s">
        <v>85</v>
      </c>
      <c r="AT174" s="287" t="s">
        <v>76</v>
      </c>
      <c r="AU174" s="287" t="s">
        <v>39</v>
      </c>
      <c r="AY174" s="280" t="s">
        <v>196</v>
      </c>
      <c r="BK174" s="288">
        <f>SUM(BK175:BK183)</f>
        <v>0</v>
      </c>
    </row>
    <row r="175" spans="2:65" s="212" customFormat="1" ht="25.5" customHeight="1">
      <c r="B175" s="213"/>
      <c r="C175" s="291" t="s">
        <v>479</v>
      </c>
      <c r="D175" s="291" t="s">
        <v>198</v>
      </c>
      <c r="E175" s="292" t="s">
        <v>2253</v>
      </c>
      <c r="F175" s="293" t="s">
        <v>2254</v>
      </c>
      <c r="G175" s="294" t="s">
        <v>288</v>
      </c>
      <c r="H175" s="295">
        <v>11</v>
      </c>
      <c r="I175" s="116">
        <v>0</v>
      </c>
      <c r="J175" s="296">
        <f t="shared" ref="J175:J183" si="50">ROUND(I175*H175,2)</f>
        <v>0</v>
      </c>
      <c r="K175" s="293" t="s">
        <v>202</v>
      </c>
      <c r="L175" s="213"/>
      <c r="M175" s="297" t="s">
        <v>5</v>
      </c>
      <c r="N175" s="298" t="s">
        <v>48</v>
      </c>
      <c r="O175" s="214"/>
      <c r="P175" s="299">
        <f t="shared" ref="P175:P183" si="51">O175*H175</f>
        <v>0</v>
      </c>
      <c r="Q175" s="299">
        <v>0</v>
      </c>
      <c r="R175" s="299">
        <f t="shared" ref="R175:R183" si="52">Q175*H175</f>
        <v>0</v>
      </c>
      <c r="S175" s="299">
        <v>0</v>
      </c>
      <c r="T175" s="300">
        <f t="shared" ref="T175:T183" si="53">S175*H175</f>
        <v>0</v>
      </c>
      <c r="AR175" s="202" t="s">
        <v>261</v>
      </c>
      <c r="AT175" s="202" t="s">
        <v>198</v>
      </c>
      <c r="AU175" s="202" t="s">
        <v>85</v>
      </c>
      <c r="AY175" s="202" t="s">
        <v>196</v>
      </c>
      <c r="BE175" s="301">
        <f t="shared" ref="BE175:BE183" si="54">IF(N175="základní",J175,0)</f>
        <v>0</v>
      </c>
      <c r="BF175" s="301">
        <f t="shared" ref="BF175:BF183" si="55">IF(N175="snížená",J175,0)</f>
        <v>0</v>
      </c>
      <c r="BG175" s="301">
        <f t="shared" ref="BG175:BG183" si="56">IF(N175="zákl. přenesená",J175,0)</f>
        <v>0</v>
      </c>
      <c r="BH175" s="301">
        <f t="shared" ref="BH175:BH183" si="57">IF(N175="sníž. přenesená",J175,0)</f>
        <v>0</v>
      </c>
      <c r="BI175" s="301">
        <f t="shared" ref="BI175:BI183" si="58">IF(N175="nulová",J175,0)</f>
        <v>0</v>
      </c>
      <c r="BJ175" s="202" t="s">
        <v>39</v>
      </c>
      <c r="BK175" s="301">
        <f t="shared" ref="BK175:BK183" si="59">ROUND(I175*H175,2)</f>
        <v>0</v>
      </c>
      <c r="BL175" s="202" t="s">
        <v>261</v>
      </c>
      <c r="BM175" s="202" t="s">
        <v>3113</v>
      </c>
    </row>
    <row r="176" spans="2:65" s="212" customFormat="1" ht="16.5" customHeight="1">
      <c r="B176" s="213"/>
      <c r="C176" s="302" t="s">
        <v>484</v>
      </c>
      <c r="D176" s="302" t="s">
        <v>291</v>
      </c>
      <c r="E176" s="303" t="s">
        <v>2256</v>
      </c>
      <c r="F176" s="304" t="s">
        <v>3114</v>
      </c>
      <c r="G176" s="305" t="s">
        <v>1523</v>
      </c>
      <c r="H176" s="306">
        <v>11</v>
      </c>
      <c r="I176" s="117">
        <v>0</v>
      </c>
      <c r="J176" s="307">
        <f t="shared" si="50"/>
        <v>0</v>
      </c>
      <c r="K176" s="304" t="s">
        <v>351</v>
      </c>
      <c r="L176" s="308"/>
      <c r="M176" s="309" t="s">
        <v>5</v>
      </c>
      <c r="N176" s="310" t="s">
        <v>48</v>
      </c>
      <c r="O176" s="214"/>
      <c r="P176" s="299">
        <f t="shared" si="51"/>
        <v>0</v>
      </c>
      <c r="Q176" s="299">
        <v>0</v>
      </c>
      <c r="R176" s="299">
        <f t="shared" si="52"/>
        <v>0</v>
      </c>
      <c r="S176" s="299">
        <v>0</v>
      </c>
      <c r="T176" s="300">
        <f t="shared" si="53"/>
        <v>0</v>
      </c>
      <c r="AR176" s="202" t="s">
        <v>327</v>
      </c>
      <c r="AT176" s="202" t="s">
        <v>291</v>
      </c>
      <c r="AU176" s="202" t="s">
        <v>85</v>
      </c>
      <c r="AY176" s="202" t="s">
        <v>196</v>
      </c>
      <c r="BE176" s="301">
        <f t="shared" si="54"/>
        <v>0</v>
      </c>
      <c r="BF176" s="301">
        <f t="shared" si="55"/>
        <v>0</v>
      </c>
      <c r="BG176" s="301">
        <f t="shared" si="56"/>
        <v>0</v>
      </c>
      <c r="BH176" s="301">
        <f t="shared" si="57"/>
        <v>0</v>
      </c>
      <c r="BI176" s="301">
        <f t="shared" si="58"/>
        <v>0</v>
      </c>
      <c r="BJ176" s="202" t="s">
        <v>39</v>
      </c>
      <c r="BK176" s="301">
        <f t="shared" si="59"/>
        <v>0</v>
      </c>
      <c r="BL176" s="202" t="s">
        <v>261</v>
      </c>
      <c r="BM176" s="202" t="s">
        <v>3115</v>
      </c>
    </row>
    <row r="177" spans="2:65" s="212" customFormat="1" ht="25.5" customHeight="1">
      <c r="B177" s="213"/>
      <c r="C177" s="291" t="s">
        <v>488</v>
      </c>
      <c r="D177" s="291" t="s">
        <v>198</v>
      </c>
      <c r="E177" s="292" t="s">
        <v>3116</v>
      </c>
      <c r="F177" s="293" t="s">
        <v>3117</v>
      </c>
      <c r="G177" s="294" t="s">
        <v>288</v>
      </c>
      <c r="H177" s="295">
        <v>54</v>
      </c>
      <c r="I177" s="116">
        <v>0</v>
      </c>
      <c r="J177" s="296">
        <f t="shared" si="50"/>
        <v>0</v>
      </c>
      <c r="K177" s="293" t="s">
        <v>202</v>
      </c>
      <c r="L177" s="213"/>
      <c r="M177" s="297" t="s">
        <v>5</v>
      </c>
      <c r="N177" s="298" t="s">
        <v>48</v>
      </c>
      <c r="O177" s="214"/>
      <c r="P177" s="299">
        <f t="shared" si="51"/>
        <v>0</v>
      </c>
      <c r="Q177" s="299">
        <v>0</v>
      </c>
      <c r="R177" s="299">
        <f t="shared" si="52"/>
        <v>0</v>
      </c>
      <c r="S177" s="299">
        <v>0</v>
      </c>
      <c r="T177" s="300">
        <f t="shared" si="53"/>
        <v>0</v>
      </c>
      <c r="AR177" s="202" t="s">
        <v>261</v>
      </c>
      <c r="AT177" s="202" t="s">
        <v>198</v>
      </c>
      <c r="AU177" s="202" t="s">
        <v>85</v>
      </c>
      <c r="AY177" s="202" t="s">
        <v>196</v>
      </c>
      <c r="BE177" s="301">
        <f t="shared" si="54"/>
        <v>0</v>
      </c>
      <c r="BF177" s="301">
        <f t="shared" si="55"/>
        <v>0</v>
      </c>
      <c r="BG177" s="301">
        <f t="shared" si="56"/>
        <v>0</v>
      </c>
      <c r="BH177" s="301">
        <f t="shared" si="57"/>
        <v>0</v>
      </c>
      <c r="BI177" s="301">
        <f t="shared" si="58"/>
        <v>0</v>
      </c>
      <c r="BJ177" s="202" t="s">
        <v>39</v>
      </c>
      <c r="BK177" s="301">
        <f t="shared" si="59"/>
        <v>0</v>
      </c>
      <c r="BL177" s="202" t="s">
        <v>261</v>
      </c>
      <c r="BM177" s="202" t="s">
        <v>3118</v>
      </c>
    </row>
    <row r="178" spans="2:65" s="212" customFormat="1" ht="25.5" customHeight="1">
      <c r="B178" s="213"/>
      <c r="C178" s="302" t="s">
        <v>493</v>
      </c>
      <c r="D178" s="302" t="s">
        <v>291</v>
      </c>
      <c r="E178" s="303" t="s">
        <v>3119</v>
      </c>
      <c r="F178" s="304" t="s">
        <v>3120</v>
      </c>
      <c r="G178" s="305" t="s">
        <v>288</v>
      </c>
      <c r="H178" s="306">
        <v>44</v>
      </c>
      <c r="I178" s="117">
        <v>0</v>
      </c>
      <c r="J178" s="307">
        <f t="shared" si="50"/>
        <v>0</v>
      </c>
      <c r="K178" s="304" t="s">
        <v>351</v>
      </c>
      <c r="L178" s="308"/>
      <c r="M178" s="309" t="s">
        <v>5</v>
      </c>
      <c r="N178" s="310" t="s">
        <v>48</v>
      </c>
      <c r="O178" s="214"/>
      <c r="P178" s="299">
        <f t="shared" si="51"/>
        <v>0</v>
      </c>
      <c r="Q178" s="299">
        <v>3.5999999999999999E-3</v>
      </c>
      <c r="R178" s="299">
        <f t="shared" si="52"/>
        <v>0.15839999999999999</v>
      </c>
      <c r="S178" s="299">
        <v>0</v>
      </c>
      <c r="T178" s="300">
        <f t="shared" si="53"/>
        <v>0</v>
      </c>
      <c r="AR178" s="202" t="s">
        <v>726</v>
      </c>
      <c r="AT178" s="202" t="s">
        <v>291</v>
      </c>
      <c r="AU178" s="202" t="s">
        <v>85</v>
      </c>
      <c r="AY178" s="202" t="s">
        <v>196</v>
      </c>
      <c r="BE178" s="301">
        <f t="shared" si="54"/>
        <v>0</v>
      </c>
      <c r="BF178" s="301">
        <f t="shared" si="55"/>
        <v>0</v>
      </c>
      <c r="BG178" s="301">
        <f t="shared" si="56"/>
        <v>0</v>
      </c>
      <c r="BH178" s="301">
        <f t="shared" si="57"/>
        <v>0</v>
      </c>
      <c r="BI178" s="301">
        <f t="shared" si="58"/>
        <v>0</v>
      </c>
      <c r="BJ178" s="202" t="s">
        <v>39</v>
      </c>
      <c r="BK178" s="301">
        <f t="shared" si="59"/>
        <v>0</v>
      </c>
      <c r="BL178" s="202" t="s">
        <v>726</v>
      </c>
      <c r="BM178" s="202" t="s">
        <v>3121</v>
      </c>
    </row>
    <row r="179" spans="2:65" s="212" customFormat="1" ht="25.5" customHeight="1">
      <c r="B179" s="213"/>
      <c r="C179" s="302" t="s">
        <v>497</v>
      </c>
      <c r="D179" s="302" t="s">
        <v>291</v>
      </c>
      <c r="E179" s="303" t="s">
        <v>3122</v>
      </c>
      <c r="F179" s="304" t="s">
        <v>3123</v>
      </c>
      <c r="G179" s="305" t="s">
        <v>288</v>
      </c>
      <c r="H179" s="306">
        <v>10</v>
      </c>
      <c r="I179" s="117">
        <v>0</v>
      </c>
      <c r="J179" s="307">
        <f t="shared" si="50"/>
        <v>0</v>
      </c>
      <c r="K179" s="304" t="s">
        <v>351</v>
      </c>
      <c r="L179" s="308"/>
      <c r="M179" s="309" t="s">
        <v>5</v>
      </c>
      <c r="N179" s="310" t="s">
        <v>48</v>
      </c>
      <c r="O179" s="214"/>
      <c r="P179" s="299">
        <f t="shared" si="51"/>
        <v>0</v>
      </c>
      <c r="Q179" s="299">
        <v>3.5999999999999999E-3</v>
      </c>
      <c r="R179" s="299">
        <f t="shared" si="52"/>
        <v>3.5999999999999997E-2</v>
      </c>
      <c r="S179" s="299">
        <v>0</v>
      </c>
      <c r="T179" s="300">
        <f t="shared" si="53"/>
        <v>0</v>
      </c>
      <c r="AR179" s="202" t="s">
        <v>726</v>
      </c>
      <c r="AT179" s="202" t="s">
        <v>291</v>
      </c>
      <c r="AU179" s="202" t="s">
        <v>85</v>
      </c>
      <c r="AY179" s="202" t="s">
        <v>196</v>
      </c>
      <c r="BE179" s="301">
        <f t="shared" si="54"/>
        <v>0</v>
      </c>
      <c r="BF179" s="301">
        <f t="shared" si="55"/>
        <v>0</v>
      </c>
      <c r="BG179" s="301">
        <f t="shared" si="56"/>
        <v>0</v>
      </c>
      <c r="BH179" s="301">
        <f t="shared" si="57"/>
        <v>0</v>
      </c>
      <c r="BI179" s="301">
        <f t="shared" si="58"/>
        <v>0</v>
      </c>
      <c r="BJ179" s="202" t="s">
        <v>39</v>
      </c>
      <c r="BK179" s="301">
        <f t="shared" si="59"/>
        <v>0</v>
      </c>
      <c r="BL179" s="202" t="s">
        <v>726</v>
      </c>
      <c r="BM179" s="202" t="s">
        <v>3124</v>
      </c>
    </row>
    <row r="180" spans="2:65" s="212" customFormat="1" ht="16.5" customHeight="1">
      <c r="B180" s="213"/>
      <c r="C180" s="302" t="s">
        <v>501</v>
      </c>
      <c r="D180" s="302" t="s">
        <v>291</v>
      </c>
      <c r="E180" s="303" t="s">
        <v>3125</v>
      </c>
      <c r="F180" s="304" t="s">
        <v>3126</v>
      </c>
      <c r="G180" s="305" t="s">
        <v>288</v>
      </c>
      <c r="H180" s="306">
        <v>88</v>
      </c>
      <c r="I180" s="117">
        <v>0</v>
      </c>
      <c r="J180" s="307">
        <f t="shared" si="50"/>
        <v>0</v>
      </c>
      <c r="K180" s="304" t="s">
        <v>351</v>
      </c>
      <c r="L180" s="308"/>
      <c r="M180" s="309" t="s">
        <v>5</v>
      </c>
      <c r="N180" s="310" t="s">
        <v>48</v>
      </c>
      <c r="O180" s="214"/>
      <c r="P180" s="299">
        <f t="shared" si="51"/>
        <v>0</v>
      </c>
      <c r="Q180" s="299">
        <v>2.0000000000000001E-4</v>
      </c>
      <c r="R180" s="299">
        <f t="shared" si="52"/>
        <v>1.7600000000000001E-2</v>
      </c>
      <c r="S180" s="299">
        <v>0</v>
      </c>
      <c r="T180" s="300">
        <f t="shared" si="53"/>
        <v>0</v>
      </c>
      <c r="AR180" s="202" t="s">
        <v>726</v>
      </c>
      <c r="AT180" s="202" t="s">
        <v>291</v>
      </c>
      <c r="AU180" s="202" t="s">
        <v>85</v>
      </c>
      <c r="AY180" s="202" t="s">
        <v>196</v>
      </c>
      <c r="BE180" s="301">
        <f t="shared" si="54"/>
        <v>0</v>
      </c>
      <c r="BF180" s="301">
        <f t="shared" si="55"/>
        <v>0</v>
      </c>
      <c r="BG180" s="301">
        <f t="shared" si="56"/>
        <v>0</v>
      </c>
      <c r="BH180" s="301">
        <f t="shared" si="57"/>
        <v>0</v>
      </c>
      <c r="BI180" s="301">
        <f t="shared" si="58"/>
        <v>0</v>
      </c>
      <c r="BJ180" s="202" t="s">
        <v>39</v>
      </c>
      <c r="BK180" s="301">
        <f t="shared" si="59"/>
        <v>0</v>
      </c>
      <c r="BL180" s="202" t="s">
        <v>726</v>
      </c>
      <c r="BM180" s="202" t="s">
        <v>3127</v>
      </c>
    </row>
    <row r="181" spans="2:65" s="212" customFormat="1" ht="16.5" customHeight="1">
      <c r="B181" s="213"/>
      <c r="C181" s="302" t="s">
        <v>505</v>
      </c>
      <c r="D181" s="302" t="s">
        <v>291</v>
      </c>
      <c r="E181" s="303" t="s">
        <v>3128</v>
      </c>
      <c r="F181" s="304" t="s">
        <v>3129</v>
      </c>
      <c r="G181" s="305" t="s">
        <v>288</v>
      </c>
      <c r="H181" s="306">
        <v>20</v>
      </c>
      <c r="I181" s="117">
        <v>0</v>
      </c>
      <c r="J181" s="307">
        <f t="shared" si="50"/>
        <v>0</v>
      </c>
      <c r="K181" s="304" t="s">
        <v>351</v>
      </c>
      <c r="L181" s="308"/>
      <c r="M181" s="309" t="s">
        <v>5</v>
      </c>
      <c r="N181" s="310" t="s">
        <v>48</v>
      </c>
      <c r="O181" s="214"/>
      <c r="P181" s="299">
        <f t="shared" si="51"/>
        <v>0</v>
      </c>
      <c r="Q181" s="299">
        <v>1.8000000000000001E-4</v>
      </c>
      <c r="R181" s="299">
        <f t="shared" si="52"/>
        <v>3.6000000000000003E-3</v>
      </c>
      <c r="S181" s="299">
        <v>0</v>
      </c>
      <c r="T181" s="300">
        <f t="shared" si="53"/>
        <v>0</v>
      </c>
      <c r="AR181" s="202" t="s">
        <v>726</v>
      </c>
      <c r="AT181" s="202" t="s">
        <v>291</v>
      </c>
      <c r="AU181" s="202" t="s">
        <v>85</v>
      </c>
      <c r="AY181" s="202" t="s">
        <v>196</v>
      </c>
      <c r="BE181" s="301">
        <f t="shared" si="54"/>
        <v>0</v>
      </c>
      <c r="BF181" s="301">
        <f t="shared" si="55"/>
        <v>0</v>
      </c>
      <c r="BG181" s="301">
        <f t="shared" si="56"/>
        <v>0</v>
      </c>
      <c r="BH181" s="301">
        <f t="shared" si="57"/>
        <v>0</v>
      </c>
      <c r="BI181" s="301">
        <f t="shared" si="58"/>
        <v>0</v>
      </c>
      <c r="BJ181" s="202" t="s">
        <v>39</v>
      </c>
      <c r="BK181" s="301">
        <f t="shared" si="59"/>
        <v>0</v>
      </c>
      <c r="BL181" s="202" t="s">
        <v>726</v>
      </c>
      <c r="BM181" s="202" t="s">
        <v>3130</v>
      </c>
    </row>
    <row r="182" spans="2:65" s="212" customFormat="1" ht="25.5" customHeight="1">
      <c r="B182" s="213"/>
      <c r="C182" s="291" t="s">
        <v>509</v>
      </c>
      <c r="D182" s="291" t="s">
        <v>198</v>
      </c>
      <c r="E182" s="292" t="s">
        <v>3131</v>
      </c>
      <c r="F182" s="293" t="s">
        <v>3132</v>
      </c>
      <c r="G182" s="294" t="s">
        <v>288</v>
      </c>
      <c r="H182" s="295">
        <v>2</v>
      </c>
      <c r="I182" s="116">
        <v>0</v>
      </c>
      <c r="J182" s="296">
        <f t="shared" si="50"/>
        <v>0</v>
      </c>
      <c r="K182" s="293" t="s">
        <v>202</v>
      </c>
      <c r="L182" s="213"/>
      <c r="M182" s="297" t="s">
        <v>5</v>
      </c>
      <c r="N182" s="298" t="s">
        <v>48</v>
      </c>
      <c r="O182" s="214"/>
      <c r="P182" s="299">
        <f t="shared" si="51"/>
        <v>0</v>
      </c>
      <c r="Q182" s="299">
        <v>0</v>
      </c>
      <c r="R182" s="299">
        <f t="shared" si="52"/>
        <v>0</v>
      </c>
      <c r="S182" s="299">
        <v>0</v>
      </c>
      <c r="T182" s="300">
        <f t="shared" si="53"/>
        <v>0</v>
      </c>
      <c r="AR182" s="202" t="s">
        <v>261</v>
      </c>
      <c r="AT182" s="202" t="s">
        <v>198</v>
      </c>
      <c r="AU182" s="202" t="s">
        <v>85</v>
      </c>
      <c r="AY182" s="202" t="s">
        <v>196</v>
      </c>
      <c r="BE182" s="301">
        <f t="shared" si="54"/>
        <v>0</v>
      </c>
      <c r="BF182" s="301">
        <f t="shared" si="55"/>
        <v>0</v>
      </c>
      <c r="BG182" s="301">
        <f t="shared" si="56"/>
        <v>0</v>
      </c>
      <c r="BH182" s="301">
        <f t="shared" si="57"/>
        <v>0</v>
      </c>
      <c r="BI182" s="301">
        <f t="shared" si="58"/>
        <v>0</v>
      </c>
      <c r="BJ182" s="202" t="s">
        <v>39</v>
      </c>
      <c r="BK182" s="301">
        <f t="shared" si="59"/>
        <v>0</v>
      </c>
      <c r="BL182" s="202" t="s">
        <v>261</v>
      </c>
      <c r="BM182" s="202" t="s">
        <v>3133</v>
      </c>
    </row>
    <row r="183" spans="2:65" s="212" customFormat="1" ht="16.5" customHeight="1">
      <c r="B183" s="213"/>
      <c r="C183" s="302" t="s">
        <v>513</v>
      </c>
      <c r="D183" s="302" t="s">
        <v>291</v>
      </c>
      <c r="E183" s="303" t="s">
        <v>3134</v>
      </c>
      <c r="F183" s="304" t="s">
        <v>3135</v>
      </c>
      <c r="G183" s="305" t="s">
        <v>288</v>
      </c>
      <c r="H183" s="306">
        <v>2</v>
      </c>
      <c r="I183" s="117">
        <v>0</v>
      </c>
      <c r="J183" s="307">
        <f t="shared" si="50"/>
        <v>0</v>
      </c>
      <c r="K183" s="304" t="s">
        <v>351</v>
      </c>
      <c r="L183" s="308"/>
      <c r="M183" s="309" t="s">
        <v>5</v>
      </c>
      <c r="N183" s="310" t="s">
        <v>48</v>
      </c>
      <c r="O183" s="214"/>
      <c r="P183" s="299">
        <f t="shared" si="51"/>
        <v>0</v>
      </c>
      <c r="Q183" s="299">
        <v>1.5E-3</v>
      </c>
      <c r="R183" s="299">
        <f t="shared" si="52"/>
        <v>3.0000000000000001E-3</v>
      </c>
      <c r="S183" s="299">
        <v>0</v>
      </c>
      <c r="T183" s="300">
        <f t="shared" si="53"/>
        <v>0</v>
      </c>
      <c r="AR183" s="202" t="s">
        <v>726</v>
      </c>
      <c r="AT183" s="202" t="s">
        <v>291</v>
      </c>
      <c r="AU183" s="202" t="s">
        <v>85</v>
      </c>
      <c r="AY183" s="202" t="s">
        <v>196</v>
      </c>
      <c r="BE183" s="301">
        <f t="shared" si="54"/>
        <v>0</v>
      </c>
      <c r="BF183" s="301">
        <f t="shared" si="55"/>
        <v>0</v>
      </c>
      <c r="BG183" s="301">
        <f t="shared" si="56"/>
        <v>0</v>
      </c>
      <c r="BH183" s="301">
        <f t="shared" si="57"/>
        <v>0</v>
      </c>
      <c r="BI183" s="301">
        <f t="shared" si="58"/>
        <v>0</v>
      </c>
      <c r="BJ183" s="202" t="s">
        <v>39</v>
      </c>
      <c r="BK183" s="301">
        <f t="shared" si="59"/>
        <v>0</v>
      </c>
      <c r="BL183" s="202" t="s">
        <v>726</v>
      </c>
      <c r="BM183" s="202" t="s">
        <v>3136</v>
      </c>
    </row>
    <row r="184" spans="2:65" s="279" customFormat="1" ht="37.35" customHeight="1">
      <c r="B184" s="278"/>
      <c r="D184" s="280" t="s">
        <v>76</v>
      </c>
      <c r="E184" s="281" t="s">
        <v>291</v>
      </c>
      <c r="F184" s="281" t="s">
        <v>1174</v>
      </c>
      <c r="I184" s="115"/>
      <c r="J184" s="282">
        <f>BK184</f>
        <v>0</v>
      </c>
      <c r="L184" s="278"/>
      <c r="M184" s="283"/>
      <c r="N184" s="284"/>
      <c r="O184" s="284"/>
      <c r="P184" s="285">
        <f>P185</f>
        <v>0</v>
      </c>
      <c r="Q184" s="284"/>
      <c r="R184" s="285">
        <f>R185</f>
        <v>0</v>
      </c>
      <c r="S184" s="284"/>
      <c r="T184" s="286">
        <f>T185</f>
        <v>0</v>
      </c>
      <c r="AR184" s="280" t="s">
        <v>208</v>
      </c>
      <c r="AT184" s="287" t="s">
        <v>76</v>
      </c>
      <c r="AU184" s="287" t="s">
        <v>77</v>
      </c>
      <c r="AY184" s="280" t="s">
        <v>196</v>
      </c>
      <c r="BK184" s="288">
        <f>BK185</f>
        <v>0</v>
      </c>
    </row>
    <row r="185" spans="2:65" s="279" customFormat="1" ht="19.899999999999999" customHeight="1">
      <c r="B185" s="278"/>
      <c r="D185" s="280" t="s">
        <v>76</v>
      </c>
      <c r="E185" s="289" t="s">
        <v>2280</v>
      </c>
      <c r="F185" s="289" t="s">
        <v>2281</v>
      </c>
      <c r="I185" s="115"/>
      <c r="J185" s="290">
        <f>BK185</f>
        <v>0</v>
      </c>
      <c r="L185" s="278"/>
      <c r="M185" s="283"/>
      <c r="N185" s="284"/>
      <c r="O185" s="284"/>
      <c r="P185" s="285">
        <f>SUM(P186:P192)</f>
        <v>0</v>
      </c>
      <c r="Q185" s="284"/>
      <c r="R185" s="285">
        <f>SUM(R186:R192)</f>
        <v>0</v>
      </c>
      <c r="S185" s="284"/>
      <c r="T185" s="286">
        <f>SUM(T186:T192)</f>
        <v>0</v>
      </c>
      <c r="AR185" s="280" t="s">
        <v>208</v>
      </c>
      <c r="AT185" s="287" t="s">
        <v>76</v>
      </c>
      <c r="AU185" s="287" t="s">
        <v>39</v>
      </c>
      <c r="AY185" s="280" t="s">
        <v>196</v>
      </c>
      <c r="BK185" s="288">
        <f>SUM(BK186:BK192)</f>
        <v>0</v>
      </c>
    </row>
    <row r="186" spans="2:65" s="212" customFormat="1" ht="38.25" customHeight="1">
      <c r="B186" s="213"/>
      <c r="C186" s="291" t="s">
        <v>517</v>
      </c>
      <c r="D186" s="291" t="s">
        <v>198</v>
      </c>
      <c r="E186" s="292" t="s">
        <v>2300</v>
      </c>
      <c r="F186" s="293" t="s">
        <v>2301</v>
      </c>
      <c r="G186" s="294" t="s">
        <v>288</v>
      </c>
      <c r="H186" s="295">
        <v>37</v>
      </c>
      <c r="I186" s="116">
        <v>0</v>
      </c>
      <c r="J186" s="296">
        <f t="shared" ref="J186:J192" si="60">ROUND(I186*H186,2)</f>
        <v>0</v>
      </c>
      <c r="K186" s="293" t="s">
        <v>202</v>
      </c>
      <c r="L186" s="213"/>
      <c r="M186" s="297" t="s">
        <v>5</v>
      </c>
      <c r="N186" s="298" t="s">
        <v>48</v>
      </c>
      <c r="O186" s="214"/>
      <c r="P186" s="299">
        <f t="shared" ref="P186:P192" si="61">O186*H186</f>
        <v>0</v>
      </c>
      <c r="Q186" s="299">
        <v>0</v>
      </c>
      <c r="R186" s="299">
        <f t="shared" ref="R186:R192" si="62">Q186*H186</f>
        <v>0</v>
      </c>
      <c r="S186" s="299">
        <v>0</v>
      </c>
      <c r="T186" s="300">
        <f t="shared" ref="T186:T192" si="63">S186*H186</f>
        <v>0</v>
      </c>
      <c r="AR186" s="202" t="s">
        <v>261</v>
      </c>
      <c r="AT186" s="202" t="s">
        <v>198</v>
      </c>
      <c r="AU186" s="202" t="s">
        <v>85</v>
      </c>
      <c r="AY186" s="202" t="s">
        <v>196</v>
      </c>
      <c r="BE186" s="301">
        <f t="shared" ref="BE186:BE192" si="64">IF(N186="základní",J186,0)</f>
        <v>0</v>
      </c>
      <c r="BF186" s="301">
        <f t="shared" ref="BF186:BF192" si="65">IF(N186="snížená",J186,0)</f>
        <v>0</v>
      </c>
      <c r="BG186" s="301">
        <f t="shared" ref="BG186:BG192" si="66">IF(N186="zákl. přenesená",J186,0)</f>
        <v>0</v>
      </c>
      <c r="BH186" s="301">
        <f t="shared" ref="BH186:BH192" si="67">IF(N186="sníž. přenesená",J186,0)</f>
        <v>0</v>
      </c>
      <c r="BI186" s="301">
        <f t="shared" ref="BI186:BI192" si="68">IF(N186="nulová",J186,0)</f>
        <v>0</v>
      </c>
      <c r="BJ186" s="202" t="s">
        <v>39</v>
      </c>
      <c r="BK186" s="301">
        <f t="shared" ref="BK186:BK192" si="69">ROUND(I186*H186,2)</f>
        <v>0</v>
      </c>
      <c r="BL186" s="202" t="s">
        <v>261</v>
      </c>
      <c r="BM186" s="202" t="s">
        <v>3137</v>
      </c>
    </row>
    <row r="187" spans="2:65" s="212" customFormat="1" ht="16.5" customHeight="1">
      <c r="B187" s="213"/>
      <c r="C187" s="302" t="s">
        <v>521</v>
      </c>
      <c r="D187" s="302" t="s">
        <v>291</v>
      </c>
      <c r="E187" s="303" t="s">
        <v>3138</v>
      </c>
      <c r="F187" s="304" t="s">
        <v>3139</v>
      </c>
      <c r="G187" s="305" t="s">
        <v>1523</v>
      </c>
      <c r="H187" s="306">
        <v>37</v>
      </c>
      <c r="I187" s="117">
        <v>0</v>
      </c>
      <c r="J187" s="307">
        <f t="shared" si="60"/>
        <v>0</v>
      </c>
      <c r="K187" s="304" t="s">
        <v>351</v>
      </c>
      <c r="L187" s="308"/>
      <c r="M187" s="309" t="s">
        <v>5</v>
      </c>
      <c r="N187" s="310" t="s">
        <v>48</v>
      </c>
      <c r="O187" s="214"/>
      <c r="P187" s="299">
        <f t="shared" si="61"/>
        <v>0</v>
      </c>
      <c r="Q187" s="299">
        <v>0</v>
      </c>
      <c r="R187" s="299">
        <f t="shared" si="62"/>
        <v>0</v>
      </c>
      <c r="S187" s="299">
        <v>0</v>
      </c>
      <c r="T187" s="300">
        <f t="shared" si="63"/>
        <v>0</v>
      </c>
      <c r="AR187" s="202" t="s">
        <v>327</v>
      </c>
      <c r="AT187" s="202" t="s">
        <v>291</v>
      </c>
      <c r="AU187" s="202" t="s">
        <v>85</v>
      </c>
      <c r="AY187" s="202" t="s">
        <v>196</v>
      </c>
      <c r="BE187" s="301">
        <f t="shared" si="64"/>
        <v>0</v>
      </c>
      <c r="BF187" s="301">
        <f t="shared" si="65"/>
        <v>0</v>
      </c>
      <c r="BG187" s="301">
        <f t="shared" si="66"/>
        <v>0</v>
      </c>
      <c r="BH187" s="301">
        <f t="shared" si="67"/>
        <v>0</v>
      </c>
      <c r="BI187" s="301">
        <f t="shared" si="68"/>
        <v>0</v>
      </c>
      <c r="BJ187" s="202" t="s">
        <v>39</v>
      </c>
      <c r="BK187" s="301">
        <f t="shared" si="69"/>
        <v>0</v>
      </c>
      <c r="BL187" s="202" t="s">
        <v>261</v>
      </c>
      <c r="BM187" s="202" t="s">
        <v>3140</v>
      </c>
    </row>
    <row r="188" spans="2:65" s="212" customFormat="1" ht="38.25" customHeight="1">
      <c r="B188" s="213"/>
      <c r="C188" s="291" t="s">
        <v>525</v>
      </c>
      <c r="D188" s="291" t="s">
        <v>198</v>
      </c>
      <c r="E188" s="292" t="s">
        <v>2306</v>
      </c>
      <c r="F188" s="293" t="s">
        <v>2307</v>
      </c>
      <c r="G188" s="294" t="s">
        <v>288</v>
      </c>
      <c r="H188" s="295">
        <v>3</v>
      </c>
      <c r="I188" s="116">
        <v>0</v>
      </c>
      <c r="J188" s="296">
        <f t="shared" si="60"/>
        <v>0</v>
      </c>
      <c r="K188" s="293" t="s">
        <v>202</v>
      </c>
      <c r="L188" s="213"/>
      <c r="M188" s="297" t="s">
        <v>5</v>
      </c>
      <c r="N188" s="298" t="s">
        <v>48</v>
      </c>
      <c r="O188" s="214"/>
      <c r="P188" s="299">
        <f t="shared" si="61"/>
        <v>0</v>
      </c>
      <c r="Q188" s="299">
        <v>0</v>
      </c>
      <c r="R188" s="299">
        <f t="shared" si="62"/>
        <v>0</v>
      </c>
      <c r="S188" s="299">
        <v>0</v>
      </c>
      <c r="T188" s="300">
        <f t="shared" si="63"/>
        <v>0</v>
      </c>
      <c r="AR188" s="202" t="s">
        <v>261</v>
      </c>
      <c r="AT188" s="202" t="s">
        <v>198</v>
      </c>
      <c r="AU188" s="202" t="s">
        <v>85</v>
      </c>
      <c r="AY188" s="202" t="s">
        <v>196</v>
      </c>
      <c r="BE188" s="301">
        <f t="shared" si="64"/>
        <v>0</v>
      </c>
      <c r="BF188" s="301">
        <f t="shared" si="65"/>
        <v>0</v>
      </c>
      <c r="BG188" s="301">
        <f t="shared" si="66"/>
        <v>0</v>
      </c>
      <c r="BH188" s="301">
        <f t="shared" si="67"/>
        <v>0</v>
      </c>
      <c r="BI188" s="301">
        <f t="shared" si="68"/>
        <v>0</v>
      </c>
      <c r="BJ188" s="202" t="s">
        <v>39</v>
      </c>
      <c r="BK188" s="301">
        <f t="shared" si="69"/>
        <v>0</v>
      </c>
      <c r="BL188" s="202" t="s">
        <v>261</v>
      </c>
      <c r="BM188" s="202" t="s">
        <v>3141</v>
      </c>
    </row>
    <row r="189" spans="2:65" s="212" customFormat="1" ht="38.25" customHeight="1">
      <c r="B189" s="213"/>
      <c r="C189" s="291" t="s">
        <v>529</v>
      </c>
      <c r="D189" s="291" t="s">
        <v>198</v>
      </c>
      <c r="E189" s="292" t="s">
        <v>3142</v>
      </c>
      <c r="F189" s="293" t="s">
        <v>3143</v>
      </c>
      <c r="G189" s="294" t="s">
        <v>288</v>
      </c>
      <c r="H189" s="295">
        <v>11</v>
      </c>
      <c r="I189" s="116">
        <v>0</v>
      </c>
      <c r="J189" s="296">
        <f t="shared" si="60"/>
        <v>0</v>
      </c>
      <c r="K189" s="293" t="s">
        <v>202</v>
      </c>
      <c r="L189" s="213"/>
      <c r="M189" s="297" t="s">
        <v>5</v>
      </c>
      <c r="N189" s="298" t="s">
        <v>48</v>
      </c>
      <c r="O189" s="214"/>
      <c r="P189" s="299">
        <f t="shared" si="61"/>
        <v>0</v>
      </c>
      <c r="Q189" s="299">
        <v>0</v>
      </c>
      <c r="R189" s="299">
        <f t="shared" si="62"/>
        <v>0</v>
      </c>
      <c r="S189" s="299">
        <v>0</v>
      </c>
      <c r="T189" s="300">
        <f t="shared" si="63"/>
        <v>0</v>
      </c>
      <c r="AR189" s="202" t="s">
        <v>261</v>
      </c>
      <c r="AT189" s="202" t="s">
        <v>198</v>
      </c>
      <c r="AU189" s="202" t="s">
        <v>85</v>
      </c>
      <c r="AY189" s="202" t="s">
        <v>196</v>
      </c>
      <c r="BE189" s="301">
        <f t="shared" si="64"/>
        <v>0</v>
      </c>
      <c r="BF189" s="301">
        <f t="shared" si="65"/>
        <v>0</v>
      </c>
      <c r="BG189" s="301">
        <f t="shared" si="66"/>
        <v>0</v>
      </c>
      <c r="BH189" s="301">
        <f t="shared" si="67"/>
        <v>0</v>
      </c>
      <c r="BI189" s="301">
        <f t="shared" si="68"/>
        <v>0</v>
      </c>
      <c r="BJ189" s="202" t="s">
        <v>39</v>
      </c>
      <c r="BK189" s="301">
        <f t="shared" si="69"/>
        <v>0</v>
      </c>
      <c r="BL189" s="202" t="s">
        <v>261</v>
      </c>
      <c r="BM189" s="202" t="s">
        <v>3144</v>
      </c>
    </row>
    <row r="190" spans="2:65" s="212" customFormat="1" ht="16.5" customHeight="1">
      <c r="B190" s="213"/>
      <c r="C190" s="302" t="s">
        <v>533</v>
      </c>
      <c r="D190" s="302" t="s">
        <v>291</v>
      </c>
      <c r="E190" s="303" t="s">
        <v>2309</v>
      </c>
      <c r="F190" s="304" t="s">
        <v>3145</v>
      </c>
      <c r="G190" s="305" t="s">
        <v>1523</v>
      </c>
      <c r="H190" s="306">
        <v>3</v>
      </c>
      <c r="I190" s="117">
        <v>0</v>
      </c>
      <c r="J190" s="307">
        <f t="shared" si="60"/>
        <v>0</v>
      </c>
      <c r="K190" s="304" t="s">
        <v>351</v>
      </c>
      <c r="L190" s="308"/>
      <c r="M190" s="309" t="s">
        <v>5</v>
      </c>
      <c r="N190" s="310" t="s">
        <v>48</v>
      </c>
      <c r="O190" s="214"/>
      <c r="P190" s="299">
        <f t="shared" si="61"/>
        <v>0</v>
      </c>
      <c r="Q190" s="299">
        <v>0</v>
      </c>
      <c r="R190" s="299">
        <f t="shared" si="62"/>
        <v>0</v>
      </c>
      <c r="S190" s="299">
        <v>0</v>
      </c>
      <c r="T190" s="300">
        <f t="shared" si="63"/>
        <v>0</v>
      </c>
      <c r="AR190" s="202" t="s">
        <v>327</v>
      </c>
      <c r="AT190" s="202" t="s">
        <v>291</v>
      </c>
      <c r="AU190" s="202" t="s">
        <v>85</v>
      </c>
      <c r="AY190" s="202" t="s">
        <v>196</v>
      </c>
      <c r="BE190" s="301">
        <f t="shared" si="64"/>
        <v>0</v>
      </c>
      <c r="BF190" s="301">
        <f t="shared" si="65"/>
        <v>0</v>
      </c>
      <c r="BG190" s="301">
        <f t="shared" si="66"/>
        <v>0</v>
      </c>
      <c r="BH190" s="301">
        <f t="shared" si="67"/>
        <v>0</v>
      </c>
      <c r="BI190" s="301">
        <f t="shared" si="68"/>
        <v>0</v>
      </c>
      <c r="BJ190" s="202" t="s">
        <v>39</v>
      </c>
      <c r="BK190" s="301">
        <f t="shared" si="69"/>
        <v>0</v>
      </c>
      <c r="BL190" s="202" t="s">
        <v>261</v>
      </c>
      <c r="BM190" s="202" t="s">
        <v>3146</v>
      </c>
    </row>
    <row r="191" spans="2:65" s="212" customFormat="1" ht="16.5" customHeight="1">
      <c r="B191" s="213"/>
      <c r="C191" s="291" t="s">
        <v>537</v>
      </c>
      <c r="D191" s="291" t="s">
        <v>198</v>
      </c>
      <c r="E191" s="292" t="s">
        <v>2312</v>
      </c>
      <c r="F191" s="293" t="s">
        <v>2313</v>
      </c>
      <c r="G191" s="294" t="s">
        <v>288</v>
      </c>
      <c r="H191" s="295">
        <v>11</v>
      </c>
      <c r="I191" s="116">
        <v>0</v>
      </c>
      <c r="J191" s="296">
        <f t="shared" si="60"/>
        <v>0</v>
      </c>
      <c r="K191" s="293" t="s">
        <v>351</v>
      </c>
      <c r="L191" s="213"/>
      <c r="M191" s="297" t="s">
        <v>5</v>
      </c>
      <c r="N191" s="298" t="s">
        <v>48</v>
      </c>
      <c r="O191" s="214"/>
      <c r="P191" s="299">
        <f t="shared" si="61"/>
        <v>0</v>
      </c>
      <c r="Q191" s="299">
        <v>0</v>
      </c>
      <c r="R191" s="299">
        <f t="shared" si="62"/>
        <v>0</v>
      </c>
      <c r="S191" s="299">
        <v>0</v>
      </c>
      <c r="T191" s="300">
        <f t="shared" si="63"/>
        <v>0</v>
      </c>
      <c r="AR191" s="202" t="s">
        <v>261</v>
      </c>
      <c r="AT191" s="202" t="s">
        <v>198</v>
      </c>
      <c r="AU191" s="202" t="s">
        <v>85</v>
      </c>
      <c r="AY191" s="202" t="s">
        <v>196</v>
      </c>
      <c r="BE191" s="301">
        <f t="shared" si="64"/>
        <v>0</v>
      </c>
      <c r="BF191" s="301">
        <f t="shared" si="65"/>
        <v>0</v>
      </c>
      <c r="BG191" s="301">
        <f t="shared" si="66"/>
        <v>0</v>
      </c>
      <c r="BH191" s="301">
        <f t="shared" si="67"/>
        <v>0</v>
      </c>
      <c r="BI191" s="301">
        <f t="shared" si="68"/>
        <v>0</v>
      </c>
      <c r="BJ191" s="202" t="s">
        <v>39</v>
      </c>
      <c r="BK191" s="301">
        <f t="shared" si="69"/>
        <v>0</v>
      </c>
      <c r="BL191" s="202" t="s">
        <v>261</v>
      </c>
      <c r="BM191" s="202" t="s">
        <v>3147</v>
      </c>
    </row>
    <row r="192" spans="2:65" s="212" customFormat="1" ht="16.5" customHeight="1">
      <c r="B192" s="213"/>
      <c r="C192" s="302" t="s">
        <v>541</v>
      </c>
      <c r="D192" s="302" t="s">
        <v>291</v>
      </c>
      <c r="E192" s="303" t="s">
        <v>2315</v>
      </c>
      <c r="F192" s="304" t="s">
        <v>3148</v>
      </c>
      <c r="G192" s="305" t="s">
        <v>1523</v>
      </c>
      <c r="H192" s="306">
        <v>11</v>
      </c>
      <c r="I192" s="117">
        <v>0</v>
      </c>
      <c r="J192" s="307">
        <f t="shared" si="60"/>
        <v>0</v>
      </c>
      <c r="K192" s="304" t="s">
        <v>351</v>
      </c>
      <c r="L192" s="308"/>
      <c r="M192" s="309" t="s">
        <v>5</v>
      </c>
      <c r="N192" s="310" t="s">
        <v>48</v>
      </c>
      <c r="O192" s="214"/>
      <c r="P192" s="299">
        <f t="shared" si="61"/>
        <v>0</v>
      </c>
      <c r="Q192" s="299">
        <v>0</v>
      </c>
      <c r="R192" s="299">
        <f t="shared" si="62"/>
        <v>0</v>
      </c>
      <c r="S192" s="299">
        <v>0</v>
      </c>
      <c r="T192" s="300">
        <f t="shared" si="63"/>
        <v>0</v>
      </c>
      <c r="AR192" s="202" t="s">
        <v>327</v>
      </c>
      <c r="AT192" s="202" t="s">
        <v>291</v>
      </c>
      <c r="AU192" s="202" t="s">
        <v>85</v>
      </c>
      <c r="AY192" s="202" t="s">
        <v>196</v>
      </c>
      <c r="BE192" s="301">
        <f t="shared" si="64"/>
        <v>0</v>
      </c>
      <c r="BF192" s="301">
        <f t="shared" si="65"/>
        <v>0</v>
      </c>
      <c r="BG192" s="301">
        <f t="shared" si="66"/>
        <v>0</v>
      </c>
      <c r="BH192" s="301">
        <f t="shared" si="67"/>
        <v>0</v>
      </c>
      <c r="BI192" s="301">
        <f t="shared" si="68"/>
        <v>0</v>
      </c>
      <c r="BJ192" s="202" t="s">
        <v>39</v>
      </c>
      <c r="BK192" s="301">
        <f t="shared" si="69"/>
        <v>0</v>
      </c>
      <c r="BL192" s="202" t="s">
        <v>261</v>
      </c>
      <c r="BM192" s="202" t="s">
        <v>3149</v>
      </c>
    </row>
    <row r="193" spans="2:65" s="279" customFormat="1" ht="37.35" customHeight="1">
      <c r="B193" s="278"/>
      <c r="D193" s="280" t="s">
        <v>76</v>
      </c>
      <c r="E193" s="281" t="s">
        <v>2318</v>
      </c>
      <c r="F193" s="281" t="s">
        <v>2319</v>
      </c>
      <c r="I193" s="115"/>
      <c r="J193" s="282">
        <f>BK193</f>
        <v>0</v>
      </c>
      <c r="L193" s="278"/>
      <c r="M193" s="283"/>
      <c r="N193" s="284"/>
      <c r="O193" s="284"/>
      <c r="P193" s="285">
        <f>SUM(P194:P197)</f>
        <v>0</v>
      </c>
      <c r="Q193" s="284"/>
      <c r="R193" s="285">
        <f>SUM(R194:R197)</f>
        <v>0</v>
      </c>
      <c r="S193" s="284"/>
      <c r="T193" s="286">
        <f>SUM(T194:T197)</f>
        <v>0</v>
      </c>
      <c r="AR193" s="280" t="s">
        <v>203</v>
      </c>
      <c r="AT193" s="287" t="s">
        <v>76</v>
      </c>
      <c r="AU193" s="287" t="s">
        <v>77</v>
      </c>
      <c r="AY193" s="280" t="s">
        <v>196</v>
      </c>
      <c r="BK193" s="288">
        <f>SUM(BK194:BK197)</f>
        <v>0</v>
      </c>
    </row>
    <row r="194" spans="2:65" s="212" customFormat="1" ht="16.5" customHeight="1">
      <c r="B194" s="213"/>
      <c r="C194" s="291" t="s">
        <v>545</v>
      </c>
      <c r="D194" s="291" t="s">
        <v>198</v>
      </c>
      <c r="E194" s="292" t="s">
        <v>2320</v>
      </c>
      <c r="F194" s="293" t="s">
        <v>2321</v>
      </c>
      <c r="G194" s="294" t="s">
        <v>1264</v>
      </c>
      <c r="H194" s="295">
        <v>36</v>
      </c>
      <c r="I194" s="116">
        <v>0</v>
      </c>
      <c r="J194" s="296">
        <f>ROUND(I194*H194,2)</f>
        <v>0</v>
      </c>
      <c r="K194" s="327" t="s">
        <v>351</v>
      </c>
      <c r="L194" s="213"/>
      <c r="M194" s="297" t="s">
        <v>5</v>
      </c>
      <c r="N194" s="298" t="s">
        <v>48</v>
      </c>
      <c r="O194" s="214"/>
      <c r="P194" s="299">
        <f>O194*H194</f>
        <v>0</v>
      </c>
      <c r="Q194" s="299">
        <v>0</v>
      </c>
      <c r="R194" s="299">
        <f>Q194*H194</f>
        <v>0</v>
      </c>
      <c r="S194" s="299">
        <v>0</v>
      </c>
      <c r="T194" s="300">
        <f>S194*H194</f>
        <v>0</v>
      </c>
      <c r="AR194" s="202" t="s">
        <v>261</v>
      </c>
      <c r="AT194" s="202" t="s">
        <v>198</v>
      </c>
      <c r="AU194" s="202" t="s">
        <v>39</v>
      </c>
      <c r="AY194" s="202" t="s">
        <v>196</v>
      </c>
      <c r="BE194" s="301">
        <f>IF(N194="základní",J194,0)</f>
        <v>0</v>
      </c>
      <c r="BF194" s="301">
        <f>IF(N194="snížená",J194,0)</f>
        <v>0</v>
      </c>
      <c r="BG194" s="301">
        <f>IF(N194="zákl. přenesená",J194,0)</f>
        <v>0</v>
      </c>
      <c r="BH194" s="301">
        <f>IF(N194="sníž. přenesená",J194,0)</f>
        <v>0</v>
      </c>
      <c r="BI194" s="301">
        <f>IF(N194="nulová",J194,0)</f>
        <v>0</v>
      </c>
      <c r="BJ194" s="202" t="s">
        <v>39</v>
      </c>
      <c r="BK194" s="301">
        <f>ROUND(I194*H194,2)</f>
        <v>0</v>
      </c>
      <c r="BL194" s="202" t="s">
        <v>261</v>
      </c>
      <c r="BM194" s="202" t="s">
        <v>3150</v>
      </c>
    </row>
    <row r="195" spans="2:65" s="212" customFormat="1" ht="16.5" customHeight="1">
      <c r="B195" s="213"/>
      <c r="C195" s="291" t="s">
        <v>549</v>
      </c>
      <c r="D195" s="291" t="s">
        <v>198</v>
      </c>
      <c r="E195" s="292" t="s">
        <v>2323</v>
      </c>
      <c r="F195" s="293" t="s">
        <v>3151</v>
      </c>
      <c r="G195" s="294" t="s">
        <v>1264</v>
      </c>
      <c r="H195" s="295">
        <v>9</v>
      </c>
      <c r="I195" s="116">
        <v>0</v>
      </c>
      <c r="J195" s="296">
        <f>ROUND(I195*H195,2)</f>
        <v>0</v>
      </c>
      <c r="K195" s="327" t="s">
        <v>351</v>
      </c>
      <c r="L195" s="213"/>
      <c r="M195" s="297" t="s">
        <v>5</v>
      </c>
      <c r="N195" s="298" t="s">
        <v>48</v>
      </c>
      <c r="O195" s="214"/>
      <c r="P195" s="299">
        <f>O195*H195</f>
        <v>0</v>
      </c>
      <c r="Q195" s="299">
        <v>0</v>
      </c>
      <c r="R195" s="299">
        <f>Q195*H195</f>
        <v>0</v>
      </c>
      <c r="S195" s="299">
        <v>0</v>
      </c>
      <c r="T195" s="300">
        <f>S195*H195</f>
        <v>0</v>
      </c>
      <c r="AR195" s="202" t="s">
        <v>261</v>
      </c>
      <c r="AT195" s="202" t="s">
        <v>198</v>
      </c>
      <c r="AU195" s="202" t="s">
        <v>39</v>
      </c>
      <c r="AY195" s="202" t="s">
        <v>196</v>
      </c>
      <c r="BE195" s="301">
        <f>IF(N195="základní",J195,0)</f>
        <v>0</v>
      </c>
      <c r="BF195" s="301">
        <f>IF(N195="snížená",J195,0)</f>
        <v>0</v>
      </c>
      <c r="BG195" s="301">
        <f>IF(N195="zákl. přenesená",J195,0)</f>
        <v>0</v>
      </c>
      <c r="BH195" s="301">
        <f>IF(N195="sníž. přenesená",J195,0)</f>
        <v>0</v>
      </c>
      <c r="BI195" s="301">
        <f>IF(N195="nulová",J195,0)</f>
        <v>0</v>
      </c>
      <c r="BJ195" s="202" t="s">
        <v>39</v>
      </c>
      <c r="BK195" s="301">
        <f>ROUND(I195*H195,2)</f>
        <v>0</v>
      </c>
      <c r="BL195" s="202" t="s">
        <v>261</v>
      </c>
      <c r="BM195" s="202" t="s">
        <v>3152</v>
      </c>
    </row>
    <row r="196" spans="2:65" s="212" customFormat="1" ht="16.5" customHeight="1">
      <c r="B196" s="213"/>
      <c r="C196" s="291" t="s">
        <v>553</v>
      </c>
      <c r="D196" s="291" t="s">
        <v>198</v>
      </c>
      <c r="E196" s="292" t="s">
        <v>2326</v>
      </c>
      <c r="F196" s="293" t="s">
        <v>2327</v>
      </c>
      <c r="G196" s="294" t="s">
        <v>1591</v>
      </c>
      <c r="H196" s="295">
        <v>1</v>
      </c>
      <c r="I196" s="116">
        <v>0</v>
      </c>
      <c r="J196" s="296">
        <f>ROUND(I196*H196,2)</f>
        <v>0</v>
      </c>
      <c r="K196" s="327" t="s">
        <v>351</v>
      </c>
      <c r="L196" s="213"/>
      <c r="M196" s="297" t="s">
        <v>5</v>
      </c>
      <c r="N196" s="298" t="s">
        <v>48</v>
      </c>
      <c r="O196" s="214"/>
      <c r="P196" s="299">
        <f>O196*H196</f>
        <v>0</v>
      </c>
      <c r="Q196" s="299">
        <v>0</v>
      </c>
      <c r="R196" s="299">
        <f>Q196*H196</f>
        <v>0</v>
      </c>
      <c r="S196" s="299">
        <v>0</v>
      </c>
      <c r="T196" s="300">
        <f>S196*H196</f>
        <v>0</v>
      </c>
      <c r="AR196" s="202" t="s">
        <v>261</v>
      </c>
      <c r="AT196" s="202" t="s">
        <v>198</v>
      </c>
      <c r="AU196" s="202" t="s">
        <v>39</v>
      </c>
      <c r="AY196" s="202" t="s">
        <v>196</v>
      </c>
      <c r="BE196" s="301">
        <f>IF(N196="základní",J196,0)</f>
        <v>0</v>
      </c>
      <c r="BF196" s="301">
        <f>IF(N196="snížená",J196,0)</f>
        <v>0</v>
      </c>
      <c r="BG196" s="301">
        <f>IF(N196="zákl. přenesená",J196,0)</f>
        <v>0</v>
      </c>
      <c r="BH196" s="301">
        <f>IF(N196="sníž. přenesená",J196,0)</f>
        <v>0</v>
      </c>
      <c r="BI196" s="301">
        <f>IF(N196="nulová",J196,0)</f>
        <v>0</v>
      </c>
      <c r="BJ196" s="202" t="s">
        <v>39</v>
      </c>
      <c r="BK196" s="301">
        <f>ROUND(I196*H196,2)</f>
        <v>0</v>
      </c>
      <c r="BL196" s="202" t="s">
        <v>261</v>
      </c>
      <c r="BM196" s="202" t="s">
        <v>3153</v>
      </c>
    </row>
    <row r="197" spans="2:65" s="212" customFormat="1" ht="16.5" customHeight="1">
      <c r="B197" s="213"/>
      <c r="C197" s="291" t="s">
        <v>557</v>
      </c>
      <c r="D197" s="291" t="s">
        <v>198</v>
      </c>
      <c r="E197" s="292" t="s">
        <v>2329</v>
      </c>
      <c r="F197" s="293" t="s">
        <v>2330</v>
      </c>
      <c r="G197" s="294" t="s">
        <v>1264</v>
      </c>
      <c r="H197" s="295">
        <v>15</v>
      </c>
      <c r="I197" s="116">
        <v>0</v>
      </c>
      <c r="J197" s="296">
        <f>ROUND(I197*H197,2)</f>
        <v>0</v>
      </c>
      <c r="K197" s="327" t="s">
        <v>351</v>
      </c>
      <c r="L197" s="213"/>
      <c r="M197" s="297" t="s">
        <v>5</v>
      </c>
      <c r="N197" s="320" t="s">
        <v>48</v>
      </c>
      <c r="O197" s="321"/>
      <c r="P197" s="322">
        <f>O197*H197</f>
        <v>0</v>
      </c>
      <c r="Q197" s="322">
        <v>0</v>
      </c>
      <c r="R197" s="322">
        <f>Q197*H197</f>
        <v>0</v>
      </c>
      <c r="S197" s="322">
        <v>0</v>
      </c>
      <c r="T197" s="323">
        <f>S197*H197</f>
        <v>0</v>
      </c>
      <c r="AR197" s="202" t="s">
        <v>261</v>
      </c>
      <c r="AT197" s="202" t="s">
        <v>198</v>
      </c>
      <c r="AU197" s="202" t="s">
        <v>39</v>
      </c>
      <c r="AY197" s="202" t="s">
        <v>196</v>
      </c>
      <c r="BE197" s="301">
        <f>IF(N197="základní",J197,0)</f>
        <v>0</v>
      </c>
      <c r="BF197" s="301">
        <f>IF(N197="snížená",J197,0)</f>
        <v>0</v>
      </c>
      <c r="BG197" s="301">
        <f>IF(N197="zákl. přenesená",J197,0)</f>
        <v>0</v>
      </c>
      <c r="BH197" s="301">
        <f>IF(N197="sníž. přenesená",J197,0)</f>
        <v>0</v>
      </c>
      <c r="BI197" s="301">
        <f>IF(N197="nulová",J197,0)</f>
        <v>0</v>
      </c>
      <c r="BJ197" s="202" t="s">
        <v>39</v>
      </c>
      <c r="BK197" s="301">
        <f>ROUND(I197*H197,2)</f>
        <v>0</v>
      </c>
      <c r="BL197" s="202" t="s">
        <v>261</v>
      </c>
      <c r="BM197" s="202" t="s">
        <v>3154</v>
      </c>
    </row>
    <row r="198" spans="2:65" s="212" customFormat="1" ht="6.95" customHeight="1">
      <c r="B198" s="236"/>
      <c r="C198" s="237"/>
      <c r="D198" s="237"/>
      <c r="E198" s="237"/>
      <c r="F198" s="237"/>
      <c r="G198" s="237"/>
      <c r="H198" s="237"/>
      <c r="I198" s="108"/>
      <c r="J198" s="237"/>
      <c r="K198" s="237"/>
      <c r="L198" s="213"/>
    </row>
  </sheetData>
  <sheetProtection password="805E" sheet="1" objects="1" scenarios="1"/>
  <autoFilter ref="C92:K197"/>
  <mergeCells count="13">
    <mergeCell ref="E85:H85"/>
    <mergeCell ref="G1:H1"/>
    <mergeCell ref="L2:V2"/>
    <mergeCell ref="E49:H49"/>
    <mergeCell ref="E51:H51"/>
    <mergeCell ref="J55:J56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75"/>
  <sheetViews>
    <sheetView showGridLines="0" workbookViewId="0">
      <pane ySplit="1" topLeftCell="A89" activePane="bottomLeft" state="frozen"/>
      <selection pane="bottomLeft" activeCell="H106" sqref="H106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126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3155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146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71.25" customHeight="1">
      <c r="B26" s="218"/>
      <c r="C26" s="219"/>
      <c r="D26" s="219"/>
      <c r="E26" s="380" t="s">
        <v>42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ROUND(J103,0)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ROUND(SUM(BE103:BE274), 0)</f>
        <v>0</v>
      </c>
      <c r="G32" s="214"/>
      <c r="H32" s="214"/>
      <c r="I32" s="106">
        <v>0.21</v>
      </c>
      <c r="J32" s="228">
        <f>ROUND(ROUND((SUM(BE103:BE274)),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ROUND(SUM(BF103:BF274), 0)</f>
        <v>0</v>
      </c>
      <c r="G33" s="214"/>
      <c r="H33" s="214"/>
      <c r="I33" s="106">
        <v>0.15</v>
      </c>
      <c r="J33" s="228">
        <f>ROUND(ROUND((SUM(BF103:BF274)),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ROUND(SUM(BG103:BG274),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ROUND(SUM(BH103:BH274),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ROUND(SUM(BI103:BI274),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3155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01 - Stavební práce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J103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152</v>
      </c>
      <c r="E61" s="249"/>
      <c r="F61" s="249"/>
      <c r="G61" s="249"/>
      <c r="H61" s="249"/>
      <c r="I61" s="111"/>
      <c r="J61" s="250">
        <f>J104</f>
        <v>0</v>
      </c>
      <c r="K61" s="251"/>
    </row>
    <row r="62" spans="2:47" s="259" customFormat="1" ht="19.899999999999999" customHeight="1">
      <c r="B62" s="253"/>
      <c r="C62" s="254"/>
      <c r="D62" s="255" t="s">
        <v>153</v>
      </c>
      <c r="E62" s="256"/>
      <c r="F62" s="256"/>
      <c r="G62" s="256"/>
      <c r="H62" s="256"/>
      <c r="I62" s="112"/>
      <c r="J62" s="257">
        <f>J105</f>
        <v>0</v>
      </c>
      <c r="K62" s="258"/>
    </row>
    <row r="63" spans="2:47" s="259" customFormat="1" ht="19.899999999999999" customHeight="1">
      <c r="B63" s="253"/>
      <c r="C63" s="254"/>
      <c r="D63" s="255" t="s">
        <v>155</v>
      </c>
      <c r="E63" s="256"/>
      <c r="F63" s="256"/>
      <c r="G63" s="256"/>
      <c r="H63" s="256"/>
      <c r="I63" s="112"/>
      <c r="J63" s="257">
        <f>J118</f>
        <v>0</v>
      </c>
      <c r="K63" s="258"/>
    </row>
    <row r="64" spans="2:47" s="259" customFormat="1" ht="19.899999999999999" customHeight="1">
      <c r="B64" s="253"/>
      <c r="C64" s="254"/>
      <c r="D64" s="255" t="s">
        <v>157</v>
      </c>
      <c r="E64" s="256"/>
      <c r="F64" s="256"/>
      <c r="G64" s="256"/>
      <c r="H64" s="256"/>
      <c r="I64" s="112"/>
      <c r="J64" s="257">
        <f>J129</f>
        <v>0</v>
      </c>
      <c r="K64" s="258"/>
    </row>
    <row r="65" spans="2:11" s="259" customFormat="1" ht="19.899999999999999" customHeight="1">
      <c r="B65" s="253"/>
      <c r="C65" s="254"/>
      <c r="D65" s="255" t="s">
        <v>158</v>
      </c>
      <c r="E65" s="256"/>
      <c r="F65" s="256"/>
      <c r="G65" s="256"/>
      <c r="H65" s="256"/>
      <c r="I65" s="112"/>
      <c r="J65" s="257">
        <f>J135</f>
        <v>0</v>
      </c>
      <c r="K65" s="258"/>
    </row>
    <row r="66" spans="2:11" s="259" customFormat="1" ht="19.899999999999999" customHeight="1">
      <c r="B66" s="253"/>
      <c r="C66" s="254"/>
      <c r="D66" s="255" t="s">
        <v>159</v>
      </c>
      <c r="E66" s="256"/>
      <c r="F66" s="256"/>
      <c r="G66" s="256"/>
      <c r="H66" s="256"/>
      <c r="I66" s="112"/>
      <c r="J66" s="257">
        <f>J149</f>
        <v>0</v>
      </c>
      <c r="K66" s="258"/>
    </row>
    <row r="67" spans="2:11" s="259" customFormat="1" ht="19.899999999999999" customHeight="1">
      <c r="B67" s="253"/>
      <c r="C67" s="254"/>
      <c r="D67" s="255" t="s">
        <v>160</v>
      </c>
      <c r="E67" s="256"/>
      <c r="F67" s="256"/>
      <c r="G67" s="256"/>
      <c r="H67" s="256"/>
      <c r="I67" s="112"/>
      <c r="J67" s="257">
        <f>J164</f>
        <v>0</v>
      </c>
      <c r="K67" s="258"/>
    </row>
    <row r="68" spans="2:11" s="259" customFormat="1" ht="19.899999999999999" customHeight="1">
      <c r="B68" s="253"/>
      <c r="C68" s="254"/>
      <c r="D68" s="255" t="s">
        <v>161</v>
      </c>
      <c r="E68" s="256"/>
      <c r="F68" s="256"/>
      <c r="G68" s="256"/>
      <c r="H68" s="256"/>
      <c r="I68" s="112"/>
      <c r="J68" s="257">
        <f>J176</f>
        <v>0</v>
      </c>
      <c r="K68" s="258"/>
    </row>
    <row r="69" spans="2:11" s="252" customFormat="1" ht="24.95" customHeight="1">
      <c r="B69" s="246"/>
      <c r="C69" s="247"/>
      <c r="D69" s="248" t="s">
        <v>162</v>
      </c>
      <c r="E69" s="249"/>
      <c r="F69" s="249"/>
      <c r="G69" s="249"/>
      <c r="H69" s="249"/>
      <c r="I69" s="111"/>
      <c r="J69" s="250">
        <f>J178</f>
        <v>0</v>
      </c>
      <c r="K69" s="251"/>
    </row>
    <row r="70" spans="2:11" s="259" customFormat="1" ht="19.899999999999999" customHeight="1">
      <c r="B70" s="253"/>
      <c r="C70" s="254"/>
      <c r="D70" s="255" t="s">
        <v>163</v>
      </c>
      <c r="E70" s="256"/>
      <c r="F70" s="256"/>
      <c r="G70" s="256"/>
      <c r="H70" s="256"/>
      <c r="I70" s="112"/>
      <c r="J70" s="257">
        <f>J179</f>
        <v>0</v>
      </c>
      <c r="K70" s="258"/>
    </row>
    <row r="71" spans="2:11" s="259" customFormat="1" ht="19.899999999999999" customHeight="1">
      <c r="B71" s="253"/>
      <c r="C71" s="254"/>
      <c r="D71" s="255" t="s">
        <v>164</v>
      </c>
      <c r="E71" s="256"/>
      <c r="F71" s="256"/>
      <c r="G71" s="256"/>
      <c r="H71" s="256"/>
      <c r="I71" s="112"/>
      <c r="J71" s="257">
        <f>J182</f>
        <v>0</v>
      </c>
      <c r="K71" s="258"/>
    </row>
    <row r="72" spans="2:11" s="259" customFormat="1" ht="19.899999999999999" customHeight="1">
      <c r="B72" s="253"/>
      <c r="C72" s="254"/>
      <c r="D72" s="255" t="s">
        <v>165</v>
      </c>
      <c r="E72" s="256"/>
      <c r="F72" s="256"/>
      <c r="G72" s="256"/>
      <c r="H72" s="256"/>
      <c r="I72" s="112"/>
      <c r="J72" s="257">
        <f>J202</f>
        <v>0</v>
      </c>
      <c r="K72" s="258"/>
    </row>
    <row r="73" spans="2:11" s="259" customFormat="1" ht="19.899999999999999" customHeight="1">
      <c r="B73" s="253"/>
      <c r="C73" s="254"/>
      <c r="D73" s="255" t="s">
        <v>3156</v>
      </c>
      <c r="E73" s="256"/>
      <c r="F73" s="256"/>
      <c r="G73" s="256"/>
      <c r="H73" s="256"/>
      <c r="I73" s="112"/>
      <c r="J73" s="257">
        <f>J211</f>
        <v>0</v>
      </c>
      <c r="K73" s="258"/>
    </row>
    <row r="74" spans="2:11" s="259" customFormat="1" ht="19.899999999999999" customHeight="1">
      <c r="B74" s="253"/>
      <c r="C74" s="254"/>
      <c r="D74" s="255" t="s">
        <v>166</v>
      </c>
      <c r="E74" s="256"/>
      <c r="F74" s="256"/>
      <c r="G74" s="256"/>
      <c r="H74" s="256"/>
      <c r="I74" s="112"/>
      <c r="J74" s="257">
        <f>J213</f>
        <v>0</v>
      </c>
      <c r="K74" s="258"/>
    </row>
    <row r="75" spans="2:11" s="259" customFormat="1" ht="19.899999999999999" customHeight="1">
      <c r="B75" s="253"/>
      <c r="C75" s="254"/>
      <c r="D75" s="255" t="s">
        <v>168</v>
      </c>
      <c r="E75" s="256"/>
      <c r="F75" s="256"/>
      <c r="G75" s="256"/>
      <c r="H75" s="256"/>
      <c r="I75" s="112"/>
      <c r="J75" s="257">
        <f>J234</f>
        <v>0</v>
      </c>
      <c r="K75" s="258"/>
    </row>
    <row r="76" spans="2:11" s="259" customFormat="1" ht="19.899999999999999" customHeight="1">
      <c r="B76" s="253"/>
      <c r="C76" s="254"/>
      <c r="D76" s="255" t="s">
        <v>169</v>
      </c>
      <c r="E76" s="256"/>
      <c r="F76" s="256"/>
      <c r="G76" s="256"/>
      <c r="H76" s="256"/>
      <c r="I76" s="112"/>
      <c r="J76" s="257">
        <f>J239</f>
        <v>0</v>
      </c>
      <c r="K76" s="258"/>
    </row>
    <row r="77" spans="2:11" s="259" customFormat="1" ht="19.899999999999999" customHeight="1">
      <c r="B77" s="253"/>
      <c r="C77" s="254"/>
      <c r="D77" s="255" t="s">
        <v>170</v>
      </c>
      <c r="E77" s="256"/>
      <c r="F77" s="256"/>
      <c r="G77" s="256"/>
      <c r="H77" s="256"/>
      <c r="I77" s="112"/>
      <c r="J77" s="257">
        <f>J246</f>
        <v>0</v>
      </c>
      <c r="K77" s="258"/>
    </row>
    <row r="78" spans="2:11" s="259" customFormat="1" ht="19.899999999999999" customHeight="1">
      <c r="B78" s="253"/>
      <c r="C78" s="254"/>
      <c r="D78" s="255" t="s">
        <v>174</v>
      </c>
      <c r="E78" s="256"/>
      <c r="F78" s="256"/>
      <c r="G78" s="256"/>
      <c r="H78" s="256"/>
      <c r="I78" s="112"/>
      <c r="J78" s="257">
        <f>J250</f>
        <v>0</v>
      </c>
      <c r="K78" s="258"/>
    </row>
    <row r="79" spans="2:11" s="259" customFormat="1" ht="19.899999999999999" customHeight="1">
      <c r="B79" s="253"/>
      <c r="C79" s="254"/>
      <c r="D79" s="255" t="s">
        <v>175</v>
      </c>
      <c r="E79" s="256"/>
      <c r="F79" s="256"/>
      <c r="G79" s="256"/>
      <c r="H79" s="256"/>
      <c r="I79" s="112"/>
      <c r="J79" s="257">
        <f>J253</f>
        <v>0</v>
      </c>
      <c r="K79" s="258"/>
    </row>
    <row r="80" spans="2:11" s="259" customFormat="1" ht="19.899999999999999" customHeight="1">
      <c r="B80" s="253"/>
      <c r="C80" s="254"/>
      <c r="D80" s="255" t="s">
        <v>176</v>
      </c>
      <c r="E80" s="256"/>
      <c r="F80" s="256"/>
      <c r="G80" s="256"/>
      <c r="H80" s="256"/>
      <c r="I80" s="112"/>
      <c r="J80" s="257">
        <f>J264</f>
        <v>0</v>
      </c>
      <c r="K80" s="258"/>
    </row>
    <row r="81" spans="2:12" s="259" customFormat="1" ht="19.899999999999999" customHeight="1">
      <c r="B81" s="253"/>
      <c r="C81" s="254"/>
      <c r="D81" s="255" t="s">
        <v>177</v>
      </c>
      <c r="E81" s="256"/>
      <c r="F81" s="256"/>
      <c r="G81" s="256"/>
      <c r="H81" s="256"/>
      <c r="I81" s="112"/>
      <c r="J81" s="257">
        <f>J266</f>
        <v>0</v>
      </c>
      <c r="K81" s="258"/>
    </row>
    <row r="82" spans="2:12" s="212" customFormat="1" ht="21.75" customHeight="1">
      <c r="B82" s="213"/>
      <c r="C82" s="214"/>
      <c r="D82" s="214"/>
      <c r="E82" s="214"/>
      <c r="F82" s="214"/>
      <c r="G82" s="214"/>
      <c r="H82" s="214"/>
      <c r="I82" s="101"/>
      <c r="J82" s="214"/>
      <c r="K82" s="215"/>
    </row>
    <row r="83" spans="2:12" s="212" customFormat="1" ht="6.95" customHeight="1">
      <c r="B83" s="236"/>
      <c r="C83" s="237"/>
      <c r="D83" s="237"/>
      <c r="E83" s="237"/>
      <c r="F83" s="237"/>
      <c r="G83" s="237"/>
      <c r="H83" s="237"/>
      <c r="I83" s="108"/>
      <c r="J83" s="237"/>
      <c r="K83" s="238"/>
    </row>
    <row r="87" spans="2:12" s="212" customFormat="1" ht="6.95" customHeight="1">
      <c r="B87" s="239"/>
      <c r="C87" s="240"/>
      <c r="D87" s="240"/>
      <c r="E87" s="240"/>
      <c r="F87" s="240"/>
      <c r="G87" s="240"/>
      <c r="H87" s="240"/>
      <c r="I87" s="109"/>
      <c r="J87" s="240"/>
      <c r="K87" s="240"/>
      <c r="L87" s="213"/>
    </row>
    <row r="88" spans="2:12" s="212" customFormat="1" ht="36.950000000000003" customHeight="1">
      <c r="B88" s="213"/>
      <c r="C88" s="260" t="s">
        <v>180</v>
      </c>
      <c r="I88" s="119"/>
      <c r="L88" s="213"/>
    </row>
    <row r="89" spans="2:12" s="212" customFormat="1" ht="6.95" customHeight="1">
      <c r="B89" s="213"/>
      <c r="I89" s="119"/>
      <c r="L89" s="213"/>
    </row>
    <row r="90" spans="2:12" s="212" customFormat="1" ht="14.45" customHeight="1">
      <c r="B90" s="213"/>
      <c r="C90" s="261" t="s">
        <v>19</v>
      </c>
      <c r="I90" s="119"/>
      <c r="L90" s="213"/>
    </row>
    <row r="91" spans="2:12" s="212" customFormat="1" ht="16.5" customHeight="1">
      <c r="B91" s="213"/>
      <c r="E91" s="382" t="str">
        <f>E7</f>
        <v>Střední škola automobilní Holice - modernizace dílen odborného výcviku a praxe - stavební práce</v>
      </c>
      <c r="F91" s="383"/>
      <c r="G91" s="383"/>
      <c r="H91" s="383"/>
      <c r="I91" s="119"/>
      <c r="L91" s="213"/>
    </row>
    <row r="92" spans="2:12" ht="15">
      <c r="B92" s="206"/>
      <c r="C92" s="261" t="s">
        <v>143</v>
      </c>
      <c r="L92" s="206"/>
    </row>
    <row r="93" spans="2:12" s="212" customFormat="1" ht="16.5" customHeight="1">
      <c r="B93" s="213"/>
      <c r="E93" s="382" t="s">
        <v>3155</v>
      </c>
      <c r="F93" s="373"/>
      <c r="G93" s="373"/>
      <c r="H93" s="373"/>
      <c r="I93" s="119"/>
      <c r="L93" s="213"/>
    </row>
    <row r="94" spans="2:12" s="212" customFormat="1" ht="14.45" customHeight="1">
      <c r="B94" s="213"/>
      <c r="C94" s="261" t="s">
        <v>145</v>
      </c>
      <c r="I94" s="119"/>
      <c r="L94" s="213"/>
    </row>
    <row r="95" spans="2:12" s="212" customFormat="1" ht="17.25" customHeight="1">
      <c r="B95" s="213"/>
      <c r="E95" s="372" t="str">
        <f>E11</f>
        <v>01 - Stavební práce</v>
      </c>
      <c r="F95" s="373"/>
      <c r="G95" s="373"/>
      <c r="H95" s="373"/>
      <c r="I95" s="119"/>
      <c r="L95" s="213"/>
    </row>
    <row r="96" spans="2:12" s="212" customFormat="1" ht="6.95" customHeight="1">
      <c r="B96" s="213"/>
      <c r="I96" s="119"/>
      <c r="L96" s="213"/>
    </row>
    <row r="97" spans="2:65" s="212" customFormat="1" ht="18" customHeight="1">
      <c r="B97" s="213"/>
      <c r="C97" s="261" t="s">
        <v>23</v>
      </c>
      <c r="F97" s="262" t="str">
        <f>F14</f>
        <v>Holice</v>
      </c>
      <c r="I97" s="113" t="s">
        <v>25</v>
      </c>
      <c r="J97" s="263">
        <f>IF(J14="","",J14)</f>
        <v>0</v>
      </c>
      <c r="L97" s="213"/>
    </row>
    <row r="98" spans="2:65" s="212" customFormat="1" ht="6.95" customHeight="1">
      <c r="B98" s="213"/>
      <c r="I98" s="119"/>
      <c r="L98" s="213"/>
    </row>
    <row r="99" spans="2:65" s="212" customFormat="1" ht="15">
      <c r="B99" s="213"/>
      <c r="C99" s="261" t="s">
        <v>26</v>
      </c>
      <c r="F99" s="262" t="str">
        <f>E17</f>
        <v>Pardubický kraj, Komenského nám. 125, Pardubice</v>
      </c>
      <c r="I99" s="113" t="s">
        <v>34</v>
      </c>
      <c r="J99" s="262" t="str">
        <f>E23</f>
        <v>ApA Architektonicko-projekt.ateliér Vamberk s.r.o.</v>
      </c>
      <c r="L99" s="213"/>
    </row>
    <row r="100" spans="2:65" s="212" customFormat="1" ht="14.45" customHeight="1">
      <c r="B100" s="213"/>
      <c r="C100" s="261" t="s">
        <v>32</v>
      </c>
      <c r="F100" s="262" t="str">
        <f>IF(E20="","",E20)</f>
        <v/>
      </c>
      <c r="I100" s="119"/>
      <c r="L100" s="213"/>
    </row>
    <row r="101" spans="2:65" s="212" customFormat="1" ht="10.35" customHeight="1">
      <c r="B101" s="213"/>
      <c r="I101" s="119"/>
      <c r="L101" s="213"/>
    </row>
    <row r="102" spans="2:65" s="271" customFormat="1" ht="29.25" customHeight="1">
      <c r="B102" s="264"/>
      <c r="C102" s="265" t="s">
        <v>181</v>
      </c>
      <c r="D102" s="266" t="s">
        <v>62</v>
      </c>
      <c r="E102" s="266" t="s">
        <v>58</v>
      </c>
      <c r="F102" s="266" t="s">
        <v>182</v>
      </c>
      <c r="G102" s="266" t="s">
        <v>183</v>
      </c>
      <c r="H102" s="266" t="s">
        <v>184</v>
      </c>
      <c r="I102" s="114" t="s">
        <v>185</v>
      </c>
      <c r="J102" s="266" t="s">
        <v>149</v>
      </c>
      <c r="K102" s="267" t="s">
        <v>186</v>
      </c>
      <c r="L102" s="264"/>
      <c r="M102" s="268" t="s">
        <v>187</v>
      </c>
      <c r="N102" s="269" t="s">
        <v>47</v>
      </c>
      <c r="O102" s="269" t="s">
        <v>188</v>
      </c>
      <c r="P102" s="269" t="s">
        <v>189</v>
      </c>
      <c r="Q102" s="269" t="s">
        <v>190</v>
      </c>
      <c r="R102" s="269" t="s">
        <v>191</v>
      </c>
      <c r="S102" s="269" t="s">
        <v>192</v>
      </c>
      <c r="T102" s="270" t="s">
        <v>193</v>
      </c>
    </row>
    <row r="103" spans="2:65" s="212" customFormat="1" ht="29.25" customHeight="1">
      <c r="B103" s="213"/>
      <c r="C103" s="272" t="s">
        <v>150</v>
      </c>
      <c r="I103" s="119"/>
      <c r="J103" s="273">
        <f>BK103</f>
        <v>0</v>
      </c>
      <c r="L103" s="213"/>
      <c r="M103" s="274"/>
      <c r="N103" s="222"/>
      <c r="O103" s="222"/>
      <c r="P103" s="275">
        <f>P104+P178</f>
        <v>0</v>
      </c>
      <c r="Q103" s="222"/>
      <c r="R103" s="275">
        <f>R104+R178</f>
        <v>393.45771634999994</v>
      </c>
      <c r="S103" s="222"/>
      <c r="T103" s="276">
        <f>T104+T178</f>
        <v>401.59065805999995</v>
      </c>
      <c r="AT103" s="202" t="s">
        <v>76</v>
      </c>
      <c r="AU103" s="202" t="s">
        <v>151</v>
      </c>
      <c r="BK103" s="277">
        <f>BK104+BK178</f>
        <v>0</v>
      </c>
    </row>
    <row r="104" spans="2:65" s="279" customFormat="1" ht="37.35" customHeight="1">
      <c r="B104" s="278"/>
      <c r="D104" s="280" t="s">
        <v>76</v>
      </c>
      <c r="E104" s="281" t="s">
        <v>194</v>
      </c>
      <c r="F104" s="281" t="s">
        <v>195</v>
      </c>
      <c r="I104" s="115"/>
      <c r="J104" s="282">
        <f>BK104</f>
        <v>0</v>
      </c>
      <c r="L104" s="278"/>
      <c r="M104" s="283"/>
      <c r="N104" s="284"/>
      <c r="O104" s="284"/>
      <c r="P104" s="285">
        <f>P105+P118+P129+P135+P149+P164+P176</f>
        <v>0</v>
      </c>
      <c r="Q104" s="284"/>
      <c r="R104" s="285">
        <f>R105+R118+R129+R135+R149+R164+R176</f>
        <v>341.63989490999995</v>
      </c>
      <c r="S104" s="284"/>
      <c r="T104" s="286">
        <f>T105+T118+T129+T135+T149+T164+T176</f>
        <v>380.01055299999996</v>
      </c>
      <c r="AR104" s="280" t="s">
        <v>39</v>
      </c>
      <c r="AT104" s="287" t="s">
        <v>76</v>
      </c>
      <c r="AU104" s="287" t="s">
        <v>77</v>
      </c>
      <c r="AY104" s="280" t="s">
        <v>196</v>
      </c>
      <c r="BK104" s="288">
        <f>BK105+BK118+BK129+BK135+BK149+BK164+BK176</f>
        <v>0</v>
      </c>
    </row>
    <row r="105" spans="2:65" s="279" customFormat="1" ht="19.899999999999999" customHeight="1">
      <c r="B105" s="278"/>
      <c r="D105" s="280" t="s">
        <v>76</v>
      </c>
      <c r="E105" s="289" t="s">
        <v>39</v>
      </c>
      <c r="F105" s="289" t="s">
        <v>197</v>
      </c>
      <c r="I105" s="115"/>
      <c r="J105" s="290">
        <f>BK105</f>
        <v>0</v>
      </c>
      <c r="L105" s="278"/>
      <c r="M105" s="283"/>
      <c r="N105" s="284"/>
      <c r="O105" s="284"/>
      <c r="P105" s="285">
        <f>SUM(P106:P117)</f>
        <v>0</v>
      </c>
      <c r="Q105" s="284"/>
      <c r="R105" s="285">
        <f>SUM(R106:R117)</f>
        <v>0</v>
      </c>
      <c r="S105" s="284"/>
      <c r="T105" s="286">
        <f>SUM(T106:T117)</f>
        <v>88.665899999999993</v>
      </c>
      <c r="AR105" s="280" t="s">
        <v>39</v>
      </c>
      <c r="AT105" s="287" t="s">
        <v>76</v>
      </c>
      <c r="AU105" s="287" t="s">
        <v>39</v>
      </c>
      <c r="AY105" s="280" t="s">
        <v>196</v>
      </c>
      <c r="BK105" s="288">
        <f>SUM(BK106:BK117)</f>
        <v>0</v>
      </c>
    </row>
    <row r="106" spans="2:65" s="212" customFormat="1" ht="51" customHeight="1">
      <c r="B106" s="213"/>
      <c r="C106" s="291" t="s">
        <v>39</v>
      </c>
      <c r="D106" s="291" t="s">
        <v>198</v>
      </c>
      <c r="E106" s="292" t="s">
        <v>199</v>
      </c>
      <c r="F106" s="293" t="s">
        <v>200</v>
      </c>
      <c r="G106" s="294" t="s">
        <v>201</v>
      </c>
      <c r="H106" s="295">
        <v>4.8</v>
      </c>
      <c r="I106" s="116">
        <v>0</v>
      </c>
      <c r="J106" s="296">
        <f t="shared" ref="J106:J117" si="0">ROUND(I106*H106,2)</f>
        <v>0</v>
      </c>
      <c r="K106" s="293" t="s">
        <v>202</v>
      </c>
      <c r="L106" s="213"/>
      <c r="M106" s="297" t="s">
        <v>5</v>
      </c>
      <c r="N106" s="298" t="s">
        <v>48</v>
      </c>
      <c r="O106" s="214"/>
      <c r="P106" s="299">
        <f t="shared" ref="P106:P117" si="1">O106*H106</f>
        <v>0</v>
      </c>
      <c r="Q106" s="299">
        <v>0</v>
      </c>
      <c r="R106" s="299">
        <f t="shared" ref="R106:R117" si="2">Q106*H106</f>
        <v>0</v>
      </c>
      <c r="S106" s="299">
        <v>0.28999999999999998</v>
      </c>
      <c r="T106" s="300">
        <f t="shared" ref="T106:T117" si="3">S106*H106</f>
        <v>1.3919999999999999</v>
      </c>
      <c r="AR106" s="202" t="s">
        <v>203</v>
      </c>
      <c r="AT106" s="202" t="s">
        <v>198</v>
      </c>
      <c r="AU106" s="202" t="s">
        <v>85</v>
      </c>
      <c r="AY106" s="202" t="s">
        <v>196</v>
      </c>
      <c r="BE106" s="301">
        <f t="shared" ref="BE106:BE117" si="4">IF(N106="základní",J106,0)</f>
        <v>0</v>
      </c>
      <c r="BF106" s="301">
        <f t="shared" ref="BF106:BF117" si="5">IF(N106="snížená",J106,0)</f>
        <v>0</v>
      </c>
      <c r="BG106" s="301">
        <f t="shared" ref="BG106:BG117" si="6">IF(N106="zákl. přenesená",J106,0)</f>
        <v>0</v>
      </c>
      <c r="BH106" s="301">
        <f t="shared" ref="BH106:BH117" si="7">IF(N106="sníž. přenesená",J106,0)</f>
        <v>0</v>
      </c>
      <c r="BI106" s="301">
        <f t="shared" ref="BI106:BI117" si="8">IF(N106="nulová",J106,0)</f>
        <v>0</v>
      </c>
      <c r="BJ106" s="202" t="s">
        <v>39</v>
      </c>
      <c r="BK106" s="301">
        <f t="shared" ref="BK106:BK117" si="9">ROUND(I106*H106,2)</f>
        <v>0</v>
      </c>
      <c r="BL106" s="202" t="s">
        <v>203</v>
      </c>
      <c r="BM106" s="202" t="s">
        <v>3157</v>
      </c>
    </row>
    <row r="107" spans="2:65" s="212" customFormat="1" ht="51" customHeight="1">
      <c r="B107" s="213"/>
      <c r="C107" s="291" t="s">
        <v>85</v>
      </c>
      <c r="D107" s="291" t="s">
        <v>198</v>
      </c>
      <c r="E107" s="292" t="s">
        <v>205</v>
      </c>
      <c r="F107" s="293" t="s">
        <v>206</v>
      </c>
      <c r="G107" s="294" t="s">
        <v>201</v>
      </c>
      <c r="H107" s="295">
        <v>4.8</v>
      </c>
      <c r="I107" s="116">
        <v>0</v>
      </c>
      <c r="J107" s="296">
        <f t="shared" si="0"/>
        <v>0</v>
      </c>
      <c r="K107" s="293" t="s">
        <v>202</v>
      </c>
      <c r="L107" s="213"/>
      <c r="M107" s="297" t="s">
        <v>5</v>
      </c>
      <c r="N107" s="298" t="s">
        <v>48</v>
      </c>
      <c r="O107" s="214"/>
      <c r="P107" s="299">
        <f t="shared" si="1"/>
        <v>0</v>
      </c>
      <c r="Q107" s="299">
        <v>0</v>
      </c>
      <c r="R107" s="299">
        <f t="shared" si="2"/>
        <v>0</v>
      </c>
      <c r="S107" s="299">
        <v>0.63</v>
      </c>
      <c r="T107" s="300">
        <f t="shared" si="3"/>
        <v>3.024</v>
      </c>
      <c r="AR107" s="202" t="s">
        <v>203</v>
      </c>
      <c r="AT107" s="202" t="s">
        <v>198</v>
      </c>
      <c r="AU107" s="202" t="s">
        <v>85</v>
      </c>
      <c r="AY107" s="202" t="s">
        <v>196</v>
      </c>
      <c r="BE107" s="301">
        <f t="shared" si="4"/>
        <v>0</v>
      </c>
      <c r="BF107" s="301">
        <f t="shared" si="5"/>
        <v>0</v>
      </c>
      <c r="BG107" s="301">
        <f t="shared" si="6"/>
        <v>0</v>
      </c>
      <c r="BH107" s="301">
        <f t="shared" si="7"/>
        <v>0</v>
      </c>
      <c r="BI107" s="301">
        <f t="shared" si="8"/>
        <v>0</v>
      </c>
      <c r="BJ107" s="202" t="s">
        <v>39</v>
      </c>
      <c r="BK107" s="301">
        <f t="shared" si="9"/>
        <v>0</v>
      </c>
      <c r="BL107" s="202" t="s">
        <v>203</v>
      </c>
      <c r="BM107" s="202" t="s">
        <v>3158</v>
      </c>
    </row>
    <row r="108" spans="2:65" s="212" customFormat="1" ht="38.25" customHeight="1">
      <c r="B108" s="213"/>
      <c r="C108" s="291" t="s">
        <v>208</v>
      </c>
      <c r="D108" s="291" t="s">
        <v>198</v>
      </c>
      <c r="E108" s="292" t="s">
        <v>209</v>
      </c>
      <c r="F108" s="293" t="s">
        <v>210</v>
      </c>
      <c r="G108" s="294" t="s">
        <v>201</v>
      </c>
      <c r="H108" s="295">
        <v>22.574999999999999</v>
      </c>
      <c r="I108" s="116">
        <v>0</v>
      </c>
      <c r="J108" s="296">
        <f t="shared" si="0"/>
        <v>0</v>
      </c>
      <c r="K108" s="293" t="s">
        <v>202</v>
      </c>
      <c r="L108" s="213"/>
      <c r="M108" s="297" t="s">
        <v>5</v>
      </c>
      <c r="N108" s="298" t="s">
        <v>48</v>
      </c>
      <c r="O108" s="214"/>
      <c r="P108" s="299">
        <f t="shared" si="1"/>
        <v>0</v>
      </c>
      <c r="Q108" s="299">
        <v>0</v>
      </c>
      <c r="R108" s="299">
        <f t="shared" si="2"/>
        <v>0</v>
      </c>
      <c r="S108" s="299">
        <v>0.45</v>
      </c>
      <c r="T108" s="300">
        <f t="shared" si="3"/>
        <v>10.15875</v>
      </c>
      <c r="AR108" s="202" t="s">
        <v>203</v>
      </c>
      <c r="AT108" s="202" t="s">
        <v>198</v>
      </c>
      <c r="AU108" s="202" t="s">
        <v>85</v>
      </c>
      <c r="AY108" s="202" t="s">
        <v>196</v>
      </c>
      <c r="BE108" s="301">
        <f t="shared" si="4"/>
        <v>0</v>
      </c>
      <c r="BF108" s="301">
        <f t="shared" si="5"/>
        <v>0</v>
      </c>
      <c r="BG108" s="301">
        <f t="shared" si="6"/>
        <v>0</v>
      </c>
      <c r="BH108" s="301">
        <f t="shared" si="7"/>
        <v>0</v>
      </c>
      <c r="BI108" s="301">
        <f t="shared" si="8"/>
        <v>0</v>
      </c>
      <c r="BJ108" s="202" t="s">
        <v>39</v>
      </c>
      <c r="BK108" s="301">
        <f t="shared" si="9"/>
        <v>0</v>
      </c>
      <c r="BL108" s="202" t="s">
        <v>203</v>
      </c>
      <c r="BM108" s="202" t="s">
        <v>3159</v>
      </c>
    </row>
    <row r="109" spans="2:65" s="212" customFormat="1" ht="51" customHeight="1">
      <c r="B109" s="213"/>
      <c r="C109" s="291" t="s">
        <v>203</v>
      </c>
      <c r="D109" s="291" t="s">
        <v>198</v>
      </c>
      <c r="E109" s="292" t="s">
        <v>212</v>
      </c>
      <c r="F109" s="293" t="s">
        <v>213</v>
      </c>
      <c r="G109" s="294" t="s">
        <v>201</v>
      </c>
      <c r="H109" s="295">
        <v>114.87</v>
      </c>
      <c r="I109" s="116">
        <v>0</v>
      </c>
      <c r="J109" s="296">
        <f t="shared" si="0"/>
        <v>0</v>
      </c>
      <c r="K109" s="293" t="s">
        <v>202</v>
      </c>
      <c r="L109" s="213"/>
      <c r="M109" s="297" t="s">
        <v>5</v>
      </c>
      <c r="N109" s="298" t="s">
        <v>48</v>
      </c>
      <c r="O109" s="214"/>
      <c r="P109" s="299">
        <f t="shared" si="1"/>
        <v>0</v>
      </c>
      <c r="Q109" s="299">
        <v>0</v>
      </c>
      <c r="R109" s="299">
        <f t="shared" si="2"/>
        <v>0</v>
      </c>
      <c r="S109" s="299">
        <v>0.28999999999999998</v>
      </c>
      <c r="T109" s="300">
        <f t="shared" si="3"/>
        <v>33.3123</v>
      </c>
      <c r="AR109" s="202" t="s">
        <v>203</v>
      </c>
      <c r="AT109" s="202" t="s">
        <v>198</v>
      </c>
      <c r="AU109" s="202" t="s">
        <v>85</v>
      </c>
      <c r="AY109" s="202" t="s">
        <v>196</v>
      </c>
      <c r="BE109" s="301">
        <f t="shared" si="4"/>
        <v>0</v>
      </c>
      <c r="BF109" s="301">
        <f t="shared" si="5"/>
        <v>0</v>
      </c>
      <c r="BG109" s="301">
        <f t="shared" si="6"/>
        <v>0</v>
      </c>
      <c r="BH109" s="301">
        <f t="shared" si="7"/>
        <v>0</v>
      </c>
      <c r="BI109" s="301">
        <f t="shared" si="8"/>
        <v>0</v>
      </c>
      <c r="BJ109" s="202" t="s">
        <v>39</v>
      </c>
      <c r="BK109" s="301">
        <f t="shared" si="9"/>
        <v>0</v>
      </c>
      <c r="BL109" s="202" t="s">
        <v>203</v>
      </c>
      <c r="BM109" s="202" t="s">
        <v>3160</v>
      </c>
    </row>
    <row r="110" spans="2:65" s="212" customFormat="1" ht="25.5" customHeight="1">
      <c r="B110" s="213"/>
      <c r="C110" s="291" t="s">
        <v>215</v>
      </c>
      <c r="D110" s="291" t="s">
        <v>198</v>
      </c>
      <c r="E110" s="292" t="s">
        <v>216</v>
      </c>
      <c r="F110" s="293" t="s">
        <v>217</v>
      </c>
      <c r="G110" s="294" t="s">
        <v>201</v>
      </c>
      <c r="H110" s="295">
        <v>114.87</v>
      </c>
      <c r="I110" s="116">
        <v>0</v>
      </c>
      <c r="J110" s="296">
        <f t="shared" si="0"/>
        <v>0</v>
      </c>
      <c r="K110" s="293" t="s">
        <v>202</v>
      </c>
      <c r="L110" s="213"/>
      <c r="M110" s="297" t="s">
        <v>5</v>
      </c>
      <c r="N110" s="298" t="s">
        <v>48</v>
      </c>
      <c r="O110" s="214"/>
      <c r="P110" s="299">
        <f t="shared" si="1"/>
        <v>0</v>
      </c>
      <c r="Q110" s="299">
        <v>0</v>
      </c>
      <c r="R110" s="299">
        <f t="shared" si="2"/>
        <v>0</v>
      </c>
      <c r="S110" s="299">
        <v>0.35499999999999998</v>
      </c>
      <c r="T110" s="300">
        <f t="shared" si="3"/>
        <v>40.778849999999998</v>
      </c>
      <c r="AR110" s="202" t="s">
        <v>203</v>
      </c>
      <c r="AT110" s="202" t="s">
        <v>198</v>
      </c>
      <c r="AU110" s="202" t="s">
        <v>85</v>
      </c>
      <c r="AY110" s="202" t="s">
        <v>196</v>
      </c>
      <c r="BE110" s="301">
        <f t="shared" si="4"/>
        <v>0</v>
      </c>
      <c r="BF110" s="301">
        <f t="shared" si="5"/>
        <v>0</v>
      </c>
      <c r="BG110" s="301">
        <f t="shared" si="6"/>
        <v>0</v>
      </c>
      <c r="BH110" s="301">
        <f t="shared" si="7"/>
        <v>0</v>
      </c>
      <c r="BI110" s="301">
        <f t="shared" si="8"/>
        <v>0</v>
      </c>
      <c r="BJ110" s="202" t="s">
        <v>39</v>
      </c>
      <c r="BK110" s="301">
        <f t="shared" si="9"/>
        <v>0</v>
      </c>
      <c r="BL110" s="202" t="s">
        <v>203</v>
      </c>
      <c r="BM110" s="202" t="s">
        <v>3161</v>
      </c>
    </row>
    <row r="111" spans="2:65" s="212" customFormat="1" ht="25.5" customHeight="1">
      <c r="B111" s="213"/>
      <c r="C111" s="291" t="s">
        <v>219</v>
      </c>
      <c r="D111" s="291" t="s">
        <v>198</v>
      </c>
      <c r="E111" s="292" t="s">
        <v>220</v>
      </c>
      <c r="F111" s="293" t="s">
        <v>221</v>
      </c>
      <c r="G111" s="294" t="s">
        <v>222</v>
      </c>
      <c r="H111" s="295">
        <v>18.379000000000001</v>
      </c>
      <c r="I111" s="116">
        <v>0</v>
      </c>
      <c r="J111" s="296">
        <f t="shared" si="0"/>
        <v>0</v>
      </c>
      <c r="K111" s="293" t="s">
        <v>202</v>
      </c>
      <c r="L111" s="213"/>
      <c r="M111" s="297" t="s">
        <v>5</v>
      </c>
      <c r="N111" s="298" t="s">
        <v>48</v>
      </c>
      <c r="O111" s="214"/>
      <c r="P111" s="299">
        <f t="shared" si="1"/>
        <v>0</v>
      </c>
      <c r="Q111" s="299">
        <v>0</v>
      </c>
      <c r="R111" s="299">
        <f t="shared" si="2"/>
        <v>0</v>
      </c>
      <c r="S111" s="299">
        <v>0</v>
      </c>
      <c r="T111" s="300">
        <f t="shared" si="3"/>
        <v>0</v>
      </c>
      <c r="AR111" s="202" t="s">
        <v>203</v>
      </c>
      <c r="AT111" s="202" t="s">
        <v>198</v>
      </c>
      <c r="AU111" s="202" t="s">
        <v>85</v>
      </c>
      <c r="AY111" s="202" t="s">
        <v>196</v>
      </c>
      <c r="BE111" s="301">
        <f t="shared" si="4"/>
        <v>0</v>
      </c>
      <c r="BF111" s="301">
        <f t="shared" si="5"/>
        <v>0</v>
      </c>
      <c r="BG111" s="301">
        <f t="shared" si="6"/>
        <v>0</v>
      </c>
      <c r="BH111" s="301">
        <f t="shared" si="7"/>
        <v>0</v>
      </c>
      <c r="BI111" s="301">
        <f t="shared" si="8"/>
        <v>0</v>
      </c>
      <c r="BJ111" s="202" t="s">
        <v>39</v>
      </c>
      <c r="BK111" s="301">
        <f t="shared" si="9"/>
        <v>0</v>
      </c>
      <c r="BL111" s="202" t="s">
        <v>203</v>
      </c>
      <c r="BM111" s="202" t="s">
        <v>3162</v>
      </c>
    </row>
    <row r="112" spans="2:65" s="212" customFormat="1" ht="25.5" customHeight="1">
      <c r="B112" s="213"/>
      <c r="C112" s="291" t="s">
        <v>224</v>
      </c>
      <c r="D112" s="291" t="s">
        <v>198</v>
      </c>
      <c r="E112" s="292" t="s">
        <v>225</v>
      </c>
      <c r="F112" s="293" t="s">
        <v>226</v>
      </c>
      <c r="G112" s="294" t="s">
        <v>222</v>
      </c>
      <c r="H112" s="295">
        <v>22.95</v>
      </c>
      <c r="I112" s="116">
        <v>0</v>
      </c>
      <c r="J112" s="296">
        <f t="shared" si="0"/>
        <v>0</v>
      </c>
      <c r="K112" s="293" t="s">
        <v>202</v>
      </c>
      <c r="L112" s="213"/>
      <c r="M112" s="297" t="s">
        <v>5</v>
      </c>
      <c r="N112" s="298" t="s">
        <v>48</v>
      </c>
      <c r="O112" s="214"/>
      <c r="P112" s="299">
        <f t="shared" si="1"/>
        <v>0</v>
      </c>
      <c r="Q112" s="299">
        <v>0</v>
      </c>
      <c r="R112" s="299">
        <f t="shared" si="2"/>
        <v>0</v>
      </c>
      <c r="S112" s="299">
        <v>0</v>
      </c>
      <c r="T112" s="300">
        <f t="shared" si="3"/>
        <v>0</v>
      </c>
      <c r="AR112" s="202" t="s">
        <v>203</v>
      </c>
      <c r="AT112" s="202" t="s">
        <v>198</v>
      </c>
      <c r="AU112" s="202" t="s">
        <v>85</v>
      </c>
      <c r="AY112" s="202" t="s">
        <v>196</v>
      </c>
      <c r="BE112" s="301">
        <f t="shared" si="4"/>
        <v>0</v>
      </c>
      <c r="BF112" s="301">
        <f t="shared" si="5"/>
        <v>0</v>
      </c>
      <c r="BG112" s="301">
        <f t="shared" si="6"/>
        <v>0</v>
      </c>
      <c r="BH112" s="301">
        <f t="shared" si="7"/>
        <v>0</v>
      </c>
      <c r="BI112" s="301">
        <f t="shared" si="8"/>
        <v>0</v>
      </c>
      <c r="BJ112" s="202" t="s">
        <v>39</v>
      </c>
      <c r="BK112" s="301">
        <f t="shared" si="9"/>
        <v>0</v>
      </c>
      <c r="BL112" s="202" t="s">
        <v>203</v>
      </c>
      <c r="BM112" s="202" t="s">
        <v>3163</v>
      </c>
    </row>
    <row r="113" spans="2:65" s="212" customFormat="1" ht="38.25" customHeight="1">
      <c r="B113" s="213"/>
      <c r="C113" s="291" t="s">
        <v>228</v>
      </c>
      <c r="D113" s="291" t="s">
        <v>198</v>
      </c>
      <c r="E113" s="292" t="s">
        <v>229</v>
      </c>
      <c r="F113" s="293" t="s">
        <v>230</v>
      </c>
      <c r="G113" s="294" t="s">
        <v>222</v>
      </c>
      <c r="H113" s="295">
        <v>19.670999999999999</v>
      </c>
      <c r="I113" s="116">
        <v>0</v>
      </c>
      <c r="J113" s="296">
        <f t="shared" si="0"/>
        <v>0</v>
      </c>
      <c r="K113" s="293" t="s">
        <v>202</v>
      </c>
      <c r="L113" s="213"/>
      <c r="M113" s="297" t="s">
        <v>5</v>
      </c>
      <c r="N113" s="298" t="s">
        <v>48</v>
      </c>
      <c r="O113" s="214"/>
      <c r="P113" s="299">
        <f t="shared" si="1"/>
        <v>0</v>
      </c>
      <c r="Q113" s="299">
        <v>0</v>
      </c>
      <c r="R113" s="299">
        <f t="shared" si="2"/>
        <v>0</v>
      </c>
      <c r="S113" s="299">
        <v>0</v>
      </c>
      <c r="T113" s="300">
        <f t="shared" si="3"/>
        <v>0</v>
      </c>
      <c r="AR113" s="202" t="s">
        <v>203</v>
      </c>
      <c r="AT113" s="202" t="s">
        <v>198</v>
      </c>
      <c r="AU113" s="202" t="s">
        <v>85</v>
      </c>
      <c r="AY113" s="202" t="s">
        <v>196</v>
      </c>
      <c r="BE113" s="301">
        <f t="shared" si="4"/>
        <v>0</v>
      </c>
      <c r="BF113" s="301">
        <f t="shared" si="5"/>
        <v>0</v>
      </c>
      <c r="BG113" s="301">
        <f t="shared" si="6"/>
        <v>0</v>
      </c>
      <c r="BH113" s="301">
        <f t="shared" si="7"/>
        <v>0</v>
      </c>
      <c r="BI113" s="301">
        <f t="shared" si="8"/>
        <v>0</v>
      </c>
      <c r="BJ113" s="202" t="s">
        <v>39</v>
      </c>
      <c r="BK113" s="301">
        <f t="shared" si="9"/>
        <v>0</v>
      </c>
      <c r="BL113" s="202" t="s">
        <v>203</v>
      </c>
      <c r="BM113" s="202" t="s">
        <v>3164</v>
      </c>
    </row>
    <row r="114" spans="2:65" s="212" customFormat="1" ht="25.5" customHeight="1">
      <c r="B114" s="213"/>
      <c r="C114" s="291" t="s">
        <v>232</v>
      </c>
      <c r="D114" s="291" t="s">
        <v>198</v>
      </c>
      <c r="E114" s="292" t="s">
        <v>233</v>
      </c>
      <c r="F114" s="293" t="s">
        <v>234</v>
      </c>
      <c r="G114" s="294" t="s">
        <v>222</v>
      </c>
      <c r="H114" s="295">
        <v>19.670999999999999</v>
      </c>
      <c r="I114" s="116">
        <v>0</v>
      </c>
      <c r="J114" s="296">
        <f t="shared" si="0"/>
        <v>0</v>
      </c>
      <c r="K114" s="293" t="s">
        <v>202</v>
      </c>
      <c r="L114" s="213"/>
      <c r="M114" s="297" t="s">
        <v>5</v>
      </c>
      <c r="N114" s="298" t="s">
        <v>48</v>
      </c>
      <c r="O114" s="214"/>
      <c r="P114" s="299">
        <f t="shared" si="1"/>
        <v>0</v>
      </c>
      <c r="Q114" s="299">
        <v>0</v>
      </c>
      <c r="R114" s="299">
        <f t="shared" si="2"/>
        <v>0</v>
      </c>
      <c r="S114" s="299">
        <v>0</v>
      </c>
      <c r="T114" s="300">
        <f t="shared" si="3"/>
        <v>0</v>
      </c>
      <c r="AR114" s="202" t="s">
        <v>203</v>
      </c>
      <c r="AT114" s="202" t="s">
        <v>198</v>
      </c>
      <c r="AU114" s="202" t="s">
        <v>85</v>
      </c>
      <c r="AY114" s="202" t="s">
        <v>196</v>
      </c>
      <c r="BE114" s="301">
        <f t="shared" si="4"/>
        <v>0</v>
      </c>
      <c r="BF114" s="301">
        <f t="shared" si="5"/>
        <v>0</v>
      </c>
      <c r="BG114" s="301">
        <f t="shared" si="6"/>
        <v>0</v>
      </c>
      <c r="BH114" s="301">
        <f t="shared" si="7"/>
        <v>0</v>
      </c>
      <c r="BI114" s="301">
        <f t="shared" si="8"/>
        <v>0</v>
      </c>
      <c r="BJ114" s="202" t="s">
        <v>39</v>
      </c>
      <c r="BK114" s="301">
        <f t="shared" si="9"/>
        <v>0</v>
      </c>
      <c r="BL114" s="202" t="s">
        <v>203</v>
      </c>
      <c r="BM114" s="202" t="s">
        <v>3165</v>
      </c>
    </row>
    <row r="115" spans="2:65" s="212" customFormat="1" ht="16.5" customHeight="1">
      <c r="B115" s="213"/>
      <c r="C115" s="291" t="s">
        <v>236</v>
      </c>
      <c r="D115" s="291" t="s">
        <v>198</v>
      </c>
      <c r="E115" s="292" t="s">
        <v>237</v>
      </c>
      <c r="F115" s="293" t="s">
        <v>238</v>
      </c>
      <c r="G115" s="294" t="s">
        <v>222</v>
      </c>
      <c r="H115" s="295">
        <v>19.670999999999999</v>
      </c>
      <c r="I115" s="116">
        <v>0</v>
      </c>
      <c r="J115" s="296">
        <f t="shared" si="0"/>
        <v>0</v>
      </c>
      <c r="K115" s="293" t="s">
        <v>202</v>
      </c>
      <c r="L115" s="213"/>
      <c r="M115" s="297" t="s">
        <v>5</v>
      </c>
      <c r="N115" s="298" t="s">
        <v>48</v>
      </c>
      <c r="O115" s="214"/>
      <c r="P115" s="299">
        <f t="shared" si="1"/>
        <v>0</v>
      </c>
      <c r="Q115" s="299">
        <v>0</v>
      </c>
      <c r="R115" s="299">
        <f t="shared" si="2"/>
        <v>0</v>
      </c>
      <c r="S115" s="299">
        <v>0</v>
      </c>
      <c r="T115" s="300">
        <f t="shared" si="3"/>
        <v>0</v>
      </c>
      <c r="AR115" s="202" t="s">
        <v>203</v>
      </c>
      <c r="AT115" s="202" t="s">
        <v>198</v>
      </c>
      <c r="AU115" s="202" t="s">
        <v>85</v>
      </c>
      <c r="AY115" s="202" t="s">
        <v>196</v>
      </c>
      <c r="BE115" s="301">
        <f t="shared" si="4"/>
        <v>0</v>
      </c>
      <c r="BF115" s="301">
        <f t="shared" si="5"/>
        <v>0</v>
      </c>
      <c r="BG115" s="301">
        <f t="shared" si="6"/>
        <v>0</v>
      </c>
      <c r="BH115" s="301">
        <f t="shared" si="7"/>
        <v>0</v>
      </c>
      <c r="BI115" s="301">
        <f t="shared" si="8"/>
        <v>0</v>
      </c>
      <c r="BJ115" s="202" t="s">
        <v>39</v>
      </c>
      <c r="BK115" s="301">
        <f t="shared" si="9"/>
        <v>0</v>
      </c>
      <c r="BL115" s="202" t="s">
        <v>203</v>
      </c>
      <c r="BM115" s="202" t="s">
        <v>3166</v>
      </c>
    </row>
    <row r="116" spans="2:65" s="212" customFormat="1" ht="16.5" customHeight="1">
      <c r="B116" s="213"/>
      <c r="C116" s="291" t="s">
        <v>240</v>
      </c>
      <c r="D116" s="291" t="s">
        <v>198</v>
      </c>
      <c r="E116" s="292" t="s">
        <v>241</v>
      </c>
      <c r="F116" s="293" t="s">
        <v>242</v>
      </c>
      <c r="G116" s="294" t="s">
        <v>243</v>
      </c>
      <c r="H116" s="295">
        <v>35.408000000000001</v>
      </c>
      <c r="I116" s="116">
        <v>0</v>
      </c>
      <c r="J116" s="296">
        <f t="shared" si="0"/>
        <v>0</v>
      </c>
      <c r="K116" s="293" t="s">
        <v>202</v>
      </c>
      <c r="L116" s="213"/>
      <c r="M116" s="297" t="s">
        <v>5</v>
      </c>
      <c r="N116" s="298" t="s">
        <v>48</v>
      </c>
      <c r="O116" s="214"/>
      <c r="P116" s="299">
        <f t="shared" si="1"/>
        <v>0</v>
      </c>
      <c r="Q116" s="299">
        <v>0</v>
      </c>
      <c r="R116" s="299">
        <f t="shared" si="2"/>
        <v>0</v>
      </c>
      <c r="S116" s="299">
        <v>0</v>
      </c>
      <c r="T116" s="300">
        <f t="shared" si="3"/>
        <v>0</v>
      </c>
      <c r="AR116" s="202" t="s">
        <v>203</v>
      </c>
      <c r="AT116" s="202" t="s">
        <v>198</v>
      </c>
      <c r="AU116" s="202" t="s">
        <v>85</v>
      </c>
      <c r="AY116" s="202" t="s">
        <v>196</v>
      </c>
      <c r="BE116" s="301">
        <f t="shared" si="4"/>
        <v>0</v>
      </c>
      <c r="BF116" s="301">
        <f t="shared" si="5"/>
        <v>0</v>
      </c>
      <c r="BG116" s="301">
        <f t="shared" si="6"/>
        <v>0</v>
      </c>
      <c r="BH116" s="301">
        <f t="shared" si="7"/>
        <v>0</v>
      </c>
      <c r="BI116" s="301">
        <f t="shared" si="8"/>
        <v>0</v>
      </c>
      <c r="BJ116" s="202" t="s">
        <v>39</v>
      </c>
      <c r="BK116" s="301">
        <f t="shared" si="9"/>
        <v>0</v>
      </c>
      <c r="BL116" s="202" t="s">
        <v>203</v>
      </c>
      <c r="BM116" s="202" t="s">
        <v>3167</v>
      </c>
    </row>
    <row r="117" spans="2:65" s="212" customFormat="1" ht="25.5" customHeight="1">
      <c r="B117" s="213"/>
      <c r="C117" s="291" t="s">
        <v>245</v>
      </c>
      <c r="D117" s="291" t="s">
        <v>198</v>
      </c>
      <c r="E117" s="292" t="s">
        <v>246</v>
      </c>
      <c r="F117" s="293" t="s">
        <v>247</v>
      </c>
      <c r="G117" s="294" t="s">
        <v>222</v>
      </c>
      <c r="H117" s="295">
        <v>21.658000000000001</v>
      </c>
      <c r="I117" s="116">
        <v>0</v>
      </c>
      <c r="J117" s="296">
        <f t="shared" si="0"/>
        <v>0</v>
      </c>
      <c r="K117" s="293" t="s">
        <v>202</v>
      </c>
      <c r="L117" s="213"/>
      <c r="M117" s="297" t="s">
        <v>5</v>
      </c>
      <c r="N117" s="298" t="s">
        <v>48</v>
      </c>
      <c r="O117" s="214"/>
      <c r="P117" s="299">
        <f t="shared" si="1"/>
        <v>0</v>
      </c>
      <c r="Q117" s="299">
        <v>0</v>
      </c>
      <c r="R117" s="299">
        <f t="shared" si="2"/>
        <v>0</v>
      </c>
      <c r="S117" s="299">
        <v>0</v>
      </c>
      <c r="T117" s="300">
        <f t="shared" si="3"/>
        <v>0</v>
      </c>
      <c r="AR117" s="202" t="s">
        <v>203</v>
      </c>
      <c r="AT117" s="202" t="s">
        <v>198</v>
      </c>
      <c r="AU117" s="202" t="s">
        <v>85</v>
      </c>
      <c r="AY117" s="202" t="s">
        <v>196</v>
      </c>
      <c r="BE117" s="301">
        <f t="shared" si="4"/>
        <v>0</v>
      </c>
      <c r="BF117" s="301">
        <f t="shared" si="5"/>
        <v>0</v>
      </c>
      <c r="BG117" s="301">
        <f t="shared" si="6"/>
        <v>0</v>
      </c>
      <c r="BH117" s="301">
        <f t="shared" si="7"/>
        <v>0</v>
      </c>
      <c r="BI117" s="301">
        <f t="shared" si="8"/>
        <v>0</v>
      </c>
      <c r="BJ117" s="202" t="s">
        <v>39</v>
      </c>
      <c r="BK117" s="301">
        <f t="shared" si="9"/>
        <v>0</v>
      </c>
      <c r="BL117" s="202" t="s">
        <v>203</v>
      </c>
      <c r="BM117" s="202" t="s">
        <v>3168</v>
      </c>
    </row>
    <row r="118" spans="2:65" s="279" customFormat="1" ht="29.85" customHeight="1">
      <c r="B118" s="278"/>
      <c r="D118" s="280" t="s">
        <v>76</v>
      </c>
      <c r="E118" s="289" t="s">
        <v>208</v>
      </c>
      <c r="F118" s="289" t="s">
        <v>265</v>
      </c>
      <c r="I118" s="115"/>
      <c r="J118" s="290">
        <f>BK118</f>
        <v>0</v>
      </c>
      <c r="L118" s="278"/>
      <c r="M118" s="283"/>
      <c r="N118" s="284"/>
      <c r="O118" s="284"/>
      <c r="P118" s="285">
        <f>SUM(P119:P128)</f>
        <v>0</v>
      </c>
      <c r="Q118" s="284"/>
      <c r="R118" s="285">
        <f>SUM(R119:R128)</f>
        <v>24.831626779999997</v>
      </c>
      <c r="S118" s="284"/>
      <c r="T118" s="286">
        <f>SUM(T119:T128)</f>
        <v>0</v>
      </c>
      <c r="AR118" s="280" t="s">
        <v>39</v>
      </c>
      <c r="AT118" s="287" t="s">
        <v>76</v>
      </c>
      <c r="AU118" s="287" t="s">
        <v>39</v>
      </c>
      <c r="AY118" s="280" t="s">
        <v>196</v>
      </c>
      <c r="BK118" s="288">
        <f>SUM(BK119:BK128)</f>
        <v>0</v>
      </c>
    </row>
    <row r="119" spans="2:65" s="212" customFormat="1" ht="25.5" customHeight="1">
      <c r="B119" s="213"/>
      <c r="C119" s="291" t="s">
        <v>250</v>
      </c>
      <c r="D119" s="291" t="s">
        <v>198</v>
      </c>
      <c r="E119" s="292" t="s">
        <v>3169</v>
      </c>
      <c r="F119" s="293" t="s">
        <v>3170</v>
      </c>
      <c r="G119" s="294" t="s">
        <v>222</v>
      </c>
      <c r="H119" s="295">
        <v>9.68</v>
      </c>
      <c r="I119" s="116">
        <v>0</v>
      </c>
      <c r="J119" s="296">
        <f t="shared" ref="J119:J128" si="10">ROUND(I119*H119,2)</f>
        <v>0</v>
      </c>
      <c r="K119" s="293" t="s">
        <v>202</v>
      </c>
      <c r="L119" s="213"/>
      <c r="M119" s="297" t="s">
        <v>5</v>
      </c>
      <c r="N119" s="298" t="s">
        <v>48</v>
      </c>
      <c r="O119" s="214"/>
      <c r="P119" s="299">
        <f t="shared" ref="P119:P128" si="11">O119*H119</f>
        <v>0</v>
      </c>
      <c r="Q119" s="299">
        <v>1.8774999999999999</v>
      </c>
      <c r="R119" s="299">
        <f t="shared" ref="R119:R128" si="12">Q119*H119</f>
        <v>18.174199999999999</v>
      </c>
      <c r="S119" s="299">
        <v>0</v>
      </c>
      <c r="T119" s="300">
        <f t="shared" ref="T119:T128" si="13">S119*H119</f>
        <v>0</v>
      </c>
      <c r="AR119" s="202" t="s">
        <v>203</v>
      </c>
      <c r="AT119" s="202" t="s">
        <v>198</v>
      </c>
      <c r="AU119" s="202" t="s">
        <v>85</v>
      </c>
      <c r="AY119" s="202" t="s">
        <v>196</v>
      </c>
      <c r="BE119" s="301">
        <f t="shared" ref="BE119:BE128" si="14">IF(N119="základní",J119,0)</f>
        <v>0</v>
      </c>
      <c r="BF119" s="301">
        <f t="shared" ref="BF119:BF128" si="15">IF(N119="snížená",J119,0)</f>
        <v>0</v>
      </c>
      <c r="BG119" s="301">
        <f t="shared" ref="BG119:BG128" si="16">IF(N119="zákl. přenesená",J119,0)</f>
        <v>0</v>
      </c>
      <c r="BH119" s="301">
        <f t="shared" ref="BH119:BH128" si="17">IF(N119="sníž. přenesená",J119,0)</f>
        <v>0</v>
      </c>
      <c r="BI119" s="301">
        <f t="shared" ref="BI119:BI128" si="18">IF(N119="nulová",J119,0)</f>
        <v>0</v>
      </c>
      <c r="BJ119" s="202" t="s">
        <v>39</v>
      </c>
      <c r="BK119" s="301">
        <f t="shared" ref="BK119:BK128" si="19">ROUND(I119*H119,2)</f>
        <v>0</v>
      </c>
      <c r="BL119" s="202" t="s">
        <v>203</v>
      </c>
      <c r="BM119" s="202" t="s">
        <v>3171</v>
      </c>
    </row>
    <row r="120" spans="2:65" s="212" customFormat="1" ht="25.5" customHeight="1">
      <c r="B120" s="213"/>
      <c r="C120" s="291" t="s">
        <v>254</v>
      </c>
      <c r="D120" s="291" t="s">
        <v>198</v>
      </c>
      <c r="E120" s="292" t="s">
        <v>3172</v>
      </c>
      <c r="F120" s="293" t="s">
        <v>3173</v>
      </c>
      <c r="G120" s="294" t="s">
        <v>288</v>
      </c>
      <c r="H120" s="295">
        <v>2</v>
      </c>
      <c r="I120" s="116">
        <v>0</v>
      </c>
      <c r="J120" s="296">
        <f t="shared" si="10"/>
        <v>0</v>
      </c>
      <c r="K120" s="293" t="s">
        <v>202</v>
      </c>
      <c r="L120" s="213"/>
      <c r="M120" s="297" t="s">
        <v>5</v>
      </c>
      <c r="N120" s="298" t="s">
        <v>48</v>
      </c>
      <c r="O120" s="214"/>
      <c r="P120" s="299">
        <f t="shared" si="11"/>
        <v>0</v>
      </c>
      <c r="Q120" s="299">
        <v>2.588E-2</v>
      </c>
      <c r="R120" s="299">
        <f t="shared" si="12"/>
        <v>5.176E-2</v>
      </c>
      <c r="S120" s="299">
        <v>0</v>
      </c>
      <c r="T120" s="300">
        <f t="shared" si="13"/>
        <v>0</v>
      </c>
      <c r="AR120" s="202" t="s">
        <v>203</v>
      </c>
      <c r="AT120" s="202" t="s">
        <v>198</v>
      </c>
      <c r="AU120" s="202" t="s">
        <v>85</v>
      </c>
      <c r="AY120" s="202" t="s">
        <v>196</v>
      </c>
      <c r="BE120" s="301">
        <f t="shared" si="14"/>
        <v>0</v>
      </c>
      <c r="BF120" s="301">
        <f t="shared" si="15"/>
        <v>0</v>
      </c>
      <c r="BG120" s="301">
        <f t="shared" si="16"/>
        <v>0</v>
      </c>
      <c r="BH120" s="301">
        <f t="shared" si="17"/>
        <v>0</v>
      </c>
      <c r="BI120" s="301">
        <f t="shared" si="18"/>
        <v>0</v>
      </c>
      <c r="BJ120" s="202" t="s">
        <v>39</v>
      </c>
      <c r="BK120" s="301">
        <f t="shared" si="19"/>
        <v>0</v>
      </c>
      <c r="BL120" s="202" t="s">
        <v>203</v>
      </c>
      <c r="BM120" s="202" t="s">
        <v>3174</v>
      </c>
    </row>
    <row r="121" spans="2:65" s="212" customFormat="1" ht="16.5" customHeight="1">
      <c r="B121" s="213"/>
      <c r="C121" s="302" t="s">
        <v>11</v>
      </c>
      <c r="D121" s="302" t="s">
        <v>291</v>
      </c>
      <c r="E121" s="303" t="s">
        <v>292</v>
      </c>
      <c r="F121" s="304" t="s">
        <v>293</v>
      </c>
      <c r="G121" s="305" t="s">
        <v>288</v>
      </c>
      <c r="H121" s="306">
        <v>2</v>
      </c>
      <c r="I121" s="117">
        <v>0</v>
      </c>
      <c r="J121" s="307">
        <f t="shared" si="10"/>
        <v>0</v>
      </c>
      <c r="K121" s="304" t="s">
        <v>202</v>
      </c>
      <c r="L121" s="308"/>
      <c r="M121" s="309" t="s">
        <v>5</v>
      </c>
      <c r="N121" s="310" t="s">
        <v>48</v>
      </c>
      <c r="O121" s="214"/>
      <c r="P121" s="299">
        <f t="shared" si="11"/>
        <v>0</v>
      </c>
      <c r="Q121" s="299">
        <v>5.6000000000000001E-2</v>
      </c>
      <c r="R121" s="299">
        <f t="shared" si="12"/>
        <v>0.112</v>
      </c>
      <c r="S121" s="299">
        <v>0</v>
      </c>
      <c r="T121" s="300">
        <f t="shared" si="13"/>
        <v>0</v>
      </c>
      <c r="AR121" s="202" t="s">
        <v>228</v>
      </c>
      <c r="AT121" s="202" t="s">
        <v>291</v>
      </c>
      <c r="AU121" s="202" t="s">
        <v>85</v>
      </c>
      <c r="AY121" s="202" t="s">
        <v>196</v>
      </c>
      <c r="BE121" s="301">
        <f t="shared" si="14"/>
        <v>0</v>
      </c>
      <c r="BF121" s="301">
        <f t="shared" si="15"/>
        <v>0</v>
      </c>
      <c r="BG121" s="301">
        <f t="shared" si="16"/>
        <v>0</v>
      </c>
      <c r="BH121" s="301">
        <f t="shared" si="17"/>
        <v>0</v>
      </c>
      <c r="BI121" s="301">
        <f t="shared" si="18"/>
        <v>0</v>
      </c>
      <c r="BJ121" s="202" t="s">
        <v>39</v>
      </c>
      <c r="BK121" s="301">
        <f t="shared" si="19"/>
        <v>0</v>
      </c>
      <c r="BL121" s="202" t="s">
        <v>203</v>
      </c>
      <c r="BM121" s="202" t="s">
        <v>3175</v>
      </c>
    </row>
    <row r="122" spans="2:65" s="212" customFormat="1" ht="25.5" customHeight="1">
      <c r="B122" s="213"/>
      <c r="C122" s="291" t="s">
        <v>261</v>
      </c>
      <c r="D122" s="291" t="s">
        <v>198</v>
      </c>
      <c r="E122" s="292" t="s">
        <v>3176</v>
      </c>
      <c r="F122" s="293" t="s">
        <v>3177</v>
      </c>
      <c r="G122" s="294" t="s">
        <v>288</v>
      </c>
      <c r="H122" s="295">
        <v>4</v>
      </c>
      <c r="I122" s="116">
        <v>0</v>
      </c>
      <c r="J122" s="296">
        <f t="shared" si="10"/>
        <v>0</v>
      </c>
      <c r="K122" s="293" t="s">
        <v>202</v>
      </c>
      <c r="L122" s="213"/>
      <c r="M122" s="297" t="s">
        <v>5</v>
      </c>
      <c r="N122" s="298" t="s">
        <v>48</v>
      </c>
      <c r="O122" s="214"/>
      <c r="P122" s="299">
        <f t="shared" si="11"/>
        <v>0</v>
      </c>
      <c r="Q122" s="299">
        <v>2.588E-2</v>
      </c>
      <c r="R122" s="299">
        <f t="shared" si="12"/>
        <v>0.10352</v>
      </c>
      <c r="S122" s="299">
        <v>0</v>
      </c>
      <c r="T122" s="300">
        <f t="shared" si="13"/>
        <v>0</v>
      </c>
      <c r="AR122" s="202" t="s">
        <v>203</v>
      </c>
      <c r="AT122" s="202" t="s">
        <v>198</v>
      </c>
      <c r="AU122" s="202" t="s">
        <v>85</v>
      </c>
      <c r="AY122" s="202" t="s">
        <v>196</v>
      </c>
      <c r="BE122" s="301">
        <f t="shared" si="14"/>
        <v>0</v>
      </c>
      <c r="BF122" s="301">
        <f t="shared" si="15"/>
        <v>0</v>
      </c>
      <c r="BG122" s="301">
        <f t="shared" si="16"/>
        <v>0</v>
      </c>
      <c r="BH122" s="301">
        <f t="shared" si="17"/>
        <v>0</v>
      </c>
      <c r="BI122" s="301">
        <f t="shared" si="18"/>
        <v>0</v>
      </c>
      <c r="BJ122" s="202" t="s">
        <v>39</v>
      </c>
      <c r="BK122" s="301">
        <f t="shared" si="19"/>
        <v>0</v>
      </c>
      <c r="BL122" s="202" t="s">
        <v>203</v>
      </c>
      <c r="BM122" s="202" t="s">
        <v>3178</v>
      </c>
    </row>
    <row r="123" spans="2:65" s="212" customFormat="1" ht="16.5" customHeight="1">
      <c r="B123" s="213"/>
      <c r="C123" s="302" t="s">
        <v>266</v>
      </c>
      <c r="D123" s="302" t="s">
        <v>291</v>
      </c>
      <c r="E123" s="303" t="s">
        <v>3179</v>
      </c>
      <c r="F123" s="304" t="s">
        <v>3180</v>
      </c>
      <c r="G123" s="305" t="s">
        <v>288</v>
      </c>
      <c r="H123" s="306">
        <v>2</v>
      </c>
      <c r="I123" s="117">
        <v>0</v>
      </c>
      <c r="J123" s="307">
        <f t="shared" si="10"/>
        <v>0</v>
      </c>
      <c r="K123" s="304" t="s">
        <v>202</v>
      </c>
      <c r="L123" s="308"/>
      <c r="M123" s="309" t="s">
        <v>5</v>
      </c>
      <c r="N123" s="310" t="s">
        <v>48</v>
      </c>
      <c r="O123" s="214"/>
      <c r="P123" s="299">
        <f t="shared" si="11"/>
        <v>0</v>
      </c>
      <c r="Q123" s="299">
        <v>7.0000000000000007E-2</v>
      </c>
      <c r="R123" s="299">
        <f t="shared" si="12"/>
        <v>0.14000000000000001</v>
      </c>
      <c r="S123" s="299">
        <v>0</v>
      </c>
      <c r="T123" s="300">
        <f t="shared" si="13"/>
        <v>0</v>
      </c>
      <c r="AR123" s="202" t="s">
        <v>228</v>
      </c>
      <c r="AT123" s="202" t="s">
        <v>291</v>
      </c>
      <c r="AU123" s="202" t="s">
        <v>85</v>
      </c>
      <c r="AY123" s="202" t="s">
        <v>196</v>
      </c>
      <c r="BE123" s="301">
        <f t="shared" si="14"/>
        <v>0</v>
      </c>
      <c r="BF123" s="301">
        <f t="shared" si="15"/>
        <v>0</v>
      </c>
      <c r="BG123" s="301">
        <f t="shared" si="16"/>
        <v>0</v>
      </c>
      <c r="BH123" s="301">
        <f t="shared" si="17"/>
        <v>0</v>
      </c>
      <c r="BI123" s="301">
        <f t="shared" si="18"/>
        <v>0</v>
      </c>
      <c r="BJ123" s="202" t="s">
        <v>39</v>
      </c>
      <c r="BK123" s="301">
        <f t="shared" si="19"/>
        <v>0</v>
      </c>
      <c r="BL123" s="202" t="s">
        <v>203</v>
      </c>
      <c r="BM123" s="202" t="s">
        <v>3181</v>
      </c>
    </row>
    <row r="124" spans="2:65" s="212" customFormat="1" ht="16.5" customHeight="1">
      <c r="B124" s="213"/>
      <c r="C124" s="302" t="s">
        <v>270</v>
      </c>
      <c r="D124" s="302" t="s">
        <v>291</v>
      </c>
      <c r="E124" s="303" t="s">
        <v>3182</v>
      </c>
      <c r="F124" s="304" t="s">
        <v>3183</v>
      </c>
      <c r="G124" s="305" t="s">
        <v>288</v>
      </c>
      <c r="H124" s="306">
        <v>2</v>
      </c>
      <c r="I124" s="117">
        <v>0</v>
      </c>
      <c r="J124" s="307">
        <f t="shared" si="10"/>
        <v>0</v>
      </c>
      <c r="K124" s="304" t="s">
        <v>202</v>
      </c>
      <c r="L124" s="308"/>
      <c r="M124" s="309" t="s">
        <v>5</v>
      </c>
      <c r="N124" s="310" t="s">
        <v>48</v>
      </c>
      <c r="O124" s="214"/>
      <c r="P124" s="299">
        <f t="shared" si="11"/>
        <v>0</v>
      </c>
      <c r="Q124" s="299">
        <v>8.4000000000000005E-2</v>
      </c>
      <c r="R124" s="299">
        <f t="shared" si="12"/>
        <v>0.16800000000000001</v>
      </c>
      <c r="S124" s="299">
        <v>0</v>
      </c>
      <c r="T124" s="300">
        <f t="shared" si="13"/>
        <v>0</v>
      </c>
      <c r="AR124" s="202" t="s">
        <v>228</v>
      </c>
      <c r="AT124" s="202" t="s">
        <v>291</v>
      </c>
      <c r="AU124" s="202" t="s">
        <v>85</v>
      </c>
      <c r="AY124" s="202" t="s">
        <v>196</v>
      </c>
      <c r="BE124" s="301">
        <f t="shared" si="14"/>
        <v>0</v>
      </c>
      <c r="BF124" s="301">
        <f t="shared" si="15"/>
        <v>0</v>
      </c>
      <c r="BG124" s="301">
        <f t="shared" si="16"/>
        <v>0</v>
      </c>
      <c r="BH124" s="301">
        <f t="shared" si="17"/>
        <v>0</v>
      </c>
      <c r="BI124" s="301">
        <f t="shared" si="18"/>
        <v>0</v>
      </c>
      <c r="BJ124" s="202" t="s">
        <v>39</v>
      </c>
      <c r="BK124" s="301">
        <f t="shared" si="19"/>
        <v>0</v>
      </c>
      <c r="BL124" s="202" t="s">
        <v>203</v>
      </c>
      <c r="BM124" s="202" t="s">
        <v>3184</v>
      </c>
    </row>
    <row r="125" spans="2:65" s="212" customFormat="1" ht="16.5" customHeight="1">
      <c r="B125" s="213"/>
      <c r="C125" s="291" t="s">
        <v>274</v>
      </c>
      <c r="D125" s="291" t="s">
        <v>198</v>
      </c>
      <c r="E125" s="292" t="s">
        <v>3185</v>
      </c>
      <c r="F125" s="293" t="s">
        <v>3186</v>
      </c>
      <c r="G125" s="294" t="s">
        <v>222</v>
      </c>
      <c r="H125" s="295">
        <v>0.74199999999999999</v>
      </c>
      <c r="I125" s="116">
        <v>0</v>
      </c>
      <c r="J125" s="296">
        <f t="shared" si="10"/>
        <v>0</v>
      </c>
      <c r="K125" s="293" t="s">
        <v>202</v>
      </c>
      <c r="L125" s="213"/>
      <c r="M125" s="297" t="s">
        <v>5</v>
      </c>
      <c r="N125" s="298" t="s">
        <v>48</v>
      </c>
      <c r="O125" s="214"/>
      <c r="P125" s="299">
        <f t="shared" si="11"/>
        <v>0</v>
      </c>
      <c r="Q125" s="299">
        <v>1.94302</v>
      </c>
      <c r="R125" s="299">
        <f t="shared" si="12"/>
        <v>1.4417208399999999</v>
      </c>
      <c r="S125" s="299">
        <v>0</v>
      </c>
      <c r="T125" s="300">
        <f t="shared" si="13"/>
        <v>0</v>
      </c>
      <c r="AR125" s="202" t="s">
        <v>203</v>
      </c>
      <c r="AT125" s="202" t="s">
        <v>198</v>
      </c>
      <c r="AU125" s="202" t="s">
        <v>85</v>
      </c>
      <c r="AY125" s="202" t="s">
        <v>196</v>
      </c>
      <c r="BE125" s="301">
        <f t="shared" si="14"/>
        <v>0</v>
      </c>
      <c r="BF125" s="301">
        <f t="shared" si="15"/>
        <v>0</v>
      </c>
      <c r="BG125" s="301">
        <f t="shared" si="16"/>
        <v>0</v>
      </c>
      <c r="BH125" s="301">
        <f t="shared" si="17"/>
        <v>0</v>
      </c>
      <c r="BI125" s="301">
        <f t="shared" si="18"/>
        <v>0</v>
      </c>
      <c r="BJ125" s="202" t="s">
        <v>39</v>
      </c>
      <c r="BK125" s="301">
        <f t="shared" si="19"/>
        <v>0</v>
      </c>
      <c r="BL125" s="202" t="s">
        <v>203</v>
      </c>
      <c r="BM125" s="202" t="s">
        <v>3187</v>
      </c>
    </row>
    <row r="126" spans="2:65" s="212" customFormat="1" ht="25.5" customHeight="1">
      <c r="B126" s="213"/>
      <c r="C126" s="291" t="s">
        <v>278</v>
      </c>
      <c r="D126" s="291" t="s">
        <v>198</v>
      </c>
      <c r="E126" s="292" t="s">
        <v>3188</v>
      </c>
      <c r="F126" s="293" t="s">
        <v>3189</v>
      </c>
      <c r="G126" s="294" t="s">
        <v>243</v>
      </c>
      <c r="H126" s="295">
        <v>0.71099999999999997</v>
      </c>
      <c r="I126" s="116">
        <v>0</v>
      </c>
      <c r="J126" s="296">
        <f t="shared" si="10"/>
        <v>0</v>
      </c>
      <c r="K126" s="293" t="s">
        <v>202</v>
      </c>
      <c r="L126" s="213"/>
      <c r="M126" s="297" t="s">
        <v>5</v>
      </c>
      <c r="N126" s="298" t="s">
        <v>48</v>
      </c>
      <c r="O126" s="214"/>
      <c r="P126" s="299">
        <f t="shared" si="11"/>
        <v>0</v>
      </c>
      <c r="Q126" s="299">
        <v>1.0900000000000001</v>
      </c>
      <c r="R126" s="299">
        <f t="shared" si="12"/>
        <v>0.77499000000000007</v>
      </c>
      <c r="S126" s="299">
        <v>0</v>
      </c>
      <c r="T126" s="300">
        <f t="shared" si="13"/>
        <v>0</v>
      </c>
      <c r="AR126" s="202" t="s">
        <v>203</v>
      </c>
      <c r="AT126" s="202" t="s">
        <v>198</v>
      </c>
      <c r="AU126" s="202" t="s">
        <v>85</v>
      </c>
      <c r="AY126" s="202" t="s">
        <v>196</v>
      </c>
      <c r="BE126" s="301">
        <f t="shared" si="14"/>
        <v>0</v>
      </c>
      <c r="BF126" s="301">
        <f t="shared" si="15"/>
        <v>0</v>
      </c>
      <c r="BG126" s="301">
        <f t="shared" si="16"/>
        <v>0</v>
      </c>
      <c r="BH126" s="301">
        <f t="shared" si="17"/>
        <v>0</v>
      </c>
      <c r="BI126" s="301">
        <f t="shared" si="18"/>
        <v>0</v>
      </c>
      <c r="BJ126" s="202" t="s">
        <v>39</v>
      </c>
      <c r="BK126" s="301">
        <f t="shared" si="19"/>
        <v>0</v>
      </c>
      <c r="BL126" s="202" t="s">
        <v>203</v>
      </c>
      <c r="BM126" s="202" t="s">
        <v>3190</v>
      </c>
    </row>
    <row r="127" spans="2:65" s="212" customFormat="1" ht="38.25" customHeight="1">
      <c r="B127" s="213"/>
      <c r="C127" s="291" t="s">
        <v>10</v>
      </c>
      <c r="D127" s="291" t="s">
        <v>198</v>
      </c>
      <c r="E127" s="292" t="s">
        <v>3191</v>
      </c>
      <c r="F127" s="293" t="s">
        <v>3192</v>
      </c>
      <c r="G127" s="294" t="s">
        <v>201</v>
      </c>
      <c r="H127" s="295">
        <v>27.143999999999998</v>
      </c>
      <c r="I127" s="116">
        <v>0</v>
      </c>
      <c r="J127" s="296">
        <f t="shared" si="10"/>
        <v>0</v>
      </c>
      <c r="K127" s="293" t="s">
        <v>202</v>
      </c>
      <c r="L127" s="213"/>
      <c r="M127" s="297" t="s">
        <v>5</v>
      </c>
      <c r="N127" s="298" t="s">
        <v>48</v>
      </c>
      <c r="O127" s="214"/>
      <c r="P127" s="299">
        <f t="shared" si="11"/>
        <v>0</v>
      </c>
      <c r="Q127" s="299">
        <v>0.10212</v>
      </c>
      <c r="R127" s="299">
        <f t="shared" si="12"/>
        <v>2.7719452799999997</v>
      </c>
      <c r="S127" s="299">
        <v>0</v>
      </c>
      <c r="T127" s="300">
        <f t="shared" si="13"/>
        <v>0</v>
      </c>
      <c r="AR127" s="202" t="s">
        <v>203</v>
      </c>
      <c r="AT127" s="202" t="s">
        <v>198</v>
      </c>
      <c r="AU127" s="202" t="s">
        <v>85</v>
      </c>
      <c r="AY127" s="202" t="s">
        <v>196</v>
      </c>
      <c r="BE127" s="301">
        <f t="shared" si="14"/>
        <v>0</v>
      </c>
      <c r="BF127" s="301">
        <f t="shared" si="15"/>
        <v>0</v>
      </c>
      <c r="BG127" s="301">
        <f t="shared" si="16"/>
        <v>0</v>
      </c>
      <c r="BH127" s="301">
        <f t="shared" si="17"/>
        <v>0</v>
      </c>
      <c r="BI127" s="301">
        <f t="shared" si="18"/>
        <v>0</v>
      </c>
      <c r="BJ127" s="202" t="s">
        <v>39</v>
      </c>
      <c r="BK127" s="301">
        <f t="shared" si="19"/>
        <v>0</v>
      </c>
      <c r="BL127" s="202" t="s">
        <v>203</v>
      </c>
      <c r="BM127" s="202" t="s">
        <v>3193</v>
      </c>
    </row>
    <row r="128" spans="2:65" s="212" customFormat="1" ht="25.5" customHeight="1">
      <c r="B128" s="213"/>
      <c r="C128" s="291" t="s">
        <v>285</v>
      </c>
      <c r="D128" s="291" t="s">
        <v>198</v>
      </c>
      <c r="E128" s="292" t="s">
        <v>3194</v>
      </c>
      <c r="F128" s="293" t="s">
        <v>3195</v>
      </c>
      <c r="G128" s="294" t="s">
        <v>201</v>
      </c>
      <c r="H128" s="295">
        <v>6.1369999999999996</v>
      </c>
      <c r="I128" s="116">
        <v>0</v>
      </c>
      <c r="J128" s="296">
        <f t="shared" si="10"/>
        <v>0</v>
      </c>
      <c r="K128" s="293" t="s">
        <v>202</v>
      </c>
      <c r="L128" s="213"/>
      <c r="M128" s="297" t="s">
        <v>5</v>
      </c>
      <c r="N128" s="298" t="s">
        <v>48</v>
      </c>
      <c r="O128" s="214"/>
      <c r="P128" s="299">
        <f t="shared" si="11"/>
        <v>0</v>
      </c>
      <c r="Q128" s="299">
        <v>0.17818000000000001</v>
      </c>
      <c r="R128" s="299">
        <f t="shared" si="12"/>
        <v>1.0934906600000001</v>
      </c>
      <c r="S128" s="299">
        <v>0</v>
      </c>
      <c r="T128" s="300">
        <f t="shared" si="13"/>
        <v>0</v>
      </c>
      <c r="AR128" s="202" t="s">
        <v>203</v>
      </c>
      <c r="AT128" s="202" t="s">
        <v>198</v>
      </c>
      <c r="AU128" s="202" t="s">
        <v>85</v>
      </c>
      <c r="AY128" s="202" t="s">
        <v>196</v>
      </c>
      <c r="BE128" s="301">
        <f t="shared" si="14"/>
        <v>0</v>
      </c>
      <c r="BF128" s="301">
        <f t="shared" si="15"/>
        <v>0</v>
      </c>
      <c r="BG128" s="301">
        <f t="shared" si="16"/>
        <v>0</v>
      </c>
      <c r="BH128" s="301">
        <f t="shared" si="17"/>
        <v>0</v>
      </c>
      <c r="BI128" s="301">
        <f t="shared" si="18"/>
        <v>0</v>
      </c>
      <c r="BJ128" s="202" t="s">
        <v>39</v>
      </c>
      <c r="BK128" s="301">
        <f t="shared" si="19"/>
        <v>0</v>
      </c>
      <c r="BL128" s="202" t="s">
        <v>203</v>
      </c>
      <c r="BM128" s="202" t="s">
        <v>3196</v>
      </c>
    </row>
    <row r="129" spans="2:65" s="279" customFormat="1" ht="29.85" customHeight="1">
      <c r="B129" s="278"/>
      <c r="D129" s="280" t="s">
        <v>76</v>
      </c>
      <c r="E129" s="289" t="s">
        <v>215</v>
      </c>
      <c r="F129" s="289" t="s">
        <v>402</v>
      </c>
      <c r="I129" s="115"/>
      <c r="J129" s="290">
        <f>BK129</f>
        <v>0</v>
      </c>
      <c r="L129" s="278"/>
      <c r="M129" s="283"/>
      <c r="N129" s="284"/>
      <c r="O129" s="284"/>
      <c r="P129" s="285">
        <f>SUM(P130:P134)</f>
        <v>0</v>
      </c>
      <c r="Q129" s="284"/>
      <c r="R129" s="285">
        <f>SUM(R130:R134)</f>
        <v>15.130761000000001</v>
      </c>
      <c r="S129" s="284"/>
      <c r="T129" s="286">
        <f>SUM(T130:T134)</f>
        <v>0</v>
      </c>
      <c r="AR129" s="280" t="s">
        <v>39</v>
      </c>
      <c r="AT129" s="287" t="s">
        <v>76</v>
      </c>
      <c r="AU129" s="287" t="s">
        <v>39</v>
      </c>
      <c r="AY129" s="280" t="s">
        <v>196</v>
      </c>
      <c r="BK129" s="288">
        <f>SUM(BK130:BK134)</f>
        <v>0</v>
      </c>
    </row>
    <row r="130" spans="2:65" s="212" customFormat="1" ht="25.5" customHeight="1">
      <c r="B130" s="213"/>
      <c r="C130" s="291" t="s">
        <v>290</v>
      </c>
      <c r="D130" s="291" t="s">
        <v>198</v>
      </c>
      <c r="E130" s="292" t="s">
        <v>404</v>
      </c>
      <c r="F130" s="293" t="s">
        <v>405</v>
      </c>
      <c r="G130" s="294" t="s">
        <v>201</v>
      </c>
      <c r="H130" s="295">
        <v>21.515999999999998</v>
      </c>
      <c r="I130" s="116">
        <v>0</v>
      </c>
      <c r="J130" s="296">
        <f>ROUND(I130*H130,2)</f>
        <v>0</v>
      </c>
      <c r="K130" s="293" t="s">
        <v>202</v>
      </c>
      <c r="L130" s="213"/>
      <c r="M130" s="297" t="s">
        <v>5</v>
      </c>
      <c r="N130" s="298" t="s">
        <v>48</v>
      </c>
      <c r="O130" s="214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AR130" s="202" t="s">
        <v>203</v>
      </c>
      <c r="AT130" s="202" t="s">
        <v>198</v>
      </c>
      <c r="AU130" s="202" t="s">
        <v>85</v>
      </c>
      <c r="AY130" s="202" t="s">
        <v>196</v>
      </c>
      <c r="BE130" s="301">
        <f>IF(N130="základní",J130,0)</f>
        <v>0</v>
      </c>
      <c r="BF130" s="301">
        <f>IF(N130="snížená",J130,0)</f>
        <v>0</v>
      </c>
      <c r="BG130" s="301">
        <f>IF(N130="zákl. přenesená",J130,0)</f>
        <v>0</v>
      </c>
      <c r="BH130" s="301">
        <f>IF(N130="sníž. přenesená",J130,0)</f>
        <v>0</v>
      </c>
      <c r="BI130" s="301">
        <f>IF(N130="nulová",J130,0)</f>
        <v>0</v>
      </c>
      <c r="BJ130" s="202" t="s">
        <v>39</v>
      </c>
      <c r="BK130" s="301">
        <f>ROUND(I130*H130,2)</f>
        <v>0</v>
      </c>
      <c r="BL130" s="202" t="s">
        <v>203</v>
      </c>
      <c r="BM130" s="202" t="s">
        <v>3197</v>
      </c>
    </row>
    <row r="131" spans="2:65" s="212" customFormat="1" ht="25.5" customHeight="1">
      <c r="B131" s="213"/>
      <c r="C131" s="291" t="s">
        <v>295</v>
      </c>
      <c r="D131" s="291" t="s">
        <v>198</v>
      </c>
      <c r="E131" s="292" t="s">
        <v>408</v>
      </c>
      <c r="F131" s="293" t="s">
        <v>409</v>
      </c>
      <c r="G131" s="294" t="s">
        <v>201</v>
      </c>
      <c r="H131" s="295">
        <v>114.87</v>
      </c>
      <c r="I131" s="116">
        <v>0</v>
      </c>
      <c r="J131" s="296">
        <f>ROUND(I131*H131,2)</f>
        <v>0</v>
      </c>
      <c r="K131" s="293" t="s">
        <v>202</v>
      </c>
      <c r="L131" s="213"/>
      <c r="M131" s="297" t="s">
        <v>5</v>
      </c>
      <c r="N131" s="298" t="s">
        <v>48</v>
      </c>
      <c r="O131" s="214"/>
      <c r="P131" s="299">
        <f>O131*H131</f>
        <v>0</v>
      </c>
      <c r="Q131" s="299">
        <v>0</v>
      </c>
      <c r="R131" s="299">
        <f>Q131*H131</f>
        <v>0</v>
      </c>
      <c r="S131" s="299">
        <v>0</v>
      </c>
      <c r="T131" s="300">
        <f>S131*H131</f>
        <v>0</v>
      </c>
      <c r="AR131" s="202" t="s">
        <v>203</v>
      </c>
      <c r="AT131" s="202" t="s">
        <v>198</v>
      </c>
      <c r="AU131" s="202" t="s">
        <v>85</v>
      </c>
      <c r="AY131" s="202" t="s">
        <v>196</v>
      </c>
      <c r="BE131" s="301">
        <f>IF(N131="základní",J131,0)</f>
        <v>0</v>
      </c>
      <c r="BF131" s="301">
        <f>IF(N131="snížená",J131,0)</f>
        <v>0</v>
      </c>
      <c r="BG131" s="301">
        <f>IF(N131="zákl. přenesená",J131,0)</f>
        <v>0</v>
      </c>
      <c r="BH131" s="301">
        <f>IF(N131="sníž. přenesená",J131,0)</f>
        <v>0</v>
      </c>
      <c r="BI131" s="301">
        <f>IF(N131="nulová",J131,0)</f>
        <v>0</v>
      </c>
      <c r="BJ131" s="202" t="s">
        <v>39</v>
      </c>
      <c r="BK131" s="301">
        <f>ROUND(I131*H131,2)</f>
        <v>0</v>
      </c>
      <c r="BL131" s="202" t="s">
        <v>203</v>
      </c>
      <c r="BM131" s="202" t="s">
        <v>3198</v>
      </c>
    </row>
    <row r="132" spans="2:65" s="212" customFormat="1" ht="25.5" customHeight="1">
      <c r="B132" s="213"/>
      <c r="C132" s="291" t="s">
        <v>299</v>
      </c>
      <c r="D132" s="291" t="s">
        <v>198</v>
      </c>
      <c r="E132" s="292" t="s">
        <v>412</v>
      </c>
      <c r="F132" s="293" t="s">
        <v>413</v>
      </c>
      <c r="G132" s="294" t="s">
        <v>201</v>
      </c>
      <c r="H132" s="295">
        <v>114.87</v>
      </c>
      <c r="I132" s="116">
        <v>0</v>
      </c>
      <c r="J132" s="296">
        <f>ROUND(I132*H132,2)</f>
        <v>0</v>
      </c>
      <c r="K132" s="293" t="s">
        <v>202</v>
      </c>
      <c r="L132" s="213"/>
      <c r="M132" s="297" t="s">
        <v>5</v>
      </c>
      <c r="N132" s="298" t="s">
        <v>48</v>
      </c>
      <c r="O132" s="214"/>
      <c r="P132" s="299">
        <f>O132*H132</f>
        <v>0</v>
      </c>
      <c r="Q132" s="299">
        <v>8.3500000000000005E-2</v>
      </c>
      <c r="R132" s="299">
        <f>Q132*H132</f>
        <v>9.5916450000000015</v>
      </c>
      <c r="S132" s="299">
        <v>0</v>
      </c>
      <c r="T132" s="300">
        <f>S132*H132</f>
        <v>0</v>
      </c>
      <c r="AR132" s="202" t="s">
        <v>203</v>
      </c>
      <c r="AT132" s="202" t="s">
        <v>198</v>
      </c>
      <c r="AU132" s="202" t="s">
        <v>85</v>
      </c>
      <c r="AY132" s="202" t="s">
        <v>196</v>
      </c>
      <c r="BE132" s="301">
        <f>IF(N132="základní",J132,0)</f>
        <v>0</v>
      </c>
      <c r="BF132" s="301">
        <f>IF(N132="snížená",J132,0)</f>
        <v>0</v>
      </c>
      <c r="BG132" s="301">
        <f>IF(N132="zákl. přenesená",J132,0)</f>
        <v>0</v>
      </c>
      <c r="BH132" s="301">
        <f>IF(N132="sníž. přenesená",J132,0)</f>
        <v>0</v>
      </c>
      <c r="BI132" s="301">
        <f>IF(N132="nulová",J132,0)</f>
        <v>0</v>
      </c>
      <c r="BJ132" s="202" t="s">
        <v>39</v>
      </c>
      <c r="BK132" s="301">
        <f>ROUND(I132*H132,2)</f>
        <v>0</v>
      </c>
      <c r="BL132" s="202" t="s">
        <v>203</v>
      </c>
      <c r="BM132" s="202" t="s">
        <v>3199</v>
      </c>
    </row>
    <row r="133" spans="2:65" s="212" customFormat="1" ht="51" customHeight="1">
      <c r="B133" s="213"/>
      <c r="C133" s="291" t="s">
        <v>303</v>
      </c>
      <c r="D133" s="291" t="s">
        <v>198</v>
      </c>
      <c r="E133" s="292" t="s">
        <v>416</v>
      </c>
      <c r="F133" s="293" t="s">
        <v>417</v>
      </c>
      <c r="G133" s="294" t="s">
        <v>201</v>
      </c>
      <c r="H133" s="295">
        <v>21.515999999999998</v>
      </c>
      <c r="I133" s="116">
        <v>0</v>
      </c>
      <c r="J133" s="296">
        <f>ROUND(I133*H133,2)</f>
        <v>0</v>
      </c>
      <c r="K133" s="293" t="s">
        <v>351</v>
      </c>
      <c r="L133" s="213"/>
      <c r="M133" s="297" t="s">
        <v>5</v>
      </c>
      <c r="N133" s="298" t="s">
        <v>48</v>
      </c>
      <c r="O133" s="214"/>
      <c r="P133" s="299">
        <f>O133*H133</f>
        <v>0</v>
      </c>
      <c r="Q133" s="299">
        <v>0.10100000000000001</v>
      </c>
      <c r="R133" s="299">
        <f>Q133*H133</f>
        <v>2.1731159999999998</v>
      </c>
      <c r="S133" s="299">
        <v>0</v>
      </c>
      <c r="T133" s="300">
        <f>S133*H133</f>
        <v>0</v>
      </c>
      <c r="AR133" s="202" t="s">
        <v>203</v>
      </c>
      <c r="AT133" s="202" t="s">
        <v>198</v>
      </c>
      <c r="AU133" s="202" t="s">
        <v>85</v>
      </c>
      <c r="AY133" s="202" t="s">
        <v>196</v>
      </c>
      <c r="BE133" s="301">
        <f>IF(N133="základní",J133,0)</f>
        <v>0</v>
      </c>
      <c r="BF133" s="301">
        <f>IF(N133="snížená",J133,0)</f>
        <v>0</v>
      </c>
      <c r="BG133" s="301">
        <f>IF(N133="zákl. přenesená",J133,0)</f>
        <v>0</v>
      </c>
      <c r="BH133" s="301">
        <f>IF(N133="sníž. přenesená",J133,0)</f>
        <v>0</v>
      </c>
      <c r="BI133" s="301">
        <f>IF(N133="nulová",J133,0)</f>
        <v>0</v>
      </c>
      <c r="BJ133" s="202" t="s">
        <v>39</v>
      </c>
      <c r="BK133" s="301">
        <f>ROUND(I133*H133,2)</f>
        <v>0</v>
      </c>
      <c r="BL133" s="202" t="s">
        <v>203</v>
      </c>
      <c r="BM133" s="202" t="s">
        <v>3200</v>
      </c>
    </row>
    <row r="134" spans="2:65" s="212" customFormat="1" ht="16.5" customHeight="1">
      <c r="B134" s="213"/>
      <c r="C134" s="302" t="s">
        <v>307</v>
      </c>
      <c r="D134" s="302" t="s">
        <v>291</v>
      </c>
      <c r="E134" s="303" t="s">
        <v>420</v>
      </c>
      <c r="F134" s="304" t="s">
        <v>421</v>
      </c>
      <c r="G134" s="305" t="s">
        <v>288</v>
      </c>
      <c r="H134" s="306">
        <v>66</v>
      </c>
      <c r="I134" s="117">
        <v>0</v>
      </c>
      <c r="J134" s="307">
        <f>ROUND(I134*H134,2)</f>
        <v>0</v>
      </c>
      <c r="K134" s="304" t="s">
        <v>202</v>
      </c>
      <c r="L134" s="308"/>
      <c r="M134" s="309" t="s">
        <v>5</v>
      </c>
      <c r="N134" s="310" t="s">
        <v>48</v>
      </c>
      <c r="O134" s="214"/>
      <c r="P134" s="299">
        <f>O134*H134</f>
        <v>0</v>
      </c>
      <c r="Q134" s="299">
        <v>5.0999999999999997E-2</v>
      </c>
      <c r="R134" s="299">
        <f>Q134*H134</f>
        <v>3.3659999999999997</v>
      </c>
      <c r="S134" s="299">
        <v>0</v>
      </c>
      <c r="T134" s="300">
        <f>S134*H134</f>
        <v>0</v>
      </c>
      <c r="AR134" s="202" t="s">
        <v>228</v>
      </c>
      <c r="AT134" s="202" t="s">
        <v>291</v>
      </c>
      <c r="AU134" s="202" t="s">
        <v>85</v>
      </c>
      <c r="AY134" s="202" t="s">
        <v>196</v>
      </c>
      <c r="BE134" s="301">
        <f>IF(N134="základní",J134,0)</f>
        <v>0</v>
      </c>
      <c r="BF134" s="301">
        <f>IF(N134="snížená",J134,0)</f>
        <v>0</v>
      </c>
      <c r="BG134" s="301">
        <f>IF(N134="zákl. přenesená",J134,0)</f>
        <v>0</v>
      </c>
      <c r="BH134" s="301">
        <f>IF(N134="sníž. přenesená",J134,0)</f>
        <v>0</v>
      </c>
      <c r="BI134" s="301">
        <f>IF(N134="nulová",J134,0)</f>
        <v>0</v>
      </c>
      <c r="BJ134" s="202" t="s">
        <v>39</v>
      </c>
      <c r="BK134" s="301">
        <f>ROUND(I134*H134,2)</f>
        <v>0</v>
      </c>
      <c r="BL134" s="202" t="s">
        <v>203</v>
      </c>
      <c r="BM134" s="202" t="s">
        <v>3201</v>
      </c>
    </row>
    <row r="135" spans="2:65" s="279" customFormat="1" ht="29.85" customHeight="1">
      <c r="B135" s="278"/>
      <c r="D135" s="280" t="s">
        <v>76</v>
      </c>
      <c r="E135" s="289" t="s">
        <v>219</v>
      </c>
      <c r="F135" s="289" t="s">
        <v>423</v>
      </c>
      <c r="I135" s="115"/>
      <c r="J135" s="290">
        <f>BK135</f>
        <v>0</v>
      </c>
      <c r="L135" s="278"/>
      <c r="M135" s="283"/>
      <c r="N135" s="284"/>
      <c r="O135" s="284"/>
      <c r="P135" s="285">
        <f>SUM(P136:P148)</f>
        <v>0</v>
      </c>
      <c r="Q135" s="284"/>
      <c r="R135" s="285">
        <f>SUM(R136:R148)</f>
        <v>300.89450833000001</v>
      </c>
      <c r="S135" s="284"/>
      <c r="T135" s="286">
        <f>SUM(T136:T148)</f>
        <v>0</v>
      </c>
      <c r="AR135" s="280" t="s">
        <v>39</v>
      </c>
      <c r="AT135" s="287" t="s">
        <v>76</v>
      </c>
      <c r="AU135" s="287" t="s">
        <v>39</v>
      </c>
      <c r="AY135" s="280" t="s">
        <v>196</v>
      </c>
      <c r="BK135" s="288">
        <f>SUM(BK136:BK148)</f>
        <v>0</v>
      </c>
    </row>
    <row r="136" spans="2:65" s="212" customFormat="1" ht="38.25" customHeight="1">
      <c r="B136" s="213"/>
      <c r="C136" s="291" t="s">
        <v>311</v>
      </c>
      <c r="D136" s="291" t="s">
        <v>198</v>
      </c>
      <c r="E136" s="292" t="s">
        <v>437</v>
      </c>
      <c r="F136" s="293" t="s">
        <v>438</v>
      </c>
      <c r="G136" s="294" t="s">
        <v>201</v>
      </c>
      <c r="H136" s="295">
        <v>65.319999999999993</v>
      </c>
      <c r="I136" s="116">
        <v>0</v>
      </c>
      <c r="J136" s="296">
        <f t="shared" ref="J136:J148" si="20">ROUND(I136*H136,2)</f>
        <v>0</v>
      </c>
      <c r="K136" s="293" t="s">
        <v>202</v>
      </c>
      <c r="L136" s="213"/>
      <c r="M136" s="297" t="s">
        <v>5</v>
      </c>
      <c r="N136" s="298" t="s">
        <v>48</v>
      </c>
      <c r="O136" s="214"/>
      <c r="P136" s="299">
        <f t="shared" ref="P136:P148" si="21">O136*H136</f>
        <v>0</v>
      </c>
      <c r="Q136" s="299">
        <v>1.8380000000000001E-2</v>
      </c>
      <c r="R136" s="299">
        <f t="shared" ref="R136:R148" si="22">Q136*H136</f>
        <v>1.2005815999999998</v>
      </c>
      <c r="S136" s="299">
        <v>0</v>
      </c>
      <c r="T136" s="300">
        <f t="shared" ref="T136:T148" si="23">S136*H136</f>
        <v>0</v>
      </c>
      <c r="AR136" s="202" t="s">
        <v>203</v>
      </c>
      <c r="AT136" s="202" t="s">
        <v>198</v>
      </c>
      <c r="AU136" s="202" t="s">
        <v>85</v>
      </c>
      <c r="AY136" s="202" t="s">
        <v>196</v>
      </c>
      <c r="BE136" s="301">
        <f t="shared" ref="BE136:BE148" si="24">IF(N136="základní",J136,0)</f>
        <v>0</v>
      </c>
      <c r="BF136" s="301">
        <f t="shared" ref="BF136:BF148" si="25">IF(N136="snížená",J136,0)</f>
        <v>0</v>
      </c>
      <c r="BG136" s="301">
        <f t="shared" ref="BG136:BG148" si="26">IF(N136="zákl. přenesená",J136,0)</f>
        <v>0</v>
      </c>
      <c r="BH136" s="301">
        <f t="shared" ref="BH136:BH148" si="27">IF(N136="sníž. přenesená",J136,0)</f>
        <v>0</v>
      </c>
      <c r="BI136" s="301">
        <f t="shared" ref="BI136:BI148" si="28">IF(N136="nulová",J136,0)</f>
        <v>0</v>
      </c>
      <c r="BJ136" s="202" t="s">
        <v>39</v>
      </c>
      <c r="BK136" s="301">
        <f t="shared" ref="BK136:BK148" si="29">ROUND(I136*H136,2)</f>
        <v>0</v>
      </c>
      <c r="BL136" s="202" t="s">
        <v>203</v>
      </c>
      <c r="BM136" s="202" t="s">
        <v>3202</v>
      </c>
    </row>
    <row r="137" spans="2:65" s="212" customFormat="1" ht="16.5" customHeight="1">
      <c r="B137" s="213"/>
      <c r="C137" s="291" t="s">
        <v>315</v>
      </c>
      <c r="D137" s="291" t="s">
        <v>198</v>
      </c>
      <c r="E137" s="292" t="s">
        <v>445</v>
      </c>
      <c r="F137" s="293" t="s">
        <v>446</v>
      </c>
      <c r="G137" s="294" t="s">
        <v>201</v>
      </c>
      <c r="H137" s="295">
        <v>42.24</v>
      </c>
      <c r="I137" s="116">
        <v>0</v>
      </c>
      <c r="J137" s="296">
        <f t="shared" si="20"/>
        <v>0</v>
      </c>
      <c r="K137" s="293" t="s">
        <v>202</v>
      </c>
      <c r="L137" s="213"/>
      <c r="M137" s="297" t="s">
        <v>5</v>
      </c>
      <c r="N137" s="298" t="s">
        <v>48</v>
      </c>
      <c r="O137" s="214"/>
      <c r="P137" s="299">
        <f t="shared" si="21"/>
        <v>0</v>
      </c>
      <c r="Q137" s="299">
        <v>3.3579999999999999E-2</v>
      </c>
      <c r="R137" s="299">
        <f t="shared" si="22"/>
        <v>1.4184192</v>
      </c>
      <c r="S137" s="299">
        <v>0</v>
      </c>
      <c r="T137" s="300">
        <f t="shared" si="23"/>
        <v>0</v>
      </c>
      <c r="AR137" s="202" t="s">
        <v>203</v>
      </c>
      <c r="AT137" s="202" t="s">
        <v>198</v>
      </c>
      <c r="AU137" s="202" t="s">
        <v>85</v>
      </c>
      <c r="AY137" s="202" t="s">
        <v>196</v>
      </c>
      <c r="BE137" s="301">
        <f t="shared" si="24"/>
        <v>0</v>
      </c>
      <c r="BF137" s="301">
        <f t="shared" si="25"/>
        <v>0</v>
      </c>
      <c r="BG137" s="301">
        <f t="shared" si="26"/>
        <v>0</v>
      </c>
      <c r="BH137" s="301">
        <f t="shared" si="27"/>
        <v>0</v>
      </c>
      <c r="BI137" s="301">
        <f t="shared" si="28"/>
        <v>0</v>
      </c>
      <c r="BJ137" s="202" t="s">
        <v>39</v>
      </c>
      <c r="BK137" s="301">
        <f t="shared" si="29"/>
        <v>0</v>
      </c>
      <c r="BL137" s="202" t="s">
        <v>203</v>
      </c>
      <c r="BM137" s="202" t="s">
        <v>3203</v>
      </c>
    </row>
    <row r="138" spans="2:65" s="212" customFormat="1" ht="38.25" customHeight="1">
      <c r="B138" s="213"/>
      <c r="C138" s="291" t="s">
        <v>319</v>
      </c>
      <c r="D138" s="291" t="s">
        <v>198</v>
      </c>
      <c r="E138" s="292" t="s">
        <v>3204</v>
      </c>
      <c r="F138" s="293" t="s">
        <v>3205</v>
      </c>
      <c r="G138" s="294" t="s">
        <v>201</v>
      </c>
      <c r="H138" s="295">
        <v>398.25200000000001</v>
      </c>
      <c r="I138" s="116">
        <v>0</v>
      </c>
      <c r="J138" s="296">
        <f t="shared" si="20"/>
        <v>0</v>
      </c>
      <c r="K138" s="293" t="s">
        <v>202</v>
      </c>
      <c r="L138" s="213"/>
      <c r="M138" s="297" t="s">
        <v>5</v>
      </c>
      <c r="N138" s="298" t="s">
        <v>48</v>
      </c>
      <c r="O138" s="214"/>
      <c r="P138" s="299">
        <f t="shared" si="21"/>
        <v>0</v>
      </c>
      <c r="Q138" s="299">
        <v>1.04E-2</v>
      </c>
      <c r="R138" s="299">
        <f t="shared" si="22"/>
        <v>4.1418207999999996</v>
      </c>
      <c r="S138" s="299">
        <v>0</v>
      </c>
      <c r="T138" s="300">
        <f t="shared" si="23"/>
        <v>0</v>
      </c>
      <c r="AR138" s="202" t="s">
        <v>203</v>
      </c>
      <c r="AT138" s="202" t="s">
        <v>198</v>
      </c>
      <c r="AU138" s="202" t="s">
        <v>85</v>
      </c>
      <c r="AY138" s="202" t="s">
        <v>196</v>
      </c>
      <c r="BE138" s="301">
        <f t="shared" si="24"/>
        <v>0</v>
      </c>
      <c r="BF138" s="301">
        <f t="shared" si="25"/>
        <v>0</v>
      </c>
      <c r="BG138" s="301">
        <f t="shared" si="26"/>
        <v>0</v>
      </c>
      <c r="BH138" s="301">
        <f t="shared" si="27"/>
        <v>0</v>
      </c>
      <c r="BI138" s="301">
        <f t="shared" si="28"/>
        <v>0</v>
      </c>
      <c r="BJ138" s="202" t="s">
        <v>39</v>
      </c>
      <c r="BK138" s="301">
        <f t="shared" si="29"/>
        <v>0</v>
      </c>
      <c r="BL138" s="202" t="s">
        <v>203</v>
      </c>
      <c r="BM138" s="202" t="s">
        <v>3206</v>
      </c>
    </row>
    <row r="139" spans="2:65" s="212" customFormat="1" ht="25.5" customHeight="1">
      <c r="B139" s="213"/>
      <c r="C139" s="291" t="s">
        <v>323</v>
      </c>
      <c r="D139" s="291" t="s">
        <v>198</v>
      </c>
      <c r="E139" s="292" t="s">
        <v>3207</v>
      </c>
      <c r="F139" s="293" t="s">
        <v>3208</v>
      </c>
      <c r="G139" s="294" t="s">
        <v>201</v>
      </c>
      <c r="H139" s="295">
        <v>4.38</v>
      </c>
      <c r="I139" s="116">
        <v>0</v>
      </c>
      <c r="J139" s="296">
        <f t="shared" si="20"/>
        <v>0</v>
      </c>
      <c r="K139" s="293" t="s">
        <v>202</v>
      </c>
      <c r="L139" s="213"/>
      <c r="M139" s="297" t="s">
        <v>5</v>
      </c>
      <c r="N139" s="298" t="s">
        <v>48</v>
      </c>
      <c r="O139" s="214"/>
      <c r="P139" s="299">
        <f t="shared" si="21"/>
        <v>0</v>
      </c>
      <c r="Q139" s="299">
        <v>5.11E-2</v>
      </c>
      <c r="R139" s="299">
        <f t="shared" si="22"/>
        <v>0.22381799999999999</v>
      </c>
      <c r="S139" s="299">
        <v>0</v>
      </c>
      <c r="T139" s="300">
        <f t="shared" si="23"/>
        <v>0</v>
      </c>
      <c r="AR139" s="202" t="s">
        <v>203</v>
      </c>
      <c r="AT139" s="202" t="s">
        <v>198</v>
      </c>
      <c r="AU139" s="202" t="s">
        <v>85</v>
      </c>
      <c r="AY139" s="202" t="s">
        <v>196</v>
      </c>
      <c r="BE139" s="301">
        <f t="shared" si="24"/>
        <v>0</v>
      </c>
      <c r="BF139" s="301">
        <f t="shared" si="25"/>
        <v>0</v>
      </c>
      <c r="BG139" s="301">
        <f t="shared" si="26"/>
        <v>0</v>
      </c>
      <c r="BH139" s="301">
        <f t="shared" si="27"/>
        <v>0</v>
      </c>
      <c r="BI139" s="301">
        <f t="shared" si="28"/>
        <v>0</v>
      </c>
      <c r="BJ139" s="202" t="s">
        <v>39</v>
      </c>
      <c r="BK139" s="301">
        <f t="shared" si="29"/>
        <v>0</v>
      </c>
      <c r="BL139" s="202" t="s">
        <v>203</v>
      </c>
      <c r="BM139" s="202" t="s">
        <v>3209</v>
      </c>
    </row>
    <row r="140" spans="2:65" s="212" customFormat="1" ht="25.5" customHeight="1">
      <c r="B140" s="213"/>
      <c r="C140" s="291" t="s">
        <v>327</v>
      </c>
      <c r="D140" s="291" t="s">
        <v>198</v>
      </c>
      <c r="E140" s="292" t="s">
        <v>3210</v>
      </c>
      <c r="F140" s="293" t="s">
        <v>3211</v>
      </c>
      <c r="G140" s="294" t="s">
        <v>201</v>
      </c>
      <c r="H140" s="295">
        <v>10.050000000000001</v>
      </c>
      <c r="I140" s="116">
        <v>0</v>
      </c>
      <c r="J140" s="296">
        <f t="shared" si="20"/>
        <v>0</v>
      </c>
      <c r="K140" s="293" t="s">
        <v>202</v>
      </c>
      <c r="L140" s="213"/>
      <c r="M140" s="297" t="s">
        <v>5</v>
      </c>
      <c r="N140" s="298" t="s">
        <v>48</v>
      </c>
      <c r="O140" s="214"/>
      <c r="P140" s="299">
        <f t="shared" si="21"/>
        <v>0</v>
      </c>
      <c r="Q140" s="299">
        <v>1.06E-3</v>
      </c>
      <c r="R140" s="299">
        <f t="shared" si="22"/>
        <v>1.0653000000000001E-2</v>
      </c>
      <c r="S140" s="299">
        <v>0</v>
      </c>
      <c r="T140" s="300">
        <f t="shared" si="23"/>
        <v>0</v>
      </c>
      <c r="AR140" s="202" t="s">
        <v>203</v>
      </c>
      <c r="AT140" s="202" t="s">
        <v>198</v>
      </c>
      <c r="AU140" s="202" t="s">
        <v>85</v>
      </c>
      <c r="AY140" s="202" t="s">
        <v>196</v>
      </c>
      <c r="BE140" s="301">
        <f t="shared" si="24"/>
        <v>0</v>
      </c>
      <c r="BF140" s="301">
        <f t="shared" si="25"/>
        <v>0</v>
      </c>
      <c r="BG140" s="301">
        <f t="shared" si="26"/>
        <v>0</v>
      </c>
      <c r="BH140" s="301">
        <f t="shared" si="27"/>
        <v>0</v>
      </c>
      <c r="BI140" s="301">
        <f t="shared" si="28"/>
        <v>0</v>
      </c>
      <c r="BJ140" s="202" t="s">
        <v>39</v>
      </c>
      <c r="BK140" s="301">
        <f t="shared" si="29"/>
        <v>0</v>
      </c>
      <c r="BL140" s="202" t="s">
        <v>203</v>
      </c>
      <c r="BM140" s="202" t="s">
        <v>3212</v>
      </c>
    </row>
    <row r="141" spans="2:65" s="212" customFormat="1" ht="25.5" customHeight="1">
      <c r="B141" s="213"/>
      <c r="C141" s="291" t="s">
        <v>331</v>
      </c>
      <c r="D141" s="291" t="s">
        <v>198</v>
      </c>
      <c r="E141" s="292" t="s">
        <v>3213</v>
      </c>
      <c r="F141" s="293" t="s">
        <v>3214</v>
      </c>
      <c r="G141" s="294" t="s">
        <v>201</v>
      </c>
      <c r="H141" s="295">
        <v>109.26</v>
      </c>
      <c r="I141" s="116">
        <v>0</v>
      </c>
      <c r="J141" s="296">
        <f t="shared" si="20"/>
        <v>0</v>
      </c>
      <c r="K141" s="293" t="s">
        <v>202</v>
      </c>
      <c r="L141" s="213"/>
      <c r="M141" s="297" t="s">
        <v>5</v>
      </c>
      <c r="N141" s="298" t="s">
        <v>48</v>
      </c>
      <c r="O141" s="214"/>
      <c r="P141" s="299">
        <f t="shared" si="21"/>
        <v>0</v>
      </c>
      <c r="Q141" s="299">
        <v>2.4000000000000001E-4</v>
      </c>
      <c r="R141" s="299">
        <f t="shared" si="22"/>
        <v>2.6222400000000003E-2</v>
      </c>
      <c r="S141" s="299">
        <v>0</v>
      </c>
      <c r="T141" s="300">
        <f t="shared" si="23"/>
        <v>0</v>
      </c>
      <c r="AR141" s="202" t="s">
        <v>203</v>
      </c>
      <c r="AT141" s="202" t="s">
        <v>198</v>
      </c>
      <c r="AU141" s="202" t="s">
        <v>85</v>
      </c>
      <c r="AY141" s="202" t="s">
        <v>196</v>
      </c>
      <c r="BE141" s="301">
        <f t="shared" si="24"/>
        <v>0</v>
      </c>
      <c r="BF141" s="301">
        <f t="shared" si="25"/>
        <v>0</v>
      </c>
      <c r="BG141" s="301">
        <f t="shared" si="26"/>
        <v>0</v>
      </c>
      <c r="BH141" s="301">
        <f t="shared" si="27"/>
        <v>0</v>
      </c>
      <c r="BI141" s="301">
        <f t="shared" si="28"/>
        <v>0</v>
      </c>
      <c r="BJ141" s="202" t="s">
        <v>39</v>
      </c>
      <c r="BK141" s="301">
        <f t="shared" si="29"/>
        <v>0</v>
      </c>
      <c r="BL141" s="202" t="s">
        <v>203</v>
      </c>
      <c r="BM141" s="202" t="s">
        <v>3215</v>
      </c>
    </row>
    <row r="142" spans="2:65" s="212" customFormat="1" ht="25.5" customHeight="1">
      <c r="B142" s="213"/>
      <c r="C142" s="291" t="s">
        <v>335</v>
      </c>
      <c r="D142" s="291" t="s">
        <v>198</v>
      </c>
      <c r="E142" s="292" t="s">
        <v>518</v>
      </c>
      <c r="F142" s="293" t="s">
        <v>519</v>
      </c>
      <c r="G142" s="294" t="s">
        <v>222</v>
      </c>
      <c r="H142" s="295">
        <v>28.148</v>
      </c>
      <c r="I142" s="116">
        <v>0</v>
      </c>
      <c r="J142" s="296">
        <f t="shared" si="20"/>
        <v>0</v>
      </c>
      <c r="K142" s="293" t="s">
        <v>202</v>
      </c>
      <c r="L142" s="213"/>
      <c r="M142" s="297" t="s">
        <v>5</v>
      </c>
      <c r="N142" s="298" t="s">
        <v>48</v>
      </c>
      <c r="O142" s="214"/>
      <c r="P142" s="299">
        <f t="shared" si="21"/>
        <v>0</v>
      </c>
      <c r="Q142" s="299">
        <v>2.2563399999999998</v>
      </c>
      <c r="R142" s="299">
        <f t="shared" si="22"/>
        <v>63.511458319999996</v>
      </c>
      <c r="S142" s="299">
        <v>0</v>
      </c>
      <c r="T142" s="300">
        <f t="shared" si="23"/>
        <v>0</v>
      </c>
      <c r="AR142" s="202" t="s">
        <v>203</v>
      </c>
      <c r="AT142" s="202" t="s">
        <v>198</v>
      </c>
      <c r="AU142" s="202" t="s">
        <v>85</v>
      </c>
      <c r="AY142" s="202" t="s">
        <v>196</v>
      </c>
      <c r="BE142" s="301">
        <f t="shared" si="24"/>
        <v>0</v>
      </c>
      <c r="BF142" s="301">
        <f t="shared" si="25"/>
        <v>0</v>
      </c>
      <c r="BG142" s="301">
        <f t="shared" si="26"/>
        <v>0</v>
      </c>
      <c r="BH142" s="301">
        <f t="shared" si="27"/>
        <v>0</v>
      </c>
      <c r="BI142" s="301">
        <f t="shared" si="28"/>
        <v>0</v>
      </c>
      <c r="BJ142" s="202" t="s">
        <v>39</v>
      </c>
      <c r="BK142" s="301">
        <f t="shared" si="29"/>
        <v>0</v>
      </c>
      <c r="BL142" s="202" t="s">
        <v>203</v>
      </c>
      <c r="BM142" s="202" t="s">
        <v>3216</v>
      </c>
    </row>
    <row r="143" spans="2:65" s="212" customFormat="1" ht="25.5" customHeight="1">
      <c r="B143" s="213"/>
      <c r="C143" s="291" t="s">
        <v>339</v>
      </c>
      <c r="D143" s="291" t="s">
        <v>198</v>
      </c>
      <c r="E143" s="292" t="s">
        <v>522</v>
      </c>
      <c r="F143" s="293" t="s">
        <v>523</v>
      </c>
      <c r="G143" s="294" t="s">
        <v>222</v>
      </c>
      <c r="H143" s="295">
        <v>56.296999999999997</v>
      </c>
      <c r="I143" s="116">
        <v>0</v>
      </c>
      <c r="J143" s="296">
        <f t="shared" si="20"/>
        <v>0</v>
      </c>
      <c r="K143" s="293" t="s">
        <v>202</v>
      </c>
      <c r="L143" s="213"/>
      <c r="M143" s="297" t="s">
        <v>5</v>
      </c>
      <c r="N143" s="298" t="s">
        <v>48</v>
      </c>
      <c r="O143" s="214"/>
      <c r="P143" s="299">
        <f t="shared" si="21"/>
        <v>0</v>
      </c>
      <c r="Q143" s="299">
        <v>2.45329</v>
      </c>
      <c r="R143" s="299">
        <f t="shared" si="22"/>
        <v>138.11286712999998</v>
      </c>
      <c r="S143" s="299">
        <v>0</v>
      </c>
      <c r="T143" s="300">
        <f t="shared" si="23"/>
        <v>0</v>
      </c>
      <c r="AR143" s="202" t="s">
        <v>203</v>
      </c>
      <c r="AT143" s="202" t="s">
        <v>198</v>
      </c>
      <c r="AU143" s="202" t="s">
        <v>85</v>
      </c>
      <c r="AY143" s="202" t="s">
        <v>196</v>
      </c>
      <c r="BE143" s="301">
        <f t="shared" si="24"/>
        <v>0</v>
      </c>
      <c r="BF143" s="301">
        <f t="shared" si="25"/>
        <v>0</v>
      </c>
      <c r="BG143" s="301">
        <f t="shared" si="26"/>
        <v>0</v>
      </c>
      <c r="BH143" s="301">
        <f t="shared" si="27"/>
        <v>0</v>
      </c>
      <c r="BI143" s="301">
        <f t="shared" si="28"/>
        <v>0</v>
      </c>
      <c r="BJ143" s="202" t="s">
        <v>39</v>
      </c>
      <c r="BK143" s="301">
        <f t="shared" si="29"/>
        <v>0</v>
      </c>
      <c r="BL143" s="202" t="s">
        <v>203</v>
      </c>
      <c r="BM143" s="202" t="s">
        <v>3217</v>
      </c>
    </row>
    <row r="144" spans="2:65" s="212" customFormat="1" ht="25.5" customHeight="1">
      <c r="B144" s="213"/>
      <c r="C144" s="291" t="s">
        <v>343</v>
      </c>
      <c r="D144" s="291" t="s">
        <v>198</v>
      </c>
      <c r="E144" s="292" t="s">
        <v>526</v>
      </c>
      <c r="F144" s="293" t="s">
        <v>527</v>
      </c>
      <c r="G144" s="294" t="s">
        <v>222</v>
      </c>
      <c r="H144" s="295">
        <v>56.296999999999997</v>
      </c>
      <c r="I144" s="116">
        <v>0</v>
      </c>
      <c r="J144" s="296">
        <f t="shared" si="20"/>
        <v>0</v>
      </c>
      <c r="K144" s="293" t="s">
        <v>202</v>
      </c>
      <c r="L144" s="213"/>
      <c r="M144" s="297" t="s">
        <v>5</v>
      </c>
      <c r="N144" s="298" t="s">
        <v>48</v>
      </c>
      <c r="O144" s="214"/>
      <c r="P144" s="299">
        <f t="shared" si="21"/>
        <v>0</v>
      </c>
      <c r="Q144" s="299">
        <v>0</v>
      </c>
      <c r="R144" s="299">
        <f t="shared" si="22"/>
        <v>0</v>
      </c>
      <c r="S144" s="299">
        <v>0</v>
      </c>
      <c r="T144" s="300">
        <f t="shared" si="23"/>
        <v>0</v>
      </c>
      <c r="AR144" s="202" t="s">
        <v>203</v>
      </c>
      <c r="AT144" s="202" t="s">
        <v>198</v>
      </c>
      <c r="AU144" s="202" t="s">
        <v>85</v>
      </c>
      <c r="AY144" s="202" t="s">
        <v>196</v>
      </c>
      <c r="BE144" s="301">
        <f t="shared" si="24"/>
        <v>0</v>
      </c>
      <c r="BF144" s="301">
        <f t="shared" si="25"/>
        <v>0</v>
      </c>
      <c r="BG144" s="301">
        <f t="shared" si="26"/>
        <v>0</v>
      </c>
      <c r="BH144" s="301">
        <f t="shared" si="27"/>
        <v>0</v>
      </c>
      <c r="BI144" s="301">
        <f t="shared" si="28"/>
        <v>0</v>
      </c>
      <c r="BJ144" s="202" t="s">
        <v>39</v>
      </c>
      <c r="BK144" s="301">
        <f t="shared" si="29"/>
        <v>0</v>
      </c>
      <c r="BL144" s="202" t="s">
        <v>203</v>
      </c>
      <c r="BM144" s="202" t="s">
        <v>3218</v>
      </c>
    </row>
    <row r="145" spans="2:65" s="212" customFormat="1" ht="16.5" customHeight="1">
      <c r="B145" s="213"/>
      <c r="C145" s="291" t="s">
        <v>348</v>
      </c>
      <c r="D145" s="291" t="s">
        <v>198</v>
      </c>
      <c r="E145" s="292" t="s">
        <v>538</v>
      </c>
      <c r="F145" s="293" t="s">
        <v>539</v>
      </c>
      <c r="G145" s="294" t="s">
        <v>201</v>
      </c>
      <c r="H145" s="295">
        <v>4.38</v>
      </c>
      <c r="I145" s="116">
        <v>0</v>
      </c>
      <c r="J145" s="296">
        <f t="shared" si="20"/>
        <v>0</v>
      </c>
      <c r="K145" s="293" t="s">
        <v>202</v>
      </c>
      <c r="L145" s="213"/>
      <c r="M145" s="297" t="s">
        <v>5</v>
      </c>
      <c r="N145" s="298" t="s">
        <v>48</v>
      </c>
      <c r="O145" s="214"/>
      <c r="P145" s="299">
        <f t="shared" si="21"/>
        <v>0</v>
      </c>
      <c r="Q145" s="299">
        <v>1.3520000000000001E-2</v>
      </c>
      <c r="R145" s="299">
        <f t="shared" si="22"/>
        <v>5.9217600000000002E-2</v>
      </c>
      <c r="S145" s="299">
        <v>0</v>
      </c>
      <c r="T145" s="300">
        <f t="shared" si="23"/>
        <v>0</v>
      </c>
      <c r="AR145" s="202" t="s">
        <v>203</v>
      </c>
      <c r="AT145" s="202" t="s">
        <v>198</v>
      </c>
      <c r="AU145" s="202" t="s">
        <v>85</v>
      </c>
      <c r="AY145" s="202" t="s">
        <v>196</v>
      </c>
      <c r="BE145" s="301">
        <f t="shared" si="24"/>
        <v>0</v>
      </c>
      <c r="BF145" s="301">
        <f t="shared" si="25"/>
        <v>0</v>
      </c>
      <c r="BG145" s="301">
        <f t="shared" si="26"/>
        <v>0</v>
      </c>
      <c r="BH145" s="301">
        <f t="shared" si="27"/>
        <v>0</v>
      </c>
      <c r="BI145" s="301">
        <f t="shared" si="28"/>
        <v>0</v>
      </c>
      <c r="BJ145" s="202" t="s">
        <v>39</v>
      </c>
      <c r="BK145" s="301">
        <f t="shared" si="29"/>
        <v>0</v>
      </c>
      <c r="BL145" s="202" t="s">
        <v>203</v>
      </c>
      <c r="BM145" s="202" t="s">
        <v>3219</v>
      </c>
    </row>
    <row r="146" spans="2:65" s="212" customFormat="1" ht="16.5" customHeight="1">
      <c r="B146" s="213"/>
      <c r="C146" s="291" t="s">
        <v>353</v>
      </c>
      <c r="D146" s="291" t="s">
        <v>198</v>
      </c>
      <c r="E146" s="292" t="s">
        <v>542</v>
      </c>
      <c r="F146" s="293" t="s">
        <v>543</v>
      </c>
      <c r="G146" s="294" t="s">
        <v>201</v>
      </c>
      <c r="H146" s="295">
        <v>4.38</v>
      </c>
      <c r="I146" s="116">
        <v>0</v>
      </c>
      <c r="J146" s="296">
        <f t="shared" si="20"/>
        <v>0</v>
      </c>
      <c r="K146" s="293" t="s">
        <v>202</v>
      </c>
      <c r="L146" s="213"/>
      <c r="M146" s="297" t="s">
        <v>5</v>
      </c>
      <c r="N146" s="298" t="s">
        <v>48</v>
      </c>
      <c r="O146" s="214"/>
      <c r="P146" s="299">
        <f t="shared" si="21"/>
        <v>0</v>
      </c>
      <c r="Q146" s="299">
        <v>0</v>
      </c>
      <c r="R146" s="299">
        <f t="shared" si="22"/>
        <v>0</v>
      </c>
      <c r="S146" s="299">
        <v>0</v>
      </c>
      <c r="T146" s="300">
        <f t="shared" si="23"/>
        <v>0</v>
      </c>
      <c r="AR146" s="202" t="s">
        <v>203</v>
      </c>
      <c r="AT146" s="202" t="s">
        <v>198</v>
      </c>
      <c r="AU146" s="202" t="s">
        <v>85</v>
      </c>
      <c r="AY146" s="202" t="s">
        <v>196</v>
      </c>
      <c r="BE146" s="301">
        <f t="shared" si="24"/>
        <v>0</v>
      </c>
      <c r="BF146" s="301">
        <f t="shared" si="25"/>
        <v>0</v>
      </c>
      <c r="BG146" s="301">
        <f t="shared" si="26"/>
        <v>0</v>
      </c>
      <c r="BH146" s="301">
        <f t="shared" si="27"/>
        <v>0</v>
      </c>
      <c r="BI146" s="301">
        <f t="shared" si="28"/>
        <v>0</v>
      </c>
      <c r="BJ146" s="202" t="s">
        <v>39</v>
      </c>
      <c r="BK146" s="301">
        <f t="shared" si="29"/>
        <v>0</v>
      </c>
      <c r="BL146" s="202" t="s">
        <v>203</v>
      </c>
      <c r="BM146" s="202" t="s">
        <v>3220</v>
      </c>
    </row>
    <row r="147" spans="2:65" s="212" customFormat="1" ht="16.5" customHeight="1">
      <c r="B147" s="213"/>
      <c r="C147" s="291" t="s">
        <v>357</v>
      </c>
      <c r="D147" s="291" t="s">
        <v>198</v>
      </c>
      <c r="E147" s="292" t="s">
        <v>546</v>
      </c>
      <c r="F147" s="293" t="s">
        <v>547</v>
      </c>
      <c r="G147" s="294" t="s">
        <v>243</v>
      </c>
      <c r="H147" s="295">
        <v>0.93799999999999994</v>
      </c>
      <c r="I147" s="116">
        <v>0</v>
      </c>
      <c r="J147" s="296">
        <f t="shared" si="20"/>
        <v>0</v>
      </c>
      <c r="K147" s="293" t="s">
        <v>202</v>
      </c>
      <c r="L147" s="213"/>
      <c r="M147" s="297" t="s">
        <v>5</v>
      </c>
      <c r="N147" s="298" t="s">
        <v>48</v>
      </c>
      <c r="O147" s="214"/>
      <c r="P147" s="299">
        <f t="shared" si="21"/>
        <v>0</v>
      </c>
      <c r="Q147" s="299">
        <v>1.0530600000000001</v>
      </c>
      <c r="R147" s="299">
        <f t="shared" si="22"/>
        <v>0.98777028</v>
      </c>
      <c r="S147" s="299">
        <v>0</v>
      </c>
      <c r="T147" s="300">
        <f t="shared" si="23"/>
        <v>0</v>
      </c>
      <c r="AR147" s="202" t="s">
        <v>203</v>
      </c>
      <c r="AT147" s="202" t="s">
        <v>198</v>
      </c>
      <c r="AU147" s="202" t="s">
        <v>85</v>
      </c>
      <c r="AY147" s="202" t="s">
        <v>196</v>
      </c>
      <c r="BE147" s="301">
        <f t="shared" si="24"/>
        <v>0</v>
      </c>
      <c r="BF147" s="301">
        <f t="shared" si="25"/>
        <v>0</v>
      </c>
      <c r="BG147" s="301">
        <f t="shared" si="26"/>
        <v>0</v>
      </c>
      <c r="BH147" s="301">
        <f t="shared" si="27"/>
        <v>0</v>
      </c>
      <c r="BI147" s="301">
        <f t="shared" si="28"/>
        <v>0</v>
      </c>
      <c r="BJ147" s="202" t="s">
        <v>39</v>
      </c>
      <c r="BK147" s="301">
        <f t="shared" si="29"/>
        <v>0</v>
      </c>
      <c r="BL147" s="202" t="s">
        <v>203</v>
      </c>
      <c r="BM147" s="202" t="s">
        <v>3221</v>
      </c>
    </row>
    <row r="148" spans="2:65" s="212" customFormat="1" ht="25.5" customHeight="1">
      <c r="B148" s="213"/>
      <c r="C148" s="291" t="s">
        <v>361</v>
      </c>
      <c r="D148" s="291" t="s">
        <v>198</v>
      </c>
      <c r="E148" s="292" t="s">
        <v>558</v>
      </c>
      <c r="F148" s="293" t="s">
        <v>559</v>
      </c>
      <c r="G148" s="294" t="s">
        <v>222</v>
      </c>
      <c r="H148" s="295">
        <v>42.222999999999999</v>
      </c>
      <c r="I148" s="116">
        <v>0</v>
      </c>
      <c r="J148" s="296">
        <f t="shared" si="20"/>
        <v>0</v>
      </c>
      <c r="K148" s="293" t="s">
        <v>351</v>
      </c>
      <c r="L148" s="213"/>
      <c r="M148" s="297" t="s">
        <v>5</v>
      </c>
      <c r="N148" s="298" t="s">
        <v>48</v>
      </c>
      <c r="O148" s="214"/>
      <c r="P148" s="299">
        <f t="shared" si="21"/>
        <v>0</v>
      </c>
      <c r="Q148" s="299">
        <v>2.16</v>
      </c>
      <c r="R148" s="299">
        <f t="shared" si="22"/>
        <v>91.20168000000001</v>
      </c>
      <c r="S148" s="299">
        <v>0</v>
      </c>
      <c r="T148" s="300">
        <f t="shared" si="23"/>
        <v>0</v>
      </c>
      <c r="AR148" s="202" t="s">
        <v>203</v>
      </c>
      <c r="AT148" s="202" t="s">
        <v>198</v>
      </c>
      <c r="AU148" s="202" t="s">
        <v>85</v>
      </c>
      <c r="AY148" s="202" t="s">
        <v>196</v>
      </c>
      <c r="BE148" s="301">
        <f t="shared" si="24"/>
        <v>0</v>
      </c>
      <c r="BF148" s="301">
        <f t="shared" si="25"/>
        <v>0</v>
      </c>
      <c r="BG148" s="301">
        <f t="shared" si="26"/>
        <v>0</v>
      </c>
      <c r="BH148" s="301">
        <f t="shared" si="27"/>
        <v>0</v>
      </c>
      <c r="BI148" s="301">
        <f t="shared" si="28"/>
        <v>0</v>
      </c>
      <c r="BJ148" s="202" t="s">
        <v>39</v>
      </c>
      <c r="BK148" s="301">
        <f t="shared" si="29"/>
        <v>0</v>
      </c>
      <c r="BL148" s="202" t="s">
        <v>203</v>
      </c>
      <c r="BM148" s="202" t="s">
        <v>3222</v>
      </c>
    </row>
    <row r="149" spans="2:65" s="279" customFormat="1" ht="29.85" customHeight="1">
      <c r="B149" s="278"/>
      <c r="D149" s="280" t="s">
        <v>76</v>
      </c>
      <c r="E149" s="289" t="s">
        <v>232</v>
      </c>
      <c r="F149" s="289" t="s">
        <v>593</v>
      </c>
      <c r="I149" s="115"/>
      <c r="J149" s="290">
        <f>BK149</f>
        <v>0</v>
      </c>
      <c r="L149" s="278"/>
      <c r="M149" s="283"/>
      <c r="N149" s="284"/>
      <c r="O149" s="284"/>
      <c r="P149" s="285">
        <f>SUM(P150:P163)</f>
        <v>0</v>
      </c>
      <c r="Q149" s="284"/>
      <c r="R149" s="285">
        <f>SUM(R150:R163)</f>
        <v>0.78299880000000011</v>
      </c>
      <c r="S149" s="284"/>
      <c r="T149" s="286">
        <f>SUM(T150:T163)</f>
        <v>291.34465299999999</v>
      </c>
      <c r="AR149" s="280" t="s">
        <v>39</v>
      </c>
      <c r="AT149" s="287" t="s">
        <v>76</v>
      </c>
      <c r="AU149" s="287" t="s">
        <v>39</v>
      </c>
      <c r="AY149" s="280" t="s">
        <v>196</v>
      </c>
      <c r="BK149" s="288">
        <f>SUM(BK150:BK163)</f>
        <v>0</v>
      </c>
    </row>
    <row r="150" spans="2:65" s="212" customFormat="1" ht="25.5" customHeight="1">
      <c r="B150" s="213"/>
      <c r="C150" s="291" t="s">
        <v>365</v>
      </c>
      <c r="D150" s="291" t="s">
        <v>198</v>
      </c>
      <c r="E150" s="292" t="s">
        <v>599</v>
      </c>
      <c r="F150" s="293" t="s">
        <v>600</v>
      </c>
      <c r="G150" s="294" t="s">
        <v>400</v>
      </c>
      <c r="H150" s="295">
        <v>6</v>
      </c>
      <c r="I150" s="116">
        <v>0</v>
      </c>
      <c r="J150" s="296">
        <f t="shared" ref="J150:J163" si="30">ROUND(I150*H150,2)</f>
        <v>0</v>
      </c>
      <c r="K150" s="293" t="s">
        <v>202</v>
      </c>
      <c r="L150" s="213"/>
      <c r="M150" s="297" t="s">
        <v>5</v>
      </c>
      <c r="N150" s="298" t="s">
        <v>48</v>
      </c>
      <c r="O150" s="214"/>
      <c r="P150" s="299">
        <f t="shared" ref="P150:P163" si="31">O150*H150</f>
        <v>0</v>
      </c>
      <c r="Q150" s="299">
        <v>8.0000000000000007E-5</v>
      </c>
      <c r="R150" s="299">
        <f t="shared" ref="R150:R163" si="32">Q150*H150</f>
        <v>4.8000000000000007E-4</v>
      </c>
      <c r="S150" s="299">
        <v>0</v>
      </c>
      <c r="T150" s="300">
        <f t="shared" ref="T150:T163" si="33">S150*H150</f>
        <v>0</v>
      </c>
      <c r="AR150" s="202" t="s">
        <v>203</v>
      </c>
      <c r="AT150" s="202" t="s">
        <v>198</v>
      </c>
      <c r="AU150" s="202" t="s">
        <v>85</v>
      </c>
      <c r="AY150" s="202" t="s">
        <v>196</v>
      </c>
      <c r="BE150" s="301">
        <f t="shared" ref="BE150:BE163" si="34">IF(N150="základní",J150,0)</f>
        <v>0</v>
      </c>
      <c r="BF150" s="301">
        <f t="shared" ref="BF150:BF163" si="35">IF(N150="snížená",J150,0)</f>
        <v>0</v>
      </c>
      <c r="BG150" s="301">
        <f t="shared" ref="BG150:BG163" si="36">IF(N150="zákl. přenesená",J150,0)</f>
        <v>0</v>
      </c>
      <c r="BH150" s="301">
        <f t="shared" ref="BH150:BH163" si="37">IF(N150="sníž. přenesená",J150,0)</f>
        <v>0</v>
      </c>
      <c r="BI150" s="301">
        <f t="shared" ref="BI150:BI163" si="38">IF(N150="nulová",J150,0)</f>
        <v>0</v>
      </c>
      <c r="BJ150" s="202" t="s">
        <v>39</v>
      </c>
      <c r="BK150" s="301">
        <f t="shared" ref="BK150:BK163" si="39">ROUND(I150*H150,2)</f>
        <v>0</v>
      </c>
      <c r="BL150" s="202" t="s">
        <v>203</v>
      </c>
      <c r="BM150" s="202" t="s">
        <v>3223</v>
      </c>
    </row>
    <row r="151" spans="2:65" s="212" customFormat="1" ht="25.5" customHeight="1">
      <c r="B151" s="213"/>
      <c r="C151" s="291" t="s">
        <v>369</v>
      </c>
      <c r="D151" s="291" t="s">
        <v>198</v>
      </c>
      <c r="E151" s="292" t="s">
        <v>2601</v>
      </c>
      <c r="F151" s="293" t="s">
        <v>2602</v>
      </c>
      <c r="G151" s="294" t="s">
        <v>201</v>
      </c>
      <c r="H151" s="295">
        <v>131.07</v>
      </c>
      <c r="I151" s="116">
        <v>0</v>
      </c>
      <c r="J151" s="296">
        <f t="shared" si="30"/>
        <v>0</v>
      </c>
      <c r="K151" s="293" t="s">
        <v>202</v>
      </c>
      <c r="L151" s="213"/>
      <c r="M151" s="297" t="s">
        <v>5</v>
      </c>
      <c r="N151" s="298" t="s">
        <v>48</v>
      </c>
      <c r="O151" s="214"/>
      <c r="P151" s="299">
        <f t="shared" si="31"/>
        <v>0</v>
      </c>
      <c r="Q151" s="299">
        <v>1.2999999999999999E-4</v>
      </c>
      <c r="R151" s="299">
        <f t="shared" si="32"/>
        <v>1.7039099999999998E-2</v>
      </c>
      <c r="S151" s="299">
        <v>0</v>
      </c>
      <c r="T151" s="300">
        <f t="shared" si="33"/>
        <v>0</v>
      </c>
      <c r="AR151" s="202" t="s">
        <v>203</v>
      </c>
      <c r="AT151" s="202" t="s">
        <v>198</v>
      </c>
      <c r="AU151" s="202" t="s">
        <v>85</v>
      </c>
      <c r="AY151" s="202" t="s">
        <v>196</v>
      </c>
      <c r="BE151" s="301">
        <f t="shared" si="34"/>
        <v>0</v>
      </c>
      <c r="BF151" s="301">
        <f t="shared" si="35"/>
        <v>0</v>
      </c>
      <c r="BG151" s="301">
        <f t="shared" si="36"/>
        <v>0</v>
      </c>
      <c r="BH151" s="301">
        <f t="shared" si="37"/>
        <v>0</v>
      </c>
      <c r="BI151" s="301">
        <f t="shared" si="38"/>
        <v>0</v>
      </c>
      <c r="BJ151" s="202" t="s">
        <v>39</v>
      </c>
      <c r="BK151" s="301">
        <f t="shared" si="39"/>
        <v>0</v>
      </c>
      <c r="BL151" s="202" t="s">
        <v>203</v>
      </c>
      <c r="BM151" s="202" t="s">
        <v>3224</v>
      </c>
    </row>
    <row r="152" spans="2:65" s="212" customFormat="1" ht="25.5" customHeight="1">
      <c r="B152" s="213"/>
      <c r="C152" s="291" t="s">
        <v>373</v>
      </c>
      <c r="D152" s="291" t="s">
        <v>198</v>
      </c>
      <c r="E152" s="292" t="s">
        <v>632</v>
      </c>
      <c r="F152" s="293" t="s">
        <v>633</v>
      </c>
      <c r="G152" s="294" t="s">
        <v>201</v>
      </c>
      <c r="H152" s="295">
        <v>271.05</v>
      </c>
      <c r="I152" s="116">
        <v>0</v>
      </c>
      <c r="J152" s="296">
        <f t="shared" si="30"/>
        <v>0</v>
      </c>
      <c r="K152" s="293" t="s">
        <v>202</v>
      </c>
      <c r="L152" s="213"/>
      <c r="M152" s="297" t="s">
        <v>5</v>
      </c>
      <c r="N152" s="298" t="s">
        <v>48</v>
      </c>
      <c r="O152" s="214"/>
      <c r="P152" s="299">
        <f t="shared" si="31"/>
        <v>0</v>
      </c>
      <c r="Q152" s="299">
        <v>2.1000000000000001E-4</v>
      </c>
      <c r="R152" s="299">
        <f t="shared" si="32"/>
        <v>5.6920500000000006E-2</v>
      </c>
      <c r="S152" s="299">
        <v>0</v>
      </c>
      <c r="T152" s="300">
        <f t="shared" si="33"/>
        <v>0</v>
      </c>
      <c r="AR152" s="202" t="s">
        <v>203</v>
      </c>
      <c r="AT152" s="202" t="s">
        <v>198</v>
      </c>
      <c r="AU152" s="202" t="s">
        <v>85</v>
      </c>
      <c r="AY152" s="202" t="s">
        <v>196</v>
      </c>
      <c r="BE152" s="301">
        <f t="shared" si="34"/>
        <v>0</v>
      </c>
      <c r="BF152" s="301">
        <f t="shared" si="35"/>
        <v>0</v>
      </c>
      <c r="BG152" s="301">
        <f t="shared" si="36"/>
        <v>0</v>
      </c>
      <c r="BH152" s="301">
        <f t="shared" si="37"/>
        <v>0</v>
      </c>
      <c r="BI152" s="301">
        <f t="shared" si="38"/>
        <v>0</v>
      </c>
      <c r="BJ152" s="202" t="s">
        <v>39</v>
      </c>
      <c r="BK152" s="301">
        <f t="shared" si="39"/>
        <v>0</v>
      </c>
      <c r="BL152" s="202" t="s">
        <v>203</v>
      </c>
      <c r="BM152" s="202" t="s">
        <v>3225</v>
      </c>
    </row>
    <row r="153" spans="2:65" s="212" customFormat="1" ht="89.25" customHeight="1">
      <c r="B153" s="213"/>
      <c r="C153" s="291" t="s">
        <v>377</v>
      </c>
      <c r="D153" s="291" t="s">
        <v>198</v>
      </c>
      <c r="E153" s="292" t="s">
        <v>2481</v>
      </c>
      <c r="F153" s="293" t="s">
        <v>2482</v>
      </c>
      <c r="G153" s="294" t="s">
        <v>201</v>
      </c>
      <c r="H153" s="295">
        <v>402.12</v>
      </c>
      <c r="I153" s="116">
        <v>0</v>
      </c>
      <c r="J153" s="296">
        <f t="shared" si="30"/>
        <v>0</v>
      </c>
      <c r="K153" s="293" t="s">
        <v>202</v>
      </c>
      <c r="L153" s="213"/>
      <c r="M153" s="297" t="s">
        <v>5</v>
      </c>
      <c r="N153" s="298" t="s">
        <v>48</v>
      </c>
      <c r="O153" s="214"/>
      <c r="P153" s="299">
        <f t="shared" si="31"/>
        <v>0</v>
      </c>
      <c r="Q153" s="299">
        <v>4.0000000000000003E-5</v>
      </c>
      <c r="R153" s="299">
        <f t="shared" si="32"/>
        <v>1.60848E-2</v>
      </c>
      <c r="S153" s="299">
        <v>0</v>
      </c>
      <c r="T153" s="300">
        <f t="shared" si="33"/>
        <v>0</v>
      </c>
      <c r="AR153" s="202" t="s">
        <v>203</v>
      </c>
      <c r="AT153" s="202" t="s">
        <v>198</v>
      </c>
      <c r="AU153" s="202" t="s">
        <v>85</v>
      </c>
      <c r="AY153" s="202" t="s">
        <v>196</v>
      </c>
      <c r="BE153" s="301">
        <f t="shared" si="34"/>
        <v>0</v>
      </c>
      <c r="BF153" s="301">
        <f t="shared" si="35"/>
        <v>0</v>
      </c>
      <c r="BG153" s="301">
        <f t="shared" si="36"/>
        <v>0</v>
      </c>
      <c r="BH153" s="301">
        <f t="shared" si="37"/>
        <v>0</v>
      </c>
      <c r="BI153" s="301">
        <f t="shared" si="38"/>
        <v>0</v>
      </c>
      <c r="BJ153" s="202" t="s">
        <v>39</v>
      </c>
      <c r="BK153" s="301">
        <f t="shared" si="39"/>
        <v>0</v>
      </c>
      <c r="BL153" s="202" t="s">
        <v>203</v>
      </c>
      <c r="BM153" s="202" t="s">
        <v>3226</v>
      </c>
    </row>
    <row r="154" spans="2:65" s="212" customFormat="1" ht="38.25" customHeight="1">
      <c r="B154" s="213"/>
      <c r="C154" s="291" t="s">
        <v>381</v>
      </c>
      <c r="D154" s="291" t="s">
        <v>198</v>
      </c>
      <c r="E154" s="292" t="s">
        <v>640</v>
      </c>
      <c r="F154" s="293" t="s">
        <v>641</v>
      </c>
      <c r="G154" s="294" t="s">
        <v>222</v>
      </c>
      <c r="H154" s="295">
        <v>1.4</v>
      </c>
      <c r="I154" s="116">
        <v>0</v>
      </c>
      <c r="J154" s="296">
        <f t="shared" si="30"/>
        <v>0</v>
      </c>
      <c r="K154" s="293" t="s">
        <v>202</v>
      </c>
      <c r="L154" s="213"/>
      <c r="M154" s="297" t="s">
        <v>5</v>
      </c>
      <c r="N154" s="298" t="s">
        <v>48</v>
      </c>
      <c r="O154" s="214"/>
      <c r="P154" s="299">
        <f t="shared" si="31"/>
        <v>0</v>
      </c>
      <c r="Q154" s="299">
        <v>0</v>
      </c>
      <c r="R154" s="299">
        <f t="shared" si="32"/>
        <v>0</v>
      </c>
      <c r="S154" s="299">
        <v>1.8</v>
      </c>
      <c r="T154" s="300">
        <f t="shared" si="33"/>
        <v>2.52</v>
      </c>
      <c r="AR154" s="202" t="s">
        <v>203</v>
      </c>
      <c r="AT154" s="202" t="s">
        <v>198</v>
      </c>
      <c r="AU154" s="202" t="s">
        <v>85</v>
      </c>
      <c r="AY154" s="202" t="s">
        <v>196</v>
      </c>
      <c r="BE154" s="301">
        <f t="shared" si="34"/>
        <v>0</v>
      </c>
      <c r="BF154" s="301">
        <f t="shared" si="35"/>
        <v>0</v>
      </c>
      <c r="BG154" s="301">
        <f t="shared" si="36"/>
        <v>0</v>
      </c>
      <c r="BH154" s="301">
        <f t="shared" si="37"/>
        <v>0</v>
      </c>
      <c r="BI154" s="301">
        <f t="shared" si="38"/>
        <v>0</v>
      </c>
      <c r="BJ154" s="202" t="s">
        <v>39</v>
      </c>
      <c r="BK154" s="301">
        <f t="shared" si="39"/>
        <v>0</v>
      </c>
      <c r="BL154" s="202" t="s">
        <v>203</v>
      </c>
      <c r="BM154" s="202" t="s">
        <v>3227</v>
      </c>
    </row>
    <row r="155" spans="2:65" s="212" customFormat="1" ht="16.5" customHeight="1">
      <c r="B155" s="213"/>
      <c r="C155" s="291" t="s">
        <v>385</v>
      </c>
      <c r="D155" s="291" t="s">
        <v>198</v>
      </c>
      <c r="E155" s="292" t="s">
        <v>652</v>
      </c>
      <c r="F155" s="293" t="s">
        <v>653</v>
      </c>
      <c r="G155" s="294" t="s">
        <v>222</v>
      </c>
      <c r="H155" s="295">
        <v>19.102</v>
      </c>
      <c r="I155" s="116">
        <v>0</v>
      </c>
      <c r="J155" s="296">
        <f t="shared" si="30"/>
        <v>0</v>
      </c>
      <c r="K155" s="293" t="s">
        <v>202</v>
      </c>
      <c r="L155" s="213"/>
      <c r="M155" s="297" t="s">
        <v>5</v>
      </c>
      <c r="N155" s="298" t="s">
        <v>48</v>
      </c>
      <c r="O155" s="214"/>
      <c r="P155" s="299">
        <f t="shared" si="31"/>
        <v>0</v>
      </c>
      <c r="Q155" s="299">
        <v>0</v>
      </c>
      <c r="R155" s="299">
        <f t="shared" si="32"/>
        <v>0</v>
      </c>
      <c r="S155" s="299">
        <v>1.6</v>
      </c>
      <c r="T155" s="300">
        <f t="shared" si="33"/>
        <v>30.563200000000002</v>
      </c>
      <c r="AR155" s="202" t="s">
        <v>203</v>
      </c>
      <c r="AT155" s="202" t="s">
        <v>198</v>
      </c>
      <c r="AU155" s="202" t="s">
        <v>85</v>
      </c>
      <c r="AY155" s="202" t="s">
        <v>196</v>
      </c>
      <c r="BE155" s="301">
        <f t="shared" si="34"/>
        <v>0</v>
      </c>
      <c r="BF155" s="301">
        <f t="shared" si="35"/>
        <v>0</v>
      </c>
      <c r="BG155" s="301">
        <f t="shared" si="36"/>
        <v>0</v>
      </c>
      <c r="BH155" s="301">
        <f t="shared" si="37"/>
        <v>0</v>
      </c>
      <c r="BI155" s="301">
        <f t="shared" si="38"/>
        <v>0</v>
      </c>
      <c r="BJ155" s="202" t="s">
        <v>39</v>
      </c>
      <c r="BK155" s="301">
        <f t="shared" si="39"/>
        <v>0</v>
      </c>
      <c r="BL155" s="202" t="s">
        <v>203</v>
      </c>
      <c r="BM155" s="202" t="s">
        <v>3228</v>
      </c>
    </row>
    <row r="156" spans="2:65" s="212" customFormat="1" ht="25.5" customHeight="1">
      <c r="B156" s="213"/>
      <c r="C156" s="291" t="s">
        <v>389</v>
      </c>
      <c r="D156" s="291" t="s">
        <v>198</v>
      </c>
      <c r="E156" s="292" t="s">
        <v>656</v>
      </c>
      <c r="F156" s="293" t="s">
        <v>657</v>
      </c>
      <c r="G156" s="294" t="s">
        <v>222</v>
      </c>
      <c r="H156" s="295">
        <v>28.148</v>
      </c>
      <c r="I156" s="116">
        <v>0</v>
      </c>
      <c r="J156" s="296">
        <f t="shared" si="30"/>
        <v>0</v>
      </c>
      <c r="K156" s="293" t="s">
        <v>202</v>
      </c>
      <c r="L156" s="213"/>
      <c r="M156" s="297" t="s">
        <v>5</v>
      </c>
      <c r="N156" s="298" t="s">
        <v>48</v>
      </c>
      <c r="O156" s="214"/>
      <c r="P156" s="299">
        <f t="shared" si="31"/>
        <v>0</v>
      </c>
      <c r="Q156" s="299">
        <v>0</v>
      </c>
      <c r="R156" s="299">
        <f t="shared" si="32"/>
        <v>0</v>
      </c>
      <c r="S156" s="299">
        <v>2.2000000000000002</v>
      </c>
      <c r="T156" s="300">
        <f t="shared" si="33"/>
        <v>61.925600000000003</v>
      </c>
      <c r="AR156" s="202" t="s">
        <v>203</v>
      </c>
      <c r="AT156" s="202" t="s">
        <v>198</v>
      </c>
      <c r="AU156" s="202" t="s">
        <v>85</v>
      </c>
      <c r="AY156" s="202" t="s">
        <v>196</v>
      </c>
      <c r="BE156" s="301">
        <f t="shared" si="34"/>
        <v>0</v>
      </c>
      <c r="BF156" s="301">
        <f t="shared" si="35"/>
        <v>0</v>
      </c>
      <c r="BG156" s="301">
        <f t="shared" si="36"/>
        <v>0</v>
      </c>
      <c r="BH156" s="301">
        <f t="shared" si="37"/>
        <v>0</v>
      </c>
      <c r="BI156" s="301">
        <f t="shared" si="38"/>
        <v>0</v>
      </c>
      <c r="BJ156" s="202" t="s">
        <v>39</v>
      </c>
      <c r="BK156" s="301">
        <f t="shared" si="39"/>
        <v>0</v>
      </c>
      <c r="BL156" s="202" t="s">
        <v>203</v>
      </c>
      <c r="BM156" s="202" t="s">
        <v>3229</v>
      </c>
    </row>
    <row r="157" spans="2:65" s="212" customFormat="1" ht="25.5" customHeight="1">
      <c r="B157" s="213"/>
      <c r="C157" s="291" t="s">
        <v>393</v>
      </c>
      <c r="D157" s="291" t="s">
        <v>198</v>
      </c>
      <c r="E157" s="292" t="s">
        <v>660</v>
      </c>
      <c r="F157" s="293" t="s">
        <v>661</v>
      </c>
      <c r="G157" s="294" t="s">
        <v>222</v>
      </c>
      <c r="H157" s="295">
        <v>56.296999999999997</v>
      </c>
      <c r="I157" s="116">
        <v>0</v>
      </c>
      <c r="J157" s="296">
        <f t="shared" si="30"/>
        <v>0</v>
      </c>
      <c r="K157" s="293" t="s">
        <v>202</v>
      </c>
      <c r="L157" s="213"/>
      <c r="M157" s="297" t="s">
        <v>5</v>
      </c>
      <c r="N157" s="298" t="s">
        <v>48</v>
      </c>
      <c r="O157" s="214"/>
      <c r="P157" s="299">
        <f t="shared" si="31"/>
        <v>0</v>
      </c>
      <c r="Q157" s="299">
        <v>0</v>
      </c>
      <c r="R157" s="299">
        <f t="shared" si="32"/>
        <v>0</v>
      </c>
      <c r="S157" s="299">
        <v>2.2000000000000002</v>
      </c>
      <c r="T157" s="300">
        <f t="shared" si="33"/>
        <v>123.85340000000001</v>
      </c>
      <c r="AR157" s="202" t="s">
        <v>203</v>
      </c>
      <c r="AT157" s="202" t="s">
        <v>198</v>
      </c>
      <c r="AU157" s="202" t="s">
        <v>85</v>
      </c>
      <c r="AY157" s="202" t="s">
        <v>196</v>
      </c>
      <c r="BE157" s="301">
        <f t="shared" si="34"/>
        <v>0</v>
      </c>
      <c r="BF157" s="301">
        <f t="shared" si="35"/>
        <v>0</v>
      </c>
      <c r="BG157" s="301">
        <f t="shared" si="36"/>
        <v>0</v>
      </c>
      <c r="BH157" s="301">
        <f t="shared" si="37"/>
        <v>0</v>
      </c>
      <c r="BI157" s="301">
        <f t="shared" si="38"/>
        <v>0</v>
      </c>
      <c r="BJ157" s="202" t="s">
        <v>39</v>
      </c>
      <c r="BK157" s="301">
        <f t="shared" si="39"/>
        <v>0</v>
      </c>
      <c r="BL157" s="202" t="s">
        <v>203</v>
      </c>
      <c r="BM157" s="202" t="s">
        <v>3230</v>
      </c>
    </row>
    <row r="158" spans="2:65" s="212" customFormat="1" ht="25.5" customHeight="1">
      <c r="B158" s="213"/>
      <c r="C158" s="291" t="s">
        <v>397</v>
      </c>
      <c r="D158" s="291" t="s">
        <v>198</v>
      </c>
      <c r="E158" s="292" t="s">
        <v>664</v>
      </c>
      <c r="F158" s="293" t="s">
        <v>665</v>
      </c>
      <c r="G158" s="294" t="s">
        <v>222</v>
      </c>
      <c r="H158" s="295">
        <v>56.296999999999997</v>
      </c>
      <c r="I158" s="116">
        <v>0</v>
      </c>
      <c r="J158" s="296">
        <f t="shared" si="30"/>
        <v>0</v>
      </c>
      <c r="K158" s="293" t="s">
        <v>202</v>
      </c>
      <c r="L158" s="213"/>
      <c r="M158" s="297" t="s">
        <v>5</v>
      </c>
      <c r="N158" s="298" t="s">
        <v>48</v>
      </c>
      <c r="O158" s="214"/>
      <c r="P158" s="299">
        <f t="shared" si="31"/>
        <v>0</v>
      </c>
      <c r="Q158" s="299">
        <v>0</v>
      </c>
      <c r="R158" s="299">
        <f t="shared" si="32"/>
        <v>0</v>
      </c>
      <c r="S158" s="299">
        <v>2.9000000000000001E-2</v>
      </c>
      <c r="T158" s="300">
        <f t="shared" si="33"/>
        <v>1.6326130000000001</v>
      </c>
      <c r="AR158" s="202" t="s">
        <v>203</v>
      </c>
      <c r="AT158" s="202" t="s">
        <v>198</v>
      </c>
      <c r="AU158" s="202" t="s">
        <v>85</v>
      </c>
      <c r="AY158" s="202" t="s">
        <v>196</v>
      </c>
      <c r="BE158" s="301">
        <f t="shared" si="34"/>
        <v>0</v>
      </c>
      <c r="BF158" s="301">
        <f t="shared" si="35"/>
        <v>0</v>
      </c>
      <c r="BG158" s="301">
        <f t="shared" si="36"/>
        <v>0</v>
      </c>
      <c r="BH158" s="301">
        <f t="shared" si="37"/>
        <v>0</v>
      </c>
      <c r="BI158" s="301">
        <f t="shared" si="38"/>
        <v>0</v>
      </c>
      <c r="BJ158" s="202" t="s">
        <v>39</v>
      </c>
      <c r="BK158" s="301">
        <f t="shared" si="39"/>
        <v>0</v>
      </c>
      <c r="BL158" s="202" t="s">
        <v>203</v>
      </c>
      <c r="BM158" s="202" t="s">
        <v>3231</v>
      </c>
    </row>
    <row r="159" spans="2:65" s="212" customFormat="1" ht="25.5" customHeight="1">
      <c r="B159" s="213"/>
      <c r="C159" s="291" t="s">
        <v>403</v>
      </c>
      <c r="D159" s="291" t="s">
        <v>198</v>
      </c>
      <c r="E159" s="292" t="s">
        <v>668</v>
      </c>
      <c r="F159" s="293" t="s">
        <v>669</v>
      </c>
      <c r="G159" s="294" t="s">
        <v>222</v>
      </c>
      <c r="H159" s="295">
        <v>42.222999999999999</v>
      </c>
      <c r="I159" s="116">
        <v>0</v>
      </c>
      <c r="J159" s="296">
        <f t="shared" si="30"/>
        <v>0</v>
      </c>
      <c r="K159" s="293" t="s">
        <v>202</v>
      </c>
      <c r="L159" s="213"/>
      <c r="M159" s="297" t="s">
        <v>5</v>
      </c>
      <c r="N159" s="298" t="s">
        <v>48</v>
      </c>
      <c r="O159" s="214"/>
      <c r="P159" s="299">
        <f t="shared" si="31"/>
        <v>0</v>
      </c>
      <c r="Q159" s="299">
        <v>0</v>
      </c>
      <c r="R159" s="299">
        <f t="shared" si="32"/>
        <v>0</v>
      </c>
      <c r="S159" s="299">
        <v>1.4</v>
      </c>
      <c r="T159" s="300">
        <f t="shared" si="33"/>
        <v>59.112199999999994</v>
      </c>
      <c r="AR159" s="202" t="s">
        <v>203</v>
      </c>
      <c r="AT159" s="202" t="s">
        <v>198</v>
      </c>
      <c r="AU159" s="202" t="s">
        <v>85</v>
      </c>
      <c r="AY159" s="202" t="s">
        <v>196</v>
      </c>
      <c r="BE159" s="301">
        <f t="shared" si="34"/>
        <v>0</v>
      </c>
      <c r="BF159" s="301">
        <f t="shared" si="35"/>
        <v>0</v>
      </c>
      <c r="BG159" s="301">
        <f t="shared" si="36"/>
        <v>0</v>
      </c>
      <c r="BH159" s="301">
        <f t="shared" si="37"/>
        <v>0</v>
      </c>
      <c r="BI159" s="301">
        <f t="shared" si="38"/>
        <v>0</v>
      </c>
      <c r="BJ159" s="202" t="s">
        <v>39</v>
      </c>
      <c r="BK159" s="301">
        <f t="shared" si="39"/>
        <v>0</v>
      </c>
      <c r="BL159" s="202" t="s">
        <v>203</v>
      </c>
      <c r="BM159" s="202" t="s">
        <v>3232</v>
      </c>
    </row>
    <row r="160" spans="2:65" s="212" customFormat="1" ht="38.25" customHeight="1">
      <c r="B160" s="213"/>
      <c r="C160" s="291" t="s">
        <v>407</v>
      </c>
      <c r="D160" s="291" t="s">
        <v>198</v>
      </c>
      <c r="E160" s="292" t="s">
        <v>692</v>
      </c>
      <c r="F160" s="293" t="s">
        <v>693</v>
      </c>
      <c r="G160" s="294" t="s">
        <v>400</v>
      </c>
      <c r="H160" s="295">
        <v>58.04</v>
      </c>
      <c r="I160" s="116">
        <v>0</v>
      </c>
      <c r="J160" s="296">
        <f t="shared" si="30"/>
        <v>0</v>
      </c>
      <c r="K160" s="293" t="s">
        <v>202</v>
      </c>
      <c r="L160" s="213"/>
      <c r="M160" s="297" t="s">
        <v>5</v>
      </c>
      <c r="N160" s="298" t="s">
        <v>48</v>
      </c>
      <c r="O160" s="214"/>
      <c r="P160" s="299">
        <f t="shared" si="31"/>
        <v>0</v>
      </c>
      <c r="Q160" s="299">
        <v>0</v>
      </c>
      <c r="R160" s="299">
        <f t="shared" si="32"/>
        <v>0</v>
      </c>
      <c r="S160" s="299">
        <v>6.5000000000000002E-2</v>
      </c>
      <c r="T160" s="300">
        <f t="shared" si="33"/>
        <v>3.7726000000000002</v>
      </c>
      <c r="AR160" s="202" t="s">
        <v>203</v>
      </c>
      <c r="AT160" s="202" t="s">
        <v>198</v>
      </c>
      <c r="AU160" s="202" t="s">
        <v>85</v>
      </c>
      <c r="AY160" s="202" t="s">
        <v>196</v>
      </c>
      <c r="BE160" s="301">
        <f t="shared" si="34"/>
        <v>0</v>
      </c>
      <c r="BF160" s="301">
        <f t="shared" si="35"/>
        <v>0</v>
      </c>
      <c r="BG160" s="301">
        <f t="shared" si="36"/>
        <v>0</v>
      </c>
      <c r="BH160" s="301">
        <f t="shared" si="37"/>
        <v>0</v>
      </c>
      <c r="BI160" s="301">
        <f t="shared" si="38"/>
        <v>0</v>
      </c>
      <c r="BJ160" s="202" t="s">
        <v>39</v>
      </c>
      <c r="BK160" s="301">
        <f t="shared" si="39"/>
        <v>0</v>
      </c>
      <c r="BL160" s="202" t="s">
        <v>203</v>
      </c>
      <c r="BM160" s="202" t="s">
        <v>3233</v>
      </c>
    </row>
    <row r="161" spans="2:65" s="212" customFormat="1" ht="25.5" customHeight="1">
      <c r="B161" s="213"/>
      <c r="C161" s="291" t="s">
        <v>411</v>
      </c>
      <c r="D161" s="291" t="s">
        <v>198</v>
      </c>
      <c r="E161" s="292" t="s">
        <v>3234</v>
      </c>
      <c r="F161" s="293" t="s">
        <v>3235</v>
      </c>
      <c r="G161" s="294" t="s">
        <v>400</v>
      </c>
      <c r="H161" s="295">
        <v>10.87</v>
      </c>
      <c r="I161" s="116">
        <v>0</v>
      </c>
      <c r="J161" s="296">
        <f t="shared" si="30"/>
        <v>0</v>
      </c>
      <c r="K161" s="293" t="s">
        <v>202</v>
      </c>
      <c r="L161" s="213"/>
      <c r="M161" s="297" t="s">
        <v>5</v>
      </c>
      <c r="N161" s="298" t="s">
        <v>48</v>
      </c>
      <c r="O161" s="214"/>
      <c r="P161" s="299">
        <f t="shared" si="31"/>
        <v>0</v>
      </c>
      <c r="Q161" s="299">
        <v>4.7370000000000002E-2</v>
      </c>
      <c r="R161" s="299">
        <f t="shared" si="32"/>
        <v>0.51491189999999998</v>
      </c>
      <c r="S161" s="299">
        <v>0</v>
      </c>
      <c r="T161" s="300">
        <f t="shared" si="33"/>
        <v>0</v>
      </c>
      <c r="AR161" s="202" t="s">
        <v>203</v>
      </c>
      <c r="AT161" s="202" t="s">
        <v>198</v>
      </c>
      <c r="AU161" s="202" t="s">
        <v>85</v>
      </c>
      <c r="AY161" s="202" t="s">
        <v>196</v>
      </c>
      <c r="BE161" s="301">
        <f t="shared" si="34"/>
        <v>0</v>
      </c>
      <c r="BF161" s="301">
        <f t="shared" si="35"/>
        <v>0</v>
      </c>
      <c r="BG161" s="301">
        <f t="shared" si="36"/>
        <v>0</v>
      </c>
      <c r="BH161" s="301">
        <f t="shared" si="37"/>
        <v>0</v>
      </c>
      <c r="BI161" s="301">
        <f t="shared" si="38"/>
        <v>0</v>
      </c>
      <c r="BJ161" s="202" t="s">
        <v>39</v>
      </c>
      <c r="BK161" s="301">
        <f t="shared" si="39"/>
        <v>0</v>
      </c>
      <c r="BL161" s="202" t="s">
        <v>203</v>
      </c>
      <c r="BM161" s="202" t="s">
        <v>3236</v>
      </c>
    </row>
    <row r="162" spans="2:65" s="212" customFormat="1" ht="25.5" customHeight="1">
      <c r="B162" s="213"/>
      <c r="C162" s="291" t="s">
        <v>415</v>
      </c>
      <c r="D162" s="291" t="s">
        <v>198</v>
      </c>
      <c r="E162" s="292" t="s">
        <v>3237</v>
      </c>
      <c r="F162" s="293" t="s">
        <v>3238</v>
      </c>
      <c r="G162" s="294" t="s">
        <v>400</v>
      </c>
      <c r="H162" s="295">
        <v>3.75</v>
      </c>
      <c r="I162" s="116">
        <v>0</v>
      </c>
      <c r="J162" s="296">
        <f t="shared" si="30"/>
        <v>0</v>
      </c>
      <c r="K162" s="293" t="s">
        <v>202</v>
      </c>
      <c r="L162" s="213"/>
      <c r="M162" s="297" t="s">
        <v>5</v>
      </c>
      <c r="N162" s="298" t="s">
        <v>48</v>
      </c>
      <c r="O162" s="214"/>
      <c r="P162" s="299">
        <f t="shared" si="31"/>
        <v>0</v>
      </c>
      <c r="Q162" s="299">
        <v>4.7350000000000003E-2</v>
      </c>
      <c r="R162" s="299">
        <f t="shared" si="32"/>
        <v>0.17756250000000001</v>
      </c>
      <c r="S162" s="299">
        <v>0</v>
      </c>
      <c r="T162" s="300">
        <f t="shared" si="33"/>
        <v>0</v>
      </c>
      <c r="AR162" s="202" t="s">
        <v>203</v>
      </c>
      <c r="AT162" s="202" t="s">
        <v>198</v>
      </c>
      <c r="AU162" s="202" t="s">
        <v>85</v>
      </c>
      <c r="AY162" s="202" t="s">
        <v>196</v>
      </c>
      <c r="BE162" s="301">
        <f t="shared" si="34"/>
        <v>0</v>
      </c>
      <c r="BF162" s="301">
        <f t="shared" si="35"/>
        <v>0</v>
      </c>
      <c r="BG162" s="301">
        <f t="shared" si="36"/>
        <v>0</v>
      </c>
      <c r="BH162" s="301">
        <f t="shared" si="37"/>
        <v>0</v>
      </c>
      <c r="BI162" s="301">
        <f t="shared" si="38"/>
        <v>0</v>
      </c>
      <c r="BJ162" s="202" t="s">
        <v>39</v>
      </c>
      <c r="BK162" s="301">
        <f t="shared" si="39"/>
        <v>0</v>
      </c>
      <c r="BL162" s="202" t="s">
        <v>203</v>
      </c>
      <c r="BM162" s="202" t="s">
        <v>3239</v>
      </c>
    </row>
    <row r="163" spans="2:65" s="212" customFormat="1" ht="25.5" customHeight="1">
      <c r="B163" s="213"/>
      <c r="C163" s="291" t="s">
        <v>419</v>
      </c>
      <c r="D163" s="291" t="s">
        <v>198</v>
      </c>
      <c r="E163" s="292" t="s">
        <v>3240</v>
      </c>
      <c r="F163" s="293" t="s">
        <v>3241</v>
      </c>
      <c r="G163" s="294" t="s">
        <v>201</v>
      </c>
      <c r="H163" s="295">
        <v>398.25200000000001</v>
      </c>
      <c r="I163" s="116">
        <v>0</v>
      </c>
      <c r="J163" s="296">
        <f t="shared" si="30"/>
        <v>0</v>
      </c>
      <c r="K163" s="293" t="s">
        <v>202</v>
      </c>
      <c r="L163" s="213"/>
      <c r="M163" s="297" t="s">
        <v>5</v>
      </c>
      <c r="N163" s="298" t="s">
        <v>48</v>
      </c>
      <c r="O163" s="214"/>
      <c r="P163" s="299">
        <f t="shared" si="31"/>
        <v>0</v>
      </c>
      <c r="Q163" s="299">
        <v>0</v>
      </c>
      <c r="R163" s="299">
        <f t="shared" si="32"/>
        <v>0</v>
      </c>
      <c r="S163" s="299">
        <v>0.02</v>
      </c>
      <c r="T163" s="300">
        <f t="shared" si="33"/>
        <v>7.9650400000000001</v>
      </c>
      <c r="AR163" s="202" t="s">
        <v>203</v>
      </c>
      <c r="AT163" s="202" t="s">
        <v>198</v>
      </c>
      <c r="AU163" s="202" t="s">
        <v>85</v>
      </c>
      <c r="AY163" s="202" t="s">
        <v>196</v>
      </c>
      <c r="BE163" s="301">
        <f t="shared" si="34"/>
        <v>0</v>
      </c>
      <c r="BF163" s="301">
        <f t="shared" si="35"/>
        <v>0</v>
      </c>
      <c r="BG163" s="301">
        <f t="shared" si="36"/>
        <v>0</v>
      </c>
      <c r="BH163" s="301">
        <f t="shared" si="37"/>
        <v>0</v>
      </c>
      <c r="BI163" s="301">
        <f t="shared" si="38"/>
        <v>0</v>
      </c>
      <c r="BJ163" s="202" t="s">
        <v>39</v>
      </c>
      <c r="BK163" s="301">
        <f t="shared" si="39"/>
        <v>0</v>
      </c>
      <c r="BL163" s="202" t="s">
        <v>203</v>
      </c>
      <c r="BM163" s="202" t="s">
        <v>3242</v>
      </c>
    </row>
    <row r="164" spans="2:65" s="279" customFormat="1" ht="29.85" customHeight="1">
      <c r="B164" s="278"/>
      <c r="D164" s="280" t="s">
        <v>76</v>
      </c>
      <c r="E164" s="289" t="s">
        <v>703</v>
      </c>
      <c r="F164" s="289" t="s">
        <v>704</v>
      </c>
      <c r="I164" s="115"/>
      <c r="J164" s="290">
        <f>BK164</f>
        <v>0</v>
      </c>
      <c r="L164" s="278"/>
      <c r="M164" s="283"/>
      <c r="N164" s="284"/>
      <c r="O164" s="284"/>
      <c r="P164" s="285">
        <f>SUM(P165:P175)</f>
        <v>0</v>
      </c>
      <c r="Q164" s="284"/>
      <c r="R164" s="285">
        <f>SUM(R165:R175)</f>
        <v>0</v>
      </c>
      <c r="S164" s="284"/>
      <c r="T164" s="286">
        <f>SUM(T165:T175)</f>
        <v>0</v>
      </c>
      <c r="AR164" s="280" t="s">
        <v>39</v>
      </c>
      <c r="AT164" s="287" t="s">
        <v>76</v>
      </c>
      <c r="AU164" s="287" t="s">
        <v>39</v>
      </c>
      <c r="AY164" s="280" t="s">
        <v>196</v>
      </c>
      <c r="BK164" s="288">
        <f>SUM(BK165:BK175)</f>
        <v>0</v>
      </c>
    </row>
    <row r="165" spans="2:65" s="212" customFormat="1" ht="25.5" customHeight="1">
      <c r="B165" s="213"/>
      <c r="C165" s="291" t="s">
        <v>424</v>
      </c>
      <c r="D165" s="291" t="s">
        <v>198</v>
      </c>
      <c r="E165" s="292" t="s">
        <v>3243</v>
      </c>
      <c r="F165" s="293" t="s">
        <v>3244</v>
      </c>
      <c r="G165" s="294" t="s">
        <v>243</v>
      </c>
      <c r="H165" s="295">
        <v>401.59100000000001</v>
      </c>
      <c r="I165" s="116">
        <v>0</v>
      </c>
      <c r="J165" s="296">
        <f>ROUND(I165*H165,2)</f>
        <v>0</v>
      </c>
      <c r="K165" s="293" t="s">
        <v>202</v>
      </c>
      <c r="L165" s="213"/>
      <c r="M165" s="297" t="s">
        <v>5</v>
      </c>
      <c r="N165" s="298" t="s">
        <v>48</v>
      </c>
      <c r="O165" s="214"/>
      <c r="P165" s="299">
        <f>O165*H165</f>
        <v>0</v>
      </c>
      <c r="Q165" s="299">
        <v>0</v>
      </c>
      <c r="R165" s="299">
        <f>Q165*H165</f>
        <v>0</v>
      </c>
      <c r="S165" s="299">
        <v>0</v>
      </c>
      <c r="T165" s="300">
        <f>S165*H165</f>
        <v>0</v>
      </c>
      <c r="AR165" s="202" t="s">
        <v>203</v>
      </c>
      <c r="AT165" s="202" t="s">
        <v>198</v>
      </c>
      <c r="AU165" s="202" t="s">
        <v>85</v>
      </c>
      <c r="AY165" s="202" t="s">
        <v>196</v>
      </c>
      <c r="BE165" s="301">
        <f>IF(N165="základní",J165,0)</f>
        <v>0</v>
      </c>
      <c r="BF165" s="301">
        <f>IF(N165="snížená",J165,0)</f>
        <v>0</v>
      </c>
      <c r="BG165" s="301">
        <f>IF(N165="zákl. přenesená",J165,0)</f>
        <v>0</v>
      </c>
      <c r="BH165" s="301">
        <f>IF(N165="sníž. přenesená",J165,0)</f>
        <v>0</v>
      </c>
      <c r="BI165" s="301">
        <f>IF(N165="nulová",J165,0)</f>
        <v>0</v>
      </c>
      <c r="BJ165" s="202" t="s">
        <v>39</v>
      </c>
      <c r="BK165" s="301">
        <f>ROUND(I165*H165,2)</f>
        <v>0</v>
      </c>
      <c r="BL165" s="202" t="s">
        <v>203</v>
      </c>
      <c r="BM165" s="202" t="s">
        <v>3245</v>
      </c>
    </row>
    <row r="166" spans="2:65" s="212" customFormat="1" ht="25.5" customHeight="1">
      <c r="B166" s="213"/>
      <c r="C166" s="291" t="s">
        <v>428</v>
      </c>
      <c r="D166" s="291" t="s">
        <v>198</v>
      </c>
      <c r="E166" s="292" t="s">
        <v>710</v>
      </c>
      <c r="F166" s="293" t="s">
        <v>711</v>
      </c>
      <c r="G166" s="294" t="s">
        <v>243</v>
      </c>
      <c r="H166" s="295">
        <v>401.59100000000001</v>
      </c>
      <c r="I166" s="116">
        <v>0</v>
      </c>
      <c r="J166" s="296">
        <f>ROUND(I166*H166,2)</f>
        <v>0</v>
      </c>
      <c r="K166" s="293" t="s">
        <v>202</v>
      </c>
      <c r="L166" s="213"/>
      <c r="M166" s="297" t="s">
        <v>5</v>
      </c>
      <c r="N166" s="298" t="s">
        <v>48</v>
      </c>
      <c r="O166" s="214"/>
      <c r="P166" s="299">
        <f>O166*H166</f>
        <v>0</v>
      </c>
      <c r="Q166" s="299">
        <v>0</v>
      </c>
      <c r="R166" s="299">
        <f>Q166*H166</f>
        <v>0</v>
      </c>
      <c r="S166" s="299">
        <v>0</v>
      </c>
      <c r="T166" s="300">
        <f>S166*H166</f>
        <v>0</v>
      </c>
      <c r="AR166" s="202" t="s">
        <v>203</v>
      </c>
      <c r="AT166" s="202" t="s">
        <v>198</v>
      </c>
      <c r="AU166" s="202" t="s">
        <v>85</v>
      </c>
      <c r="AY166" s="202" t="s">
        <v>196</v>
      </c>
      <c r="BE166" s="301">
        <f>IF(N166="základní",J166,0)</f>
        <v>0</v>
      </c>
      <c r="BF166" s="301">
        <f>IF(N166="snížená",J166,0)</f>
        <v>0</v>
      </c>
      <c r="BG166" s="301">
        <f>IF(N166="zákl. přenesená",J166,0)</f>
        <v>0</v>
      </c>
      <c r="BH166" s="301">
        <f>IF(N166="sníž. přenesená",J166,0)</f>
        <v>0</v>
      </c>
      <c r="BI166" s="301">
        <f>IF(N166="nulová",J166,0)</f>
        <v>0</v>
      </c>
      <c r="BJ166" s="202" t="s">
        <v>39</v>
      </c>
      <c r="BK166" s="301">
        <f>ROUND(I166*H166,2)</f>
        <v>0</v>
      </c>
      <c r="BL166" s="202" t="s">
        <v>203</v>
      </c>
      <c r="BM166" s="202" t="s">
        <v>3246</v>
      </c>
    </row>
    <row r="167" spans="2:65" s="212" customFormat="1" ht="25.5" customHeight="1">
      <c r="B167" s="213"/>
      <c r="C167" s="291" t="s">
        <v>432</v>
      </c>
      <c r="D167" s="291" t="s">
        <v>198</v>
      </c>
      <c r="E167" s="292" t="s">
        <v>714</v>
      </c>
      <c r="F167" s="293" t="s">
        <v>715</v>
      </c>
      <c r="G167" s="294" t="s">
        <v>243</v>
      </c>
      <c r="H167" s="295">
        <v>3614.319</v>
      </c>
      <c r="I167" s="116">
        <v>0</v>
      </c>
      <c r="J167" s="296">
        <f>ROUND(I167*H167,2)</f>
        <v>0</v>
      </c>
      <c r="K167" s="293" t="s">
        <v>202</v>
      </c>
      <c r="L167" s="213"/>
      <c r="M167" s="297" t="s">
        <v>5</v>
      </c>
      <c r="N167" s="298" t="s">
        <v>48</v>
      </c>
      <c r="O167" s="214"/>
      <c r="P167" s="299">
        <f>O167*H167</f>
        <v>0</v>
      </c>
      <c r="Q167" s="299">
        <v>0</v>
      </c>
      <c r="R167" s="299">
        <f>Q167*H167</f>
        <v>0</v>
      </c>
      <c r="S167" s="299">
        <v>0</v>
      </c>
      <c r="T167" s="300">
        <f>S167*H167</f>
        <v>0</v>
      </c>
      <c r="AR167" s="202" t="s">
        <v>203</v>
      </c>
      <c r="AT167" s="202" t="s">
        <v>198</v>
      </c>
      <c r="AU167" s="202" t="s">
        <v>85</v>
      </c>
      <c r="AY167" s="202" t="s">
        <v>196</v>
      </c>
      <c r="BE167" s="301">
        <f>IF(N167="základní",J167,0)</f>
        <v>0</v>
      </c>
      <c r="BF167" s="301">
        <f>IF(N167="snížená",J167,0)</f>
        <v>0</v>
      </c>
      <c r="BG167" s="301">
        <f>IF(N167="zákl. přenesená",J167,0)</f>
        <v>0</v>
      </c>
      <c r="BH167" s="301">
        <f>IF(N167="sníž. přenesená",J167,0)</f>
        <v>0</v>
      </c>
      <c r="BI167" s="301">
        <f>IF(N167="nulová",J167,0)</f>
        <v>0</v>
      </c>
      <c r="BJ167" s="202" t="s">
        <v>39</v>
      </c>
      <c r="BK167" s="301">
        <f>ROUND(I167*H167,2)</f>
        <v>0</v>
      </c>
      <c r="BL167" s="202" t="s">
        <v>203</v>
      </c>
      <c r="BM167" s="202" t="s">
        <v>3247</v>
      </c>
    </row>
    <row r="168" spans="2:65" s="312" customFormat="1">
      <c r="B168" s="311"/>
      <c r="D168" s="313" t="s">
        <v>464</v>
      </c>
      <c r="F168" s="314" t="s">
        <v>3248</v>
      </c>
      <c r="H168" s="315">
        <v>3614.319</v>
      </c>
      <c r="I168" s="118"/>
      <c r="L168" s="311"/>
      <c r="M168" s="316"/>
      <c r="N168" s="317"/>
      <c r="O168" s="317"/>
      <c r="P168" s="317"/>
      <c r="Q168" s="317"/>
      <c r="R168" s="317"/>
      <c r="S168" s="317"/>
      <c r="T168" s="318"/>
      <c r="AT168" s="319" t="s">
        <v>464</v>
      </c>
      <c r="AU168" s="319" t="s">
        <v>85</v>
      </c>
      <c r="AV168" s="312" t="s">
        <v>85</v>
      </c>
      <c r="AW168" s="312" t="s">
        <v>6</v>
      </c>
      <c r="AX168" s="312" t="s">
        <v>39</v>
      </c>
      <c r="AY168" s="319" t="s">
        <v>196</v>
      </c>
    </row>
    <row r="169" spans="2:65" s="212" customFormat="1" ht="16.5" customHeight="1">
      <c r="B169" s="213"/>
      <c r="C169" s="291" t="s">
        <v>436</v>
      </c>
      <c r="D169" s="291" t="s">
        <v>198</v>
      </c>
      <c r="E169" s="292" t="s">
        <v>719</v>
      </c>
      <c r="F169" s="293" t="s">
        <v>720</v>
      </c>
      <c r="G169" s="294" t="s">
        <v>243</v>
      </c>
      <c r="H169" s="295">
        <v>61.926000000000002</v>
      </c>
      <c r="I169" s="116">
        <v>0</v>
      </c>
      <c r="J169" s="296">
        <f t="shared" ref="J169:J175" si="40">ROUND(I169*H169,2)</f>
        <v>0</v>
      </c>
      <c r="K169" s="293" t="s">
        <v>202</v>
      </c>
      <c r="L169" s="213"/>
      <c r="M169" s="297" t="s">
        <v>5</v>
      </c>
      <c r="N169" s="298" t="s">
        <v>48</v>
      </c>
      <c r="O169" s="214"/>
      <c r="P169" s="299">
        <f t="shared" ref="P169:P175" si="41">O169*H169</f>
        <v>0</v>
      </c>
      <c r="Q169" s="299">
        <v>0</v>
      </c>
      <c r="R169" s="299">
        <f t="shared" ref="R169:R175" si="42">Q169*H169</f>
        <v>0</v>
      </c>
      <c r="S169" s="299">
        <v>0</v>
      </c>
      <c r="T169" s="300">
        <f t="shared" ref="T169:T175" si="43">S169*H169</f>
        <v>0</v>
      </c>
      <c r="AR169" s="202" t="s">
        <v>203</v>
      </c>
      <c r="AT169" s="202" t="s">
        <v>198</v>
      </c>
      <c r="AU169" s="202" t="s">
        <v>85</v>
      </c>
      <c r="AY169" s="202" t="s">
        <v>196</v>
      </c>
      <c r="BE169" s="301">
        <f t="shared" ref="BE169:BE175" si="44">IF(N169="základní",J169,0)</f>
        <v>0</v>
      </c>
      <c r="BF169" s="301">
        <f t="shared" ref="BF169:BF175" si="45">IF(N169="snížená",J169,0)</f>
        <v>0</v>
      </c>
      <c r="BG169" s="301">
        <f t="shared" ref="BG169:BG175" si="46">IF(N169="zákl. přenesená",J169,0)</f>
        <v>0</v>
      </c>
      <c r="BH169" s="301">
        <f t="shared" ref="BH169:BH175" si="47">IF(N169="sníž. přenesená",J169,0)</f>
        <v>0</v>
      </c>
      <c r="BI169" s="301">
        <f t="shared" ref="BI169:BI175" si="48">IF(N169="nulová",J169,0)</f>
        <v>0</v>
      </c>
      <c r="BJ169" s="202" t="s">
        <v>39</v>
      </c>
      <c r="BK169" s="301">
        <f t="shared" ref="BK169:BK175" si="49">ROUND(I169*H169,2)</f>
        <v>0</v>
      </c>
      <c r="BL169" s="202" t="s">
        <v>203</v>
      </c>
      <c r="BM169" s="202" t="s">
        <v>3249</v>
      </c>
    </row>
    <row r="170" spans="2:65" s="212" customFormat="1" ht="25.5" customHeight="1">
      <c r="B170" s="213"/>
      <c r="C170" s="291" t="s">
        <v>440</v>
      </c>
      <c r="D170" s="291" t="s">
        <v>198</v>
      </c>
      <c r="E170" s="292" t="s">
        <v>723</v>
      </c>
      <c r="F170" s="293" t="s">
        <v>724</v>
      </c>
      <c r="G170" s="294" t="s">
        <v>243</v>
      </c>
      <c r="H170" s="295">
        <v>128.51</v>
      </c>
      <c r="I170" s="116">
        <v>0</v>
      </c>
      <c r="J170" s="296">
        <f t="shared" si="40"/>
        <v>0</v>
      </c>
      <c r="K170" s="293" t="s">
        <v>202</v>
      </c>
      <c r="L170" s="213"/>
      <c r="M170" s="297" t="s">
        <v>5</v>
      </c>
      <c r="N170" s="298" t="s">
        <v>48</v>
      </c>
      <c r="O170" s="214"/>
      <c r="P170" s="299">
        <f t="shared" si="41"/>
        <v>0</v>
      </c>
      <c r="Q170" s="299">
        <v>0</v>
      </c>
      <c r="R170" s="299">
        <f t="shared" si="42"/>
        <v>0</v>
      </c>
      <c r="S170" s="299">
        <v>0</v>
      </c>
      <c r="T170" s="300">
        <f t="shared" si="43"/>
        <v>0</v>
      </c>
      <c r="AR170" s="202" t="s">
        <v>203</v>
      </c>
      <c r="AT170" s="202" t="s">
        <v>198</v>
      </c>
      <c r="AU170" s="202" t="s">
        <v>85</v>
      </c>
      <c r="AY170" s="202" t="s">
        <v>196</v>
      </c>
      <c r="BE170" s="301">
        <f t="shared" si="44"/>
        <v>0</v>
      </c>
      <c r="BF170" s="301">
        <f t="shared" si="45"/>
        <v>0</v>
      </c>
      <c r="BG170" s="301">
        <f t="shared" si="46"/>
        <v>0</v>
      </c>
      <c r="BH170" s="301">
        <f t="shared" si="47"/>
        <v>0</v>
      </c>
      <c r="BI170" s="301">
        <f t="shared" si="48"/>
        <v>0</v>
      </c>
      <c r="BJ170" s="202" t="s">
        <v>39</v>
      </c>
      <c r="BK170" s="301">
        <f t="shared" si="49"/>
        <v>0</v>
      </c>
      <c r="BL170" s="202" t="s">
        <v>203</v>
      </c>
      <c r="BM170" s="202" t="s">
        <v>3250</v>
      </c>
    </row>
    <row r="171" spans="2:65" s="212" customFormat="1" ht="25.5" customHeight="1">
      <c r="B171" s="213"/>
      <c r="C171" s="291" t="s">
        <v>444</v>
      </c>
      <c r="D171" s="291" t="s">
        <v>198</v>
      </c>
      <c r="E171" s="292" t="s">
        <v>727</v>
      </c>
      <c r="F171" s="293" t="s">
        <v>728</v>
      </c>
      <c r="G171" s="294" t="s">
        <v>243</v>
      </c>
      <c r="H171" s="295">
        <v>14.257999999999999</v>
      </c>
      <c r="I171" s="116">
        <v>0</v>
      </c>
      <c r="J171" s="296">
        <f t="shared" si="40"/>
        <v>0</v>
      </c>
      <c r="K171" s="293" t="s">
        <v>351</v>
      </c>
      <c r="L171" s="213"/>
      <c r="M171" s="297" t="s">
        <v>5</v>
      </c>
      <c r="N171" s="298" t="s">
        <v>48</v>
      </c>
      <c r="O171" s="214"/>
      <c r="P171" s="299">
        <f t="shared" si="41"/>
        <v>0</v>
      </c>
      <c r="Q171" s="299">
        <v>0</v>
      </c>
      <c r="R171" s="299">
        <f t="shared" si="42"/>
        <v>0</v>
      </c>
      <c r="S171" s="299">
        <v>0</v>
      </c>
      <c r="T171" s="300">
        <f t="shared" si="43"/>
        <v>0</v>
      </c>
      <c r="AR171" s="202" t="s">
        <v>203</v>
      </c>
      <c r="AT171" s="202" t="s">
        <v>198</v>
      </c>
      <c r="AU171" s="202" t="s">
        <v>85</v>
      </c>
      <c r="AY171" s="202" t="s">
        <v>196</v>
      </c>
      <c r="BE171" s="301">
        <f t="shared" si="44"/>
        <v>0</v>
      </c>
      <c r="BF171" s="301">
        <f t="shared" si="45"/>
        <v>0</v>
      </c>
      <c r="BG171" s="301">
        <f t="shared" si="46"/>
        <v>0</v>
      </c>
      <c r="BH171" s="301">
        <f t="shared" si="47"/>
        <v>0</v>
      </c>
      <c r="BI171" s="301">
        <f t="shared" si="48"/>
        <v>0</v>
      </c>
      <c r="BJ171" s="202" t="s">
        <v>39</v>
      </c>
      <c r="BK171" s="301">
        <f t="shared" si="49"/>
        <v>0</v>
      </c>
      <c r="BL171" s="202" t="s">
        <v>203</v>
      </c>
      <c r="BM171" s="202" t="s">
        <v>3251</v>
      </c>
    </row>
    <row r="172" spans="2:65" s="212" customFormat="1" ht="25.5" customHeight="1">
      <c r="B172" s="213"/>
      <c r="C172" s="291" t="s">
        <v>448</v>
      </c>
      <c r="D172" s="291" t="s">
        <v>198</v>
      </c>
      <c r="E172" s="292" t="s">
        <v>731</v>
      </c>
      <c r="F172" s="293" t="s">
        <v>732</v>
      </c>
      <c r="G172" s="294" t="s">
        <v>243</v>
      </c>
      <c r="H172" s="295">
        <v>6.2990000000000004</v>
      </c>
      <c r="I172" s="116">
        <v>0</v>
      </c>
      <c r="J172" s="296">
        <f t="shared" si="40"/>
        <v>0</v>
      </c>
      <c r="K172" s="293" t="s">
        <v>202</v>
      </c>
      <c r="L172" s="213"/>
      <c r="M172" s="297" t="s">
        <v>5</v>
      </c>
      <c r="N172" s="298" t="s">
        <v>48</v>
      </c>
      <c r="O172" s="214"/>
      <c r="P172" s="299">
        <f t="shared" si="41"/>
        <v>0</v>
      </c>
      <c r="Q172" s="299">
        <v>0</v>
      </c>
      <c r="R172" s="299">
        <f t="shared" si="42"/>
        <v>0</v>
      </c>
      <c r="S172" s="299">
        <v>0</v>
      </c>
      <c r="T172" s="300">
        <f t="shared" si="43"/>
        <v>0</v>
      </c>
      <c r="AR172" s="202" t="s">
        <v>203</v>
      </c>
      <c r="AT172" s="202" t="s">
        <v>198</v>
      </c>
      <c r="AU172" s="202" t="s">
        <v>85</v>
      </c>
      <c r="AY172" s="202" t="s">
        <v>196</v>
      </c>
      <c r="BE172" s="301">
        <f t="shared" si="44"/>
        <v>0</v>
      </c>
      <c r="BF172" s="301">
        <f t="shared" si="45"/>
        <v>0</v>
      </c>
      <c r="BG172" s="301">
        <f t="shared" si="46"/>
        <v>0</v>
      </c>
      <c r="BH172" s="301">
        <f t="shared" si="47"/>
        <v>0</v>
      </c>
      <c r="BI172" s="301">
        <f t="shared" si="48"/>
        <v>0</v>
      </c>
      <c r="BJ172" s="202" t="s">
        <v>39</v>
      </c>
      <c r="BK172" s="301">
        <f t="shared" si="49"/>
        <v>0</v>
      </c>
      <c r="BL172" s="202" t="s">
        <v>203</v>
      </c>
      <c r="BM172" s="202" t="s">
        <v>3252</v>
      </c>
    </row>
    <row r="173" spans="2:65" s="212" customFormat="1" ht="16.5" customHeight="1">
      <c r="B173" s="213"/>
      <c r="C173" s="291" t="s">
        <v>452</v>
      </c>
      <c r="D173" s="291" t="s">
        <v>198</v>
      </c>
      <c r="E173" s="292" t="s">
        <v>735</v>
      </c>
      <c r="F173" s="293" t="s">
        <v>736</v>
      </c>
      <c r="G173" s="294" t="s">
        <v>243</v>
      </c>
      <c r="H173" s="295">
        <v>30.562999999999999</v>
      </c>
      <c r="I173" s="116">
        <v>0</v>
      </c>
      <c r="J173" s="296">
        <f t="shared" si="40"/>
        <v>0</v>
      </c>
      <c r="K173" s="293" t="s">
        <v>202</v>
      </c>
      <c r="L173" s="213"/>
      <c r="M173" s="297" t="s">
        <v>5</v>
      </c>
      <c r="N173" s="298" t="s">
        <v>48</v>
      </c>
      <c r="O173" s="214"/>
      <c r="P173" s="299">
        <f t="shared" si="41"/>
        <v>0</v>
      </c>
      <c r="Q173" s="299">
        <v>0</v>
      </c>
      <c r="R173" s="299">
        <f t="shared" si="42"/>
        <v>0</v>
      </c>
      <c r="S173" s="299">
        <v>0</v>
      </c>
      <c r="T173" s="300">
        <f t="shared" si="43"/>
        <v>0</v>
      </c>
      <c r="AR173" s="202" t="s">
        <v>203</v>
      </c>
      <c r="AT173" s="202" t="s">
        <v>198</v>
      </c>
      <c r="AU173" s="202" t="s">
        <v>85</v>
      </c>
      <c r="AY173" s="202" t="s">
        <v>196</v>
      </c>
      <c r="BE173" s="301">
        <f t="shared" si="44"/>
        <v>0</v>
      </c>
      <c r="BF173" s="301">
        <f t="shared" si="45"/>
        <v>0</v>
      </c>
      <c r="BG173" s="301">
        <f t="shared" si="46"/>
        <v>0</v>
      </c>
      <c r="BH173" s="301">
        <f t="shared" si="47"/>
        <v>0</v>
      </c>
      <c r="BI173" s="301">
        <f t="shared" si="48"/>
        <v>0</v>
      </c>
      <c r="BJ173" s="202" t="s">
        <v>39</v>
      </c>
      <c r="BK173" s="301">
        <f t="shared" si="49"/>
        <v>0</v>
      </c>
      <c r="BL173" s="202" t="s">
        <v>203</v>
      </c>
      <c r="BM173" s="202" t="s">
        <v>3253</v>
      </c>
    </row>
    <row r="174" spans="2:65" s="212" customFormat="1" ht="25.5" customHeight="1">
      <c r="B174" s="213"/>
      <c r="C174" s="291" t="s">
        <v>456</v>
      </c>
      <c r="D174" s="291" t="s">
        <v>198</v>
      </c>
      <c r="E174" s="292" t="s">
        <v>739</v>
      </c>
      <c r="F174" s="293" t="s">
        <v>740</v>
      </c>
      <c r="G174" s="294" t="s">
        <v>243</v>
      </c>
      <c r="H174" s="295">
        <v>10.159000000000001</v>
      </c>
      <c r="I174" s="116">
        <v>0</v>
      </c>
      <c r="J174" s="296">
        <f t="shared" si="40"/>
        <v>0</v>
      </c>
      <c r="K174" s="293" t="s">
        <v>202</v>
      </c>
      <c r="L174" s="213"/>
      <c r="M174" s="297" t="s">
        <v>5</v>
      </c>
      <c r="N174" s="298" t="s">
        <v>48</v>
      </c>
      <c r="O174" s="214"/>
      <c r="P174" s="299">
        <f t="shared" si="41"/>
        <v>0</v>
      </c>
      <c r="Q174" s="299">
        <v>0</v>
      </c>
      <c r="R174" s="299">
        <f t="shared" si="42"/>
        <v>0</v>
      </c>
      <c r="S174" s="299">
        <v>0</v>
      </c>
      <c r="T174" s="300">
        <f t="shared" si="43"/>
        <v>0</v>
      </c>
      <c r="AR174" s="202" t="s">
        <v>203</v>
      </c>
      <c r="AT174" s="202" t="s">
        <v>198</v>
      </c>
      <c r="AU174" s="202" t="s">
        <v>85</v>
      </c>
      <c r="AY174" s="202" t="s">
        <v>196</v>
      </c>
      <c r="BE174" s="301">
        <f t="shared" si="44"/>
        <v>0</v>
      </c>
      <c r="BF174" s="301">
        <f t="shared" si="45"/>
        <v>0</v>
      </c>
      <c r="BG174" s="301">
        <f t="shared" si="46"/>
        <v>0</v>
      </c>
      <c r="BH174" s="301">
        <f t="shared" si="47"/>
        <v>0</v>
      </c>
      <c r="BI174" s="301">
        <f t="shared" si="48"/>
        <v>0</v>
      </c>
      <c r="BJ174" s="202" t="s">
        <v>39</v>
      </c>
      <c r="BK174" s="301">
        <f t="shared" si="49"/>
        <v>0</v>
      </c>
      <c r="BL174" s="202" t="s">
        <v>203</v>
      </c>
      <c r="BM174" s="202" t="s">
        <v>3254</v>
      </c>
    </row>
    <row r="175" spans="2:65" s="212" customFormat="1" ht="16.5" customHeight="1">
      <c r="B175" s="213"/>
      <c r="C175" s="291" t="s">
        <v>460</v>
      </c>
      <c r="D175" s="291" t="s">
        <v>198</v>
      </c>
      <c r="E175" s="292" t="s">
        <v>743</v>
      </c>
      <c r="F175" s="293" t="s">
        <v>744</v>
      </c>
      <c r="G175" s="294" t="s">
        <v>243</v>
      </c>
      <c r="H175" s="295">
        <v>93.816000000000003</v>
      </c>
      <c r="I175" s="116">
        <v>0</v>
      </c>
      <c r="J175" s="296">
        <f t="shared" si="40"/>
        <v>0</v>
      </c>
      <c r="K175" s="293" t="s">
        <v>202</v>
      </c>
      <c r="L175" s="213"/>
      <c r="M175" s="297" t="s">
        <v>5</v>
      </c>
      <c r="N175" s="298" t="s">
        <v>48</v>
      </c>
      <c r="O175" s="214"/>
      <c r="P175" s="299">
        <f t="shared" si="41"/>
        <v>0</v>
      </c>
      <c r="Q175" s="299">
        <v>0</v>
      </c>
      <c r="R175" s="299">
        <f t="shared" si="42"/>
        <v>0</v>
      </c>
      <c r="S175" s="299">
        <v>0</v>
      </c>
      <c r="T175" s="300">
        <f t="shared" si="43"/>
        <v>0</v>
      </c>
      <c r="AR175" s="202" t="s">
        <v>203</v>
      </c>
      <c r="AT175" s="202" t="s">
        <v>198</v>
      </c>
      <c r="AU175" s="202" t="s">
        <v>85</v>
      </c>
      <c r="AY175" s="202" t="s">
        <v>196</v>
      </c>
      <c r="BE175" s="301">
        <f t="shared" si="44"/>
        <v>0</v>
      </c>
      <c r="BF175" s="301">
        <f t="shared" si="45"/>
        <v>0</v>
      </c>
      <c r="BG175" s="301">
        <f t="shared" si="46"/>
        <v>0</v>
      </c>
      <c r="BH175" s="301">
        <f t="shared" si="47"/>
        <v>0</v>
      </c>
      <c r="BI175" s="301">
        <f t="shared" si="48"/>
        <v>0</v>
      </c>
      <c r="BJ175" s="202" t="s">
        <v>39</v>
      </c>
      <c r="BK175" s="301">
        <f t="shared" si="49"/>
        <v>0</v>
      </c>
      <c r="BL175" s="202" t="s">
        <v>203</v>
      </c>
      <c r="BM175" s="202" t="s">
        <v>3255</v>
      </c>
    </row>
    <row r="176" spans="2:65" s="279" customFormat="1" ht="29.85" customHeight="1">
      <c r="B176" s="278"/>
      <c r="D176" s="280" t="s">
        <v>76</v>
      </c>
      <c r="E176" s="289" t="s">
        <v>746</v>
      </c>
      <c r="F176" s="289" t="s">
        <v>747</v>
      </c>
      <c r="I176" s="115"/>
      <c r="J176" s="290">
        <f>BK176</f>
        <v>0</v>
      </c>
      <c r="L176" s="278"/>
      <c r="M176" s="283"/>
      <c r="N176" s="284"/>
      <c r="O176" s="284"/>
      <c r="P176" s="285">
        <f>P177</f>
        <v>0</v>
      </c>
      <c r="Q176" s="284"/>
      <c r="R176" s="285">
        <f>R177</f>
        <v>0</v>
      </c>
      <c r="S176" s="284"/>
      <c r="T176" s="286">
        <f>T177</f>
        <v>0</v>
      </c>
      <c r="AR176" s="280" t="s">
        <v>39</v>
      </c>
      <c r="AT176" s="287" t="s">
        <v>76</v>
      </c>
      <c r="AU176" s="287" t="s">
        <v>39</v>
      </c>
      <c r="AY176" s="280" t="s">
        <v>196</v>
      </c>
      <c r="BK176" s="288">
        <f>BK177</f>
        <v>0</v>
      </c>
    </row>
    <row r="177" spans="2:65" s="212" customFormat="1" ht="38.25" customHeight="1">
      <c r="B177" s="213"/>
      <c r="C177" s="291" t="s">
        <v>466</v>
      </c>
      <c r="D177" s="291" t="s">
        <v>198</v>
      </c>
      <c r="E177" s="292" t="s">
        <v>749</v>
      </c>
      <c r="F177" s="293" t="s">
        <v>750</v>
      </c>
      <c r="G177" s="294" t="s">
        <v>243</v>
      </c>
      <c r="H177" s="295">
        <v>341.64</v>
      </c>
      <c r="I177" s="116">
        <v>0</v>
      </c>
      <c r="J177" s="296">
        <f>ROUND(I177*H177,2)</f>
        <v>0</v>
      </c>
      <c r="K177" s="293" t="s">
        <v>202</v>
      </c>
      <c r="L177" s="213"/>
      <c r="M177" s="297" t="s">
        <v>5</v>
      </c>
      <c r="N177" s="298" t="s">
        <v>48</v>
      </c>
      <c r="O177" s="214"/>
      <c r="P177" s="299">
        <f>O177*H177</f>
        <v>0</v>
      </c>
      <c r="Q177" s="299">
        <v>0</v>
      </c>
      <c r="R177" s="299">
        <f>Q177*H177</f>
        <v>0</v>
      </c>
      <c r="S177" s="299">
        <v>0</v>
      </c>
      <c r="T177" s="300">
        <f>S177*H177</f>
        <v>0</v>
      </c>
      <c r="AR177" s="202" t="s">
        <v>203</v>
      </c>
      <c r="AT177" s="202" t="s">
        <v>198</v>
      </c>
      <c r="AU177" s="202" t="s">
        <v>85</v>
      </c>
      <c r="AY177" s="202" t="s">
        <v>196</v>
      </c>
      <c r="BE177" s="301">
        <f>IF(N177="základní",J177,0)</f>
        <v>0</v>
      </c>
      <c r="BF177" s="301">
        <f>IF(N177="snížená",J177,0)</f>
        <v>0</v>
      </c>
      <c r="BG177" s="301">
        <f>IF(N177="zákl. přenesená",J177,0)</f>
        <v>0</v>
      </c>
      <c r="BH177" s="301">
        <f>IF(N177="sníž. přenesená",J177,0)</f>
        <v>0</v>
      </c>
      <c r="BI177" s="301">
        <f>IF(N177="nulová",J177,0)</f>
        <v>0</v>
      </c>
      <c r="BJ177" s="202" t="s">
        <v>39</v>
      </c>
      <c r="BK177" s="301">
        <f>ROUND(I177*H177,2)</f>
        <v>0</v>
      </c>
      <c r="BL177" s="202" t="s">
        <v>203</v>
      </c>
      <c r="BM177" s="202" t="s">
        <v>3256</v>
      </c>
    </row>
    <row r="178" spans="2:65" s="279" customFormat="1" ht="37.35" customHeight="1">
      <c r="B178" s="278"/>
      <c r="D178" s="280" t="s">
        <v>76</v>
      </c>
      <c r="E178" s="281" t="s">
        <v>752</v>
      </c>
      <c r="F178" s="281" t="s">
        <v>753</v>
      </c>
      <c r="I178" s="115"/>
      <c r="J178" s="282">
        <f>BK178</f>
        <v>0</v>
      </c>
      <c r="L178" s="278"/>
      <c r="M178" s="283"/>
      <c r="N178" s="284"/>
      <c r="O178" s="284"/>
      <c r="P178" s="285">
        <f>P179+P182+P202+P211+P213+P234+P239+P246+P250+P253+P264+P266</f>
        <v>0</v>
      </c>
      <c r="Q178" s="284"/>
      <c r="R178" s="285">
        <f>R179+R182+R202+R211+R213+R234+R239+R246+R250+R253+R264+R266</f>
        <v>51.817821439999996</v>
      </c>
      <c r="S178" s="284"/>
      <c r="T178" s="286">
        <f>T179+T182+T202+T211+T213+T234+T239+T246+T250+T253+T264+T266</f>
        <v>21.580105060000001</v>
      </c>
      <c r="AR178" s="280" t="s">
        <v>85</v>
      </c>
      <c r="AT178" s="287" t="s">
        <v>76</v>
      </c>
      <c r="AU178" s="287" t="s">
        <v>77</v>
      </c>
      <c r="AY178" s="280" t="s">
        <v>196</v>
      </c>
      <c r="BK178" s="288">
        <f>BK179+BK182+BK202+BK211+BK213+BK234+BK239+BK246+BK250+BK253+BK264+BK266</f>
        <v>0</v>
      </c>
    </row>
    <row r="179" spans="2:65" s="279" customFormat="1" ht="19.899999999999999" customHeight="1">
      <c r="B179" s="278"/>
      <c r="D179" s="280" t="s">
        <v>76</v>
      </c>
      <c r="E179" s="289" t="s">
        <v>754</v>
      </c>
      <c r="F179" s="289" t="s">
        <v>755</v>
      </c>
      <c r="I179" s="115"/>
      <c r="J179" s="290">
        <f>BK179</f>
        <v>0</v>
      </c>
      <c r="L179" s="278"/>
      <c r="M179" s="283"/>
      <c r="N179" s="284"/>
      <c r="O179" s="284"/>
      <c r="P179" s="285">
        <f>SUM(P180:P181)</f>
        <v>0</v>
      </c>
      <c r="Q179" s="284"/>
      <c r="R179" s="285">
        <f>SUM(R180:R181)</f>
        <v>4.21172E-2</v>
      </c>
      <c r="S179" s="284"/>
      <c r="T179" s="286">
        <f>SUM(T180:T181)</f>
        <v>0</v>
      </c>
      <c r="AR179" s="280" t="s">
        <v>85</v>
      </c>
      <c r="AT179" s="287" t="s">
        <v>76</v>
      </c>
      <c r="AU179" s="287" t="s">
        <v>39</v>
      </c>
      <c r="AY179" s="280" t="s">
        <v>196</v>
      </c>
      <c r="BK179" s="288">
        <f>SUM(BK180:BK181)</f>
        <v>0</v>
      </c>
    </row>
    <row r="180" spans="2:65" s="212" customFormat="1" ht="25.5" customHeight="1">
      <c r="B180" s="213"/>
      <c r="C180" s="291" t="s">
        <v>470</v>
      </c>
      <c r="D180" s="291" t="s">
        <v>198</v>
      </c>
      <c r="E180" s="292" t="s">
        <v>774</v>
      </c>
      <c r="F180" s="293" t="s">
        <v>775</v>
      </c>
      <c r="G180" s="294" t="s">
        <v>201</v>
      </c>
      <c r="H180" s="295">
        <v>59.32</v>
      </c>
      <c r="I180" s="116">
        <v>0</v>
      </c>
      <c r="J180" s="296">
        <f>ROUND(I180*H180,2)</f>
        <v>0</v>
      </c>
      <c r="K180" s="293" t="s">
        <v>202</v>
      </c>
      <c r="L180" s="213"/>
      <c r="M180" s="297" t="s">
        <v>5</v>
      </c>
      <c r="N180" s="298" t="s">
        <v>48</v>
      </c>
      <c r="O180" s="214"/>
      <c r="P180" s="299">
        <f>O180*H180</f>
        <v>0</v>
      </c>
      <c r="Q180" s="299">
        <v>7.1000000000000002E-4</v>
      </c>
      <c r="R180" s="299">
        <f>Q180*H180</f>
        <v>4.21172E-2</v>
      </c>
      <c r="S180" s="299">
        <v>0</v>
      </c>
      <c r="T180" s="300">
        <f>S180*H180</f>
        <v>0</v>
      </c>
      <c r="AR180" s="202" t="s">
        <v>261</v>
      </c>
      <c r="AT180" s="202" t="s">
        <v>198</v>
      </c>
      <c r="AU180" s="202" t="s">
        <v>85</v>
      </c>
      <c r="AY180" s="202" t="s">
        <v>196</v>
      </c>
      <c r="BE180" s="301">
        <f>IF(N180="základní",J180,0)</f>
        <v>0</v>
      </c>
      <c r="BF180" s="301">
        <f>IF(N180="snížená",J180,0)</f>
        <v>0</v>
      </c>
      <c r="BG180" s="301">
        <f>IF(N180="zákl. přenesená",J180,0)</f>
        <v>0</v>
      </c>
      <c r="BH180" s="301">
        <f>IF(N180="sníž. přenesená",J180,0)</f>
        <v>0</v>
      </c>
      <c r="BI180" s="301">
        <f>IF(N180="nulová",J180,0)</f>
        <v>0</v>
      </c>
      <c r="BJ180" s="202" t="s">
        <v>39</v>
      </c>
      <c r="BK180" s="301">
        <f>ROUND(I180*H180,2)</f>
        <v>0</v>
      </c>
      <c r="BL180" s="202" t="s">
        <v>261</v>
      </c>
      <c r="BM180" s="202" t="s">
        <v>3257</v>
      </c>
    </row>
    <row r="181" spans="2:65" s="212" customFormat="1" ht="38.25" customHeight="1">
      <c r="B181" s="213"/>
      <c r="C181" s="291" t="s">
        <v>475</v>
      </c>
      <c r="D181" s="291" t="s">
        <v>198</v>
      </c>
      <c r="E181" s="292" t="s">
        <v>787</v>
      </c>
      <c r="F181" s="293" t="s">
        <v>788</v>
      </c>
      <c r="G181" s="294" t="s">
        <v>243</v>
      </c>
      <c r="H181" s="295">
        <v>4.2000000000000003E-2</v>
      </c>
      <c r="I181" s="116">
        <v>0</v>
      </c>
      <c r="J181" s="296">
        <f>ROUND(I181*H181,2)</f>
        <v>0</v>
      </c>
      <c r="K181" s="293" t="s">
        <v>202</v>
      </c>
      <c r="L181" s="213"/>
      <c r="M181" s="297" t="s">
        <v>5</v>
      </c>
      <c r="N181" s="298" t="s">
        <v>48</v>
      </c>
      <c r="O181" s="214"/>
      <c r="P181" s="299">
        <f>O181*H181</f>
        <v>0</v>
      </c>
      <c r="Q181" s="299">
        <v>0</v>
      </c>
      <c r="R181" s="299">
        <f>Q181*H181</f>
        <v>0</v>
      </c>
      <c r="S181" s="299">
        <v>0</v>
      </c>
      <c r="T181" s="300">
        <f>S181*H181</f>
        <v>0</v>
      </c>
      <c r="AR181" s="202" t="s">
        <v>261</v>
      </c>
      <c r="AT181" s="202" t="s">
        <v>198</v>
      </c>
      <c r="AU181" s="202" t="s">
        <v>85</v>
      </c>
      <c r="AY181" s="202" t="s">
        <v>196</v>
      </c>
      <c r="BE181" s="301">
        <f>IF(N181="základní",J181,0)</f>
        <v>0</v>
      </c>
      <c r="BF181" s="301">
        <f>IF(N181="snížená",J181,0)</f>
        <v>0</v>
      </c>
      <c r="BG181" s="301">
        <f>IF(N181="zákl. přenesená",J181,0)</f>
        <v>0</v>
      </c>
      <c r="BH181" s="301">
        <f>IF(N181="sníž. přenesená",J181,0)</f>
        <v>0</v>
      </c>
      <c r="BI181" s="301">
        <f>IF(N181="nulová",J181,0)</f>
        <v>0</v>
      </c>
      <c r="BJ181" s="202" t="s">
        <v>39</v>
      </c>
      <c r="BK181" s="301">
        <f>ROUND(I181*H181,2)</f>
        <v>0</v>
      </c>
      <c r="BL181" s="202" t="s">
        <v>261</v>
      </c>
      <c r="BM181" s="202" t="s">
        <v>3258</v>
      </c>
    </row>
    <row r="182" spans="2:65" s="279" customFormat="1" ht="29.85" customHeight="1">
      <c r="B182" s="278"/>
      <c r="D182" s="280" t="s">
        <v>76</v>
      </c>
      <c r="E182" s="289" t="s">
        <v>790</v>
      </c>
      <c r="F182" s="289" t="s">
        <v>791</v>
      </c>
      <c r="I182" s="115"/>
      <c r="J182" s="290">
        <f>BK182</f>
        <v>0</v>
      </c>
      <c r="L182" s="278"/>
      <c r="M182" s="283"/>
      <c r="N182" s="284"/>
      <c r="O182" s="284"/>
      <c r="P182" s="285">
        <f>SUM(P183:P201)</f>
        <v>0</v>
      </c>
      <c r="Q182" s="284"/>
      <c r="R182" s="285">
        <f>SUM(R183:R201)</f>
        <v>22.130343709999998</v>
      </c>
      <c r="S182" s="284"/>
      <c r="T182" s="286">
        <f>SUM(T183:T201)</f>
        <v>5.2533720000000006</v>
      </c>
      <c r="AR182" s="280" t="s">
        <v>85</v>
      </c>
      <c r="AT182" s="287" t="s">
        <v>76</v>
      </c>
      <c r="AU182" s="287" t="s">
        <v>39</v>
      </c>
      <c r="AY182" s="280" t="s">
        <v>196</v>
      </c>
      <c r="BK182" s="288">
        <f>SUM(BK183:BK201)</f>
        <v>0</v>
      </c>
    </row>
    <row r="183" spans="2:65" s="212" customFormat="1" ht="16.5" customHeight="1">
      <c r="B183" s="213"/>
      <c r="C183" s="291" t="s">
        <v>479</v>
      </c>
      <c r="D183" s="291" t="s">
        <v>198</v>
      </c>
      <c r="E183" s="292" t="s">
        <v>3259</v>
      </c>
      <c r="F183" s="293" t="s">
        <v>3260</v>
      </c>
      <c r="G183" s="294" t="s">
        <v>201</v>
      </c>
      <c r="H183" s="295">
        <v>437.78100000000001</v>
      </c>
      <c r="I183" s="116">
        <v>0</v>
      </c>
      <c r="J183" s="296">
        <f>ROUND(I183*H183,2)</f>
        <v>0</v>
      </c>
      <c r="K183" s="293" t="s">
        <v>202</v>
      </c>
      <c r="L183" s="213"/>
      <c r="M183" s="297" t="s">
        <v>5</v>
      </c>
      <c r="N183" s="298" t="s">
        <v>48</v>
      </c>
      <c r="O183" s="214"/>
      <c r="P183" s="299">
        <f>O183*H183</f>
        <v>0</v>
      </c>
      <c r="Q183" s="299">
        <v>0</v>
      </c>
      <c r="R183" s="299">
        <f>Q183*H183</f>
        <v>0</v>
      </c>
      <c r="S183" s="299">
        <v>0.01</v>
      </c>
      <c r="T183" s="300">
        <f>S183*H183</f>
        <v>4.3778100000000002</v>
      </c>
      <c r="AR183" s="202" t="s">
        <v>261</v>
      </c>
      <c r="AT183" s="202" t="s">
        <v>198</v>
      </c>
      <c r="AU183" s="202" t="s">
        <v>85</v>
      </c>
      <c r="AY183" s="202" t="s">
        <v>196</v>
      </c>
      <c r="BE183" s="301">
        <f>IF(N183="základní",J183,0)</f>
        <v>0</v>
      </c>
      <c r="BF183" s="301">
        <f>IF(N183="snížená",J183,0)</f>
        <v>0</v>
      </c>
      <c r="BG183" s="301">
        <f>IF(N183="zákl. přenesená",J183,0)</f>
        <v>0</v>
      </c>
      <c r="BH183" s="301">
        <f>IF(N183="sníž. přenesená",J183,0)</f>
        <v>0</v>
      </c>
      <c r="BI183" s="301">
        <f>IF(N183="nulová",J183,0)</f>
        <v>0</v>
      </c>
      <c r="BJ183" s="202" t="s">
        <v>39</v>
      </c>
      <c r="BK183" s="301">
        <f>ROUND(I183*H183,2)</f>
        <v>0</v>
      </c>
      <c r="BL183" s="202" t="s">
        <v>261</v>
      </c>
      <c r="BM183" s="202" t="s">
        <v>3261</v>
      </c>
    </row>
    <row r="184" spans="2:65" s="212" customFormat="1" ht="25.5" customHeight="1">
      <c r="B184" s="213"/>
      <c r="C184" s="291" t="s">
        <v>484</v>
      </c>
      <c r="D184" s="291" t="s">
        <v>198</v>
      </c>
      <c r="E184" s="292" t="s">
        <v>3262</v>
      </c>
      <c r="F184" s="293" t="s">
        <v>3263</v>
      </c>
      <c r="G184" s="294" t="s">
        <v>201</v>
      </c>
      <c r="H184" s="295">
        <v>437.78100000000001</v>
      </c>
      <c r="I184" s="116">
        <v>0</v>
      </c>
      <c r="J184" s="296">
        <f>ROUND(I184*H184,2)</f>
        <v>0</v>
      </c>
      <c r="K184" s="293" t="s">
        <v>202</v>
      </c>
      <c r="L184" s="213"/>
      <c r="M184" s="297" t="s">
        <v>5</v>
      </c>
      <c r="N184" s="298" t="s">
        <v>48</v>
      </c>
      <c r="O184" s="214"/>
      <c r="P184" s="299">
        <f>O184*H184</f>
        <v>0</v>
      </c>
      <c r="Q184" s="299">
        <v>0</v>
      </c>
      <c r="R184" s="299">
        <f>Q184*H184</f>
        <v>0</v>
      </c>
      <c r="S184" s="299">
        <v>2E-3</v>
      </c>
      <c r="T184" s="300">
        <f>S184*H184</f>
        <v>0.87556200000000006</v>
      </c>
      <c r="AR184" s="202" t="s">
        <v>261</v>
      </c>
      <c r="AT184" s="202" t="s">
        <v>198</v>
      </c>
      <c r="AU184" s="202" t="s">
        <v>85</v>
      </c>
      <c r="AY184" s="202" t="s">
        <v>196</v>
      </c>
      <c r="BE184" s="301">
        <f>IF(N184="základní",J184,0)</f>
        <v>0</v>
      </c>
      <c r="BF184" s="301">
        <f>IF(N184="snížená",J184,0)</f>
        <v>0</v>
      </c>
      <c r="BG184" s="301">
        <f>IF(N184="zákl. přenesená",J184,0)</f>
        <v>0</v>
      </c>
      <c r="BH184" s="301">
        <f>IF(N184="sníž. přenesená",J184,0)</f>
        <v>0</v>
      </c>
      <c r="BI184" s="301">
        <f>IF(N184="nulová",J184,0)</f>
        <v>0</v>
      </c>
      <c r="BJ184" s="202" t="s">
        <v>39</v>
      </c>
      <c r="BK184" s="301">
        <f>ROUND(I184*H184,2)</f>
        <v>0</v>
      </c>
      <c r="BL184" s="202" t="s">
        <v>261</v>
      </c>
      <c r="BM184" s="202" t="s">
        <v>3264</v>
      </c>
    </row>
    <row r="185" spans="2:65" s="212" customFormat="1" ht="25.5" customHeight="1">
      <c r="B185" s="213"/>
      <c r="C185" s="291" t="s">
        <v>488</v>
      </c>
      <c r="D185" s="291" t="s">
        <v>198</v>
      </c>
      <c r="E185" s="292" t="s">
        <v>793</v>
      </c>
      <c r="F185" s="293" t="s">
        <v>794</v>
      </c>
      <c r="G185" s="294" t="s">
        <v>201</v>
      </c>
      <c r="H185" s="295">
        <v>123.72499999999999</v>
      </c>
      <c r="I185" s="116">
        <v>0</v>
      </c>
      <c r="J185" s="296">
        <f>ROUND(I185*H185,2)</f>
        <v>0</v>
      </c>
      <c r="K185" s="293" t="s">
        <v>202</v>
      </c>
      <c r="L185" s="213"/>
      <c r="M185" s="297" t="s">
        <v>5</v>
      </c>
      <c r="N185" s="298" t="s">
        <v>48</v>
      </c>
      <c r="O185" s="214"/>
      <c r="P185" s="299">
        <f>O185*H185</f>
        <v>0</v>
      </c>
      <c r="Q185" s="299">
        <v>0</v>
      </c>
      <c r="R185" s="299">
        <f>Q185*H185</f>
        <v>0</v>
      </c>
      <c r="S185" s="299">
        <v>0</v>
      </c>
      <c r="T185" s="300">
        <f>S185*H185</f>
        <v>0</v>
      </c>
      <c r="AR185" s="202" t="s">
        <v>261</v>
      </c>
      <c r="AT185" s="202" t="s">
        <v>198</v>
      </c>
      <c r="AU185" s="202" t="s">
        <v>85</v>
      </c>
      <c r="AY185" s="202" t="s">
        <v>196</v>
      </c>
      <c r="BE185" s="301">
        <f>IF(N185="základní",J185,0)</f>
        <v>0</v>
      </c>
      <c r="BF185" s="301">
        <f>IF(N185="snížená",J185,0)</f>
        <v>0</v>
      </c>
      <c r="BG185" s="301">
        <f>IF(N185="zákl. přenesená",J185,0)</f>
        <v>0</v>
      </c>
      <c r="BH185" s="301">
        <f>IF(N185="sníž. přenesená",J185,0)</f>
        <v>0</v>
      </c>
      <c r="BI185" s="301">
        <f>IF(N185="nulová",J185,0)</f>
        <v>0</v>
      </c>
      <c r="BJ185" s="202" t="s">
        <v>39</v>
      </c>
      <c r="BK185" s="301">
        <f>ROUND(I185*H185,2)</f>
        <v>0</v>
      </c>
      <c r="BL185" s="202" t="s">
        <v>261</v>
      </c>
      <c r="BM185" s="202" t="s">
        <v>3265</v>
      </c>
    </row>
    <row r="186" spans="2:65" s="212" customFormat="1" ht="16.5" customHeight="1">
      <c r="B186" s="213"/>
      <c r="C186" s="302" t="s">
        <v>493</v>
      </c>
      <c r="D186" s="302" t="s">
        <v>291</v>
      </c>
      <c r="E186" s="303" t="s">
        <v>761</v>
      </c>
      <c r="F186" s="304" t="s">
        <v>762</v>
      </c>
      <c r="G186" s="305" t="s">
        <v>243</v>
      </c>
      <c r="H186" s="306">
        <v>4.2999999999999997E-2</v>
      </c>
      <c r="I186" s="117">
        <v>0</v>
      </c>
      <c r="J186" s="307">
        <f>ROUND(I186*H186,2)</f>
        <v>0</v>
      </c>
      <c r="K186" s="304" t="s">
        <v>202</v>
      </c>
      <c r="L186" s="308"/>
      <c r="M186" s="309" t="s">
        <v>5</v>
      </c>
      <c r="N186" s="310" t="s">
        <v>48</v>
      </c>
      <c r="O186" s="214"/>
      <c r="P186" s="299">
        <f>O186*H186</f>
        <v>0</v>
      </c>
      <c r="Q186" s="299">
        <v>1</v>
      </c>
      <c r="R186" s="299">
        <f>Q186*H186</f>
        <v>4.2999999999999997E-2</v>
      </c>
      <c r="S186" s="299">
        <v>0</v>
      </c>
      <c r="T186" s="300">
        <f>S186*H186</f>
        <v>0</v>
      </c>
      <c r="AR186" s="202" t="s">
        <v>327</v>
      </c>
      <c r="AT186" s="202" t="s">
        <v>291</v>
      </c>
      <c r="AU186" s="202" t="s">
        <v>85</v>
      </c>
      <c r="AY186" s="202" t="s">
        <v>196</v>
      </c>
      <c r="BE186" s="301">
        <f>IF(N186="základní",J186,0)</f>
        <v>0</v>
      </c>
      <c r="BF186" s="301">
        <f>IF(N186="snížená",J186,0)</f>
        <v>0</v>
      </c>
      <c r="BG186" s="301">
        <f>IF(N186="zákl. přenesená",J186,0)</f>
        <v>0</v>
      </c>
      <c r="BH186" s="301">
        <f>IF(N186="sníž. přenesená",J186,0)</f>
        <v>0</v>
      </c>
      <c r="BI186" s="301">
        <f>IF(N186="nulová",J186,0)</f>
        <v>0</v>
      </c>
      <c r="BJ186" s="202" t="s">
        <v>39</v>
      </c>
      <c r="BK186" s="301">
        <f>ROUND(I186*H186,2)</f>
        <v>0</v>
      </c>
      <c r="BL186" s="202" t="s">
        <v>261</v>
      </c>
      <c r="BM186" s="202" t="s">
        <v>3266</v>
      </c>
    </row>
    <row r="187" spans="2:65" s="312" customFormat="1">
      <c r="B187" s="311"/>
      <c r="D187" s="313" t="s">
        <v>464</v>
      </c>
      <c r="F187" s="314" t="s">
        <v>3267</v>
      </c>
      <c r="H187" s="315">
        <v>4.2999999999999997E-2</v>
      </c>
      <c r="I187" s="118"/>
      <c r="L187" s="311"/>
      <c r="M187" s="316"/>
      <c r="N187" s="317"/>
      <c r="O187" s="317"/>
      <c r="P187" s="317"/>
      <c r="Q187" s="317"/>
      <c r="R187" s="317"/>
      <c r="S187" s="317"/>
      <c r="T187" s="318"/>
      <c r="AT187" s="319" t="s">
        <v>464</v>
      </c>
      <c r="AU187" s="319" t="s">
        <v>85</v>
      </c>
      <c r="AV187" s="312" t="s">
        <v>85</v>
      </c>
      <c r="AW187" s="312" t="s">
        <v>6</v>
      </c>
      <c r="AX187" s="312" t="s">
        <v>39</v>
      </c>
      <c r="AY187" s="319" t="s">
        <v>196</v>
      </c>
    </row>
    <row r="188" spans="2:65" s="212" customFormat="1" ht="25.5" customHeight="1">
      <c r="B188" s="213"/>
      <c r="C188" s="291" t="s">
        <v>497</v>
      </c>
      <c r="D188" s="291" t="s">
        <v>198</v>
      </c>
      <c r="E188" s="292" t="s">
        <v>3268</v>
      </c>
      <c r="F188" s="293" t="s">
        <v>3269</v>
      </c>
      <c r="G188" s="294" t="s">
        <v>201</v>
      </c>
      <c r="H188" s="295">
        <v>285.74599999999998</v>
      </c>
      <c r="I188" s="116">
        <v>0</v>
      </c>
      <c r="J188" s="296">
        <f>ROUND(I188*H188,2)</f>
        <v>0</v>
      </c>
      <c r="K188" s="293" t="s">
        <v>202</v>
      </c>
      <c r="L188" s="213"/>
      <c r="M188" s="297" t="s">
        <v>5</v>
      </c>
      <c r="N188" s="298" t="s">
        <v>48</v>
      </c>
      <c r="O188" s="214"/>
      <c r="P188" s="299">
        <f>O188*H188</f>
        <v>0</v>
      </c>
      <c r="Q188" s="299">
        <v>0</v>
      </c>
      <c r="R188" s="299">
        <f>Q188*H188</f>
        <v>0</v>
      </c>
      <c r="S188" s="299">
        <v>0</v>
      </c>
      <c r="T188" s="300">
        <f>S188*H188</f>
        <v>0</v>
      </c>
      <c r="AR188" s="202" t="s">
        <v>261</v>
      </c>
      <c r="AT188" s="202" t="s">
        <v>198</v>
      </c>
      <c r="AU188" s="202" t="s">
        <v>85</v>
      </c>
      <c r="AY188" s="202" t="s">
        <v>196</v>
      </c>
      <c r="BE188" s="301">
        <f>IF(N188="základní",J188,0)</f>
        <v>0</v>
      </c>
      <c r="BF188" s="301">
        <f>IF(N188="snížená",J188,0)</f>
        <v>0</v>
      </c>
      <c r="BG188" s="301">
        <f>IF(N188="zákl. přenesená",J188,0)</f>
        <v>0</v>
      </c>
      <c r="BH188" s="301">
        <f>IF(N188="sníž. přenesená",J188,0)</f>
        <v>0</v>
      </c>
      <c r="BI188" s="301">
        <f>IF(N188="nulová",J188,0)</f>
        <v>0</v>
      </c>
      <c r="BJ188" s="202" t="s">
        <v>39</v>
      </c>
      <c r="BK188" s="301">
        <f>ROUND(I188*H188,2)</f>
        <v>0</v>
      </c>
      <c r="BL188" s="202" t="s">
        <v>261</v>
      </c>
      <c r="BM188" s="202" t="s">
        <v>3270</v>
      </c>
    </row>
    <row r="189" spans="2:65" s="212" customFormat="1" ht="16.5" customHeight="1">
      <c r="B189" s="213"/>
      <c r="C189" s="302" t="s">
        <v>501</v>
      </c>
      <c r="D189" s="302" t="s">
        <v>291</v>
      </c>
      <c r="E189" s="303" t="s">
        <v>3271</v>
      </c>
      <c r="F189" s="304" t="s">
        <v>3272</v>
      </c>
      <c r="G189" s="305" t="s">
        <v>201</v>
      </c>
      <c r="H189" s="306">
        <v>328.608</v>
      </c>
      <c r="I189" s="117">
        <v>0</v>
      </c>
      <c r="J189" s="307">
        <f>ROUND(I189*H189,2)</f>
        <v>0</v>
      </c>
      <c r="K189" s="304" t="s">
        <v>202</v>
      </c>
      <c r="L189" s="308"/>
      <c r="M189" s="309" t="s">
        <v>5</v>
      </c>
      <c r="N189" s="310" t="s">
        <v>48</v>
      </c>
      <c r="O189" s="214"/>
      <c r="P189" s="299">
        <f>O189*H189</f>
        <v>0</v>
      </c>
      <c r="Q189" s="299">
        <v>9.6000000000000002E-4</v>
      </c>
      <c r="R189" s="299">
        <f>Q189*H189</f>
        <v>0.31546368000000002</v>
      </c>
      <c r="S189" s="299">
        <v>0</v>
      </c>
      <c r="T189" s="300">
        <f>S189*H189</f>
        <v>0</v>
      </c>
      <c r="AR189" s="202" t="s">
        <v>327</v>
      </c>
      <c r="AT189" s="202" t="s">
        <v>291</v>
      </c>
      <c r="AU189" s="202" t="s">
        <v>85</v>
      </c>
      <c r="AY189" s="202" t="s">
        <v>196</v>
      </c>
      <c r="BE189" s="301">
        <f>IF(N189="základní",J189,0)</f>
        <v>0</v>
      </c>
      <c r="BF189" s="301">
        <f>IF(N189="snížená",J189,0)</f>
        <v>0</v>
      </c>
      <c r="BG189" s="301">
        <f>IF(N189="zákl. přenesená",J189,0)</f>
        <v>0</v>
      </c>
      <c r="BH189" s="301">
        <f>IF(N189="sníž. přenesená",J189,0)</f>
        <v>0</v>
      </c>
      <c r="BI189" s="301">
        <f>IF(N189="nulová",J189,0)</f>
        <v>0</v>
      </c>
      <c r="BJ189" s="202" t="s">
        <v>39</v>
      </c>
      <c r="BK189" s="301">
        <f>ROUND(I189*H189,2)</f>
        <v>0</v>
      </c>
      <c r="BL189" s="202" t="s">
        <v>261</v>
      </c>
      <c r="BM189" s="202" t="s">
        <v>3273</v>
      </c>
    </row>
    <row r="190" spans="2:65" s="312" customFormat="1">
      <c r="B190" s="311"/>
      <c r="D190" s="313" t="s">
        <v>464</v>
      </c>
      <c r="F190" s="314" t="s">
        <v>3274</v>
      </c>
      <c r="H190" s="315">
        <v>328.608</v>
      </c>
      <c r="I190" s="118"/>
      <c r="L190" s="311"/>
      <c r="M190" s="316"/>
      <c r="N190" s="317"/>
      <c r="O190" s="317"/>
      <c r="P190" s="317"/>
      <c r="Q190" s="317"/>
      <c r="R190" s="317"/>
      <c r="S190" s="317"/>
      <c r="T190" s="318"/>
      <c r="AT190" s="319" t="s">
        <v>464</v>
      </c>
      <c r="AU190" s="319" t="s">
        <v>85</v>
      </c>
      <c r="AV190" s="312" t="s">
        <v>85</v>
      </c>
      <c r="AW190" s="312" t="s">
        <v>6</v>
      </c>
      <c r="AX190" s="312" t="s">
        <v>39</v>
      </c>
      <c r="AY190" s="319" t="s">
        <v>196</v>
      </c>
    </row>
    <row r="191" spans="2:65" s="212" customFormat="1" ht="25.5" customHeight="1">
      <c r="B191" s="213"/>
      <c r="C191" s="291" t="s">
        <v>505</v>
      </c>
      <c r="D191" s="291" t="s">
        <v>198</v>
      </c>
      <c r="E191" s="292" t="s">
        <v>3275</v>
      </c>
      <c r="F191" s="293" t="s">
        <v>3276</v>
      </c>
      <c r="G191" s="294" t="s">
        <v>201</v>
      </c>
      <c r="H191" s="295">
        <v>123.72499999999999</v>
      </c>
      <c r="I191" s="116">
        <v>0</v>
      </c>
      <c r="J191" s="296">
        <f>ROUND(I191*H191,2)</f>
        <v>0</v>
      </c>
      <c r="K191" s="293" t="s">
        <v>202</v>
      </c>
      <c r="L191" s="213"/>
      <c r="M191" s="297" t="s">
        <v>5</v>
      </c>
      <c r="N191" s="298" t="s">
        <v>48</v>
      </c>
      <c r="O191" s="214"/>
      <c r="P191" s="299">
        <f>O191*H191</f>
        <v>0</v>
      </c>
      <c r="Q191" s="299">
        <v>8.8000000000000003E-4</v>
      </c>
      <c r="R191" s="299">
        <f>Q191*H191</f>
        <v>0.108878</v>
      </c>
      <c r="S191" s="299">
        <v>0</v>
      </c>
      <c r="T191" s="300">
        <f>S191*H191</f>
        <v>0</v>
      </c>
      <c r="AR191" s="202" t="s">
        <v>261</v>
      </c>
      <c r="AT191" s="202" t="s">
        <v>198</v>
      </c>
      <c r="AU191" s="202" t="s">
        <v>85</v>
      </c>
      <c r="AY191" s="202" t="s">
        <v>196</v>
      </c>
      <c r="BE191" s="301">
        <f>IF(N191="základní",J191,0)</f>
        <v>0</v>
      </c>
      <c r="BF191" s="301">
        <f>IF(N191="snížená",J191,0)</f>
        <v>0</v>
      </c>
      <c r="BG191" s="301">
        <f>IF(N191="zákl. přenesená",J191,0)</f>
        <v>0</v>
      </c>
      <c r="BH191" s="301">
        <f>IF(N191="sníž. přenesená",J191,0)</f>
        <v>0</v>
      </c>
      <c r="BI191" s="301">
        <f>IF(N191="nulová",J191,0)</f>
        <v>0</v>
      </c>
      <c r="BJ191" s="202" t="s">
        <v>39</v>
      </c>
      <c r="BK191" s="301">
        <f>ROUND(I191*H191,2)</f>
        <v>0</v>
      </c>
      <c r="BL191" s="202" t="s">
        <v>261</v>
      </c>
      <c r="BM191" s="202" t="s">
        <v>3277</v>
      </c>
    </row>
    <row r="192" spans="2:65" s="212" customFormat="1" ht="16.5" customHeight="1">
      <c r="B192" s="213"/>
      <c r="C192" s="302" t="s">
        <v>509</v>
      </c>
      <c r="D192" s="302" t="s">
        <v>291</v>
      </c>
      <c r="E192" s="303" t="s">
        <v>3278</v>
      </c>
      <c r="F192" s="304" t="s">
        <v>3279</v>
      </c>
      <c r="G192" s="305" t="s">
        <v>201</v>
      </c>
      <c r="H192" s="306">
        <v>142.28399999999999</v>
      </c>
      <c r="I192" s="117">
        <v>0</v>
      </c>
      <c r="J192" s="307">
        <f>ROUND(I192*H192,2)</f>
        <v>0</v>
      </c>
      <c r="K192" s="304" t="s">
        <v>202</v>
      </c>
      <c r="L192" s="308"/>
      <c r="M192" s="309" t="s">
        <v>5</v>
      </c>
      <c r="N192" s="310" t="s">
        <v>48</v>
      </c>
      <c r="O192" s="214"/>
      <c r="P192" s="299">
        <f>O192*H192</f>
        <v>0</v>
      </c>
      <c r="Q192" s="299">
        <v>3.5000000000000001E-3</v>
      </c>
      <c r="R192" s="299">
        <f>Q192*H192</f>
        <v>0.49799399999999999</v>
      </c>
      <c r="S192" s="299">
        <v>0</v>
      </c>
      <c r="T192" s="300">
        <f>S192*H192</f>
        <v>0</v>
      </c>
      <c r="AR192" s="202" t="s">
        <v>327</v>
      </c>
      <c r="AT192" s="202" t="s">
        <v>291</v>
      </c>
      <c r="AU192" s="202" t="s">
        <v>85</v>
      </c>
      <c r="AY192" s="202" t="s">
        <v>196</v>
      </c>
      <c r="BE192" s="301">
        <f>IF(N192="základní",J192,0)</f>
        <v>0</v>
      </c>
      <c r="BF192" s="301">
        <f>IF(N192="snížená",J192,0)</f>
        <v>0</v>
      </c>
      <c r="BG192" s="301">
        <f>IF(N192="zákl. přenesená",J192,0)</f>
        <v>0</v>
      </c>
      <c r="BH192" s="301">
        <f>IF(N192="sníž. přenesená",J192,0)</f>
        <v>0</v>
      </c>
      <c r="BI192" s="301">
        <f>IF(N192="nulová",J192,0)</f>
        <v>0</v>
      </c>
      <c r="BJ192" s="202" t="s">
        <v>39</v>
      </c>
      <c r="BK192" s="301">
        <f>ROUND(I192*H192,2)</f>
        <v>0</v>
      </c>
      <c r="BL192" s="202" t="s">
        <v>261</v>
      </c>
      <c r="BM192" s="202" t="s">
        <v>3280</v>
      </c>
    </row>
    <row r="193" spans="2:65" s="312" customFormat="1">
      <c r="B193" s="311"/>
      <c r="D193" s="313" t="s">
        <v>464</v>
      </c>
      <c r="F193" s="314" t="s">
        <v>3281</v>
      </c>
      <c r="H193" s="315">
        <v>142.28399999999999</v>
      </c>
      <c r="I193" s="118"/>
      <c r="L193" s="311"/>
      <c r="M193" s="316"/>
      <c r="N193" s="317"/>
      <c r="O193" s="317"/>
      <c r="P193" s="317"/>
      <c r="Q193" s="317"/>
      <c r="R193" s="317"/>
      <c r="S193" s="317"/>
      <c r="T193" s="318"/>
      <c r="AT193" s="319" t="s">
        <v>464</v>
      </c>
      <c r="AU193" s="319" t="s">
        <v>85</v>
      </c>
      <c r="AV193" s="312" t="s">
        <v>85</v>
      </c>
      <c r="AW193" s="312" t="s">
        <v>6</v>
      </c>
      <c r="AX193" s="312" t="s">
        <v>39</v>
      </c>
      <c r="AY193" s="319" t="s">
        <v>196</v>
      </c>
    </row>
    <row r="194" spans="2:65" s="212" customFormat="1" ht="25.5" customHeight="1">
      <c r="B194" s="213"/>
      <c r="C194" s="291" t="s">
        <v>513</v>
      </c>
      <c r="D194" s="291" t="s">
        <v>198</v>
      </c>
      <c r="E194" s="292" t="s">
        <v>800</v>
      </c>
      <c r="F194" s="293" t="s">
        <v>801</v>
      </c>
      <c r="G194" s="294" t="s">
        <v>201</v>
      </c>
      <c r="H194" s="295">
        <v>469.49099999999999</v>
      </c>
      <c r="I194" s="116">
        <v>0</v>
      </c>
      <c r="J194" s="296">
        <f t="shared" ref="J194:J199" si="50">ROUND(I194*H194,2)</f>
        <v>0</v>
      </c>
      <c r="K194" s="293" t="s">
        <v>351</v>
      </c>
      <c r="L194" s="213"/>
      <c r="M194" s="297" t="s">
        <v>5</v>
      </c>
      <c r="N194" s="298" t="s">
        <v>48</v>
      </c>
      <c r="O194" s="214"/>
      <c r="P194" s="299">
        <f t="shared" ref="P194:P199" si="51">O194*H194</f>
        <v>0</v>
      </c>
      <c r="Q194" s="299">
        <v>3.0000000000000001E-5</v>
      </c>
      <c r="R194" s="299">
        <f t="shared" ref="R194:R199" si="52">Q194*H194</f>
        <v>1.408473E-2</v>
      </c>
      <c r="S194" s="299">
        <v>0</v>
      </c>
      <c r="T194" s="300">
        <f t="shared" ref="T194:T199" si="53">S194*H194</f>
        <v>0</v>
      </c>
      <c r="AR194" s="202" t="s">
        <v>261</v>
      </c>
      <c r="AT194" s="202" t="s">
        <v>198</v>
      </c>
      <c r="AU194" s="202" t="s">
        <v>85</v>
      </c>
      <c r="AY194" s="202" t="s">
        <v>196</v>
      </c>
      <c r="BE194" s="301">
        <f t="shared" ref="BE194:BE199" si="54">IF(N194="základní",J194,0)</f>
        <v>0</v>
      </c>
      <c r="BF194" s="301">
        <f t="shared" ref="BF194:BF199" si="55">IF(N194="snížená",J194,0)</f>
        <v>0</v>
      </c>
      <c r="BG194" s="301">
        <f t="shared" ref="BG194:BG199" si="56">IF(N194="zákl. přenesená",J194,0)</f>
        <v>0</v>
      </c>
      <c r="BH194" s="301">
        <f t="shared" ref="BH194:BH199" si="57">IF(N194="sníž. přenesená",J194,0)</f>
        <v>0</v>
      </c>
      <c r="BI194" s="301">
        <f t="shared" ref="BI194:BI199" si="58">IF(N194="nulová",J194,0)</f>
        <v>0</v>
      </c>
      <c r="BJ194" s="202" t="s">
        <v>39</v>
      </c>
      <c r="BK194" s="301">
        <f t="shared" ref="BK194:BK199" si="59">ROUND(I194*H194,2)</f>
        <v>0</v>
      </c>
      <c r="BL194" s="202" t="s">
        <v>261</v>
      </c>
      <c r="BM194" s="202" t="s">
        <v>3282</v>
      </c>
    </row>
    <row r="195" spans="2:65" s="212" customFormat="1" ht="16.5" customHeight="1">
      <c r="B195" s="213"/>
      <c r="C195" s="302" t="s">
        <v>517</v>
      </c>
      <c r="D195" s="302" t="s">
        <v>291</v>
      </c>
      <c r="E195" s="303" t="s">
        <v>804</v>
      </c>
      <c r="F195" s="304" t="s">
        <v>805</v>
      </c>
      <c r="G195" s="305" t="s">
        <v>201</v>
      </c>
      <c r="H195" s="306">
        <v>539.91499999999996</v>
      </c>
      <c r="I195" s="117">
        <v>0</v>
      </c>
      <c r="J195" s="307">
        <f t="shared" si="50"/>
        <v>0</v>
      </c>
      <c r="K195" s="304" t="s">
        <v>351</v>
      </c>
      <c r="L195" s="308"/>
      <c r="M195" s="309" t="s">
        <v>5</v>
      </c>
      <c r="N195" s="310" t="s">
        <v>48</v>
      </c>
      <c r="O195" s="214"/>
      <c r="P195" s="299">
        <f t="shared" si="51"/>
        <v>0</v>
      </c>
      <c r="Q195" s="299">
        <v>1.9E-3</v>
      </c>
      <c r="R195" s="299">
        <f t="shared" si="52"/>
        <v>1.0258384999999999</v>
      </c>
      <c r="S195" s="299">
        <v>0</v>
      </c>
      <c r="T195" s="300">
        <f t="shared" si="53"/>
        <v>0</v>
      </c>
      <c r="AR195" s="202" t="s">
        <v>327</v>
      </c>
      <c r="AT195" s="202" t="s">
        <v>291</v>
      </c>
      <c r="AU195" s="202" t="s">
        <v>85</v>
      </c>
      <c r="AY195" s="202" t="s">
        <v>196</v>
      </c>
      <c r="BE195" s="301">
        <f t="shared" si="54"/>
        <v>0</v>
      </c>
      <c r="BF195" s="301">
        <f t="shared" si="55"/>
        <v>0</v>
      </c>
      <c r="BG195" s="301">
        <f t="shared" si="56"/>
        <v>0</v>
      </c>
      <c r="BH195" s="301">
        <f t="shared" si="57"/>
        <v>0</v>
      </c>
      <c r="BI195" s="301">
        <f t="shared" si="58"/>
        <v>0</v>
      </c>
      <c r="BJ195" s="202" t="s">
        <v>39</v>
      </c>
      <c r="BK195" s="301">
        <f t="shared" si="59"/>
        <v>0</v>
      </c>
      <c r="BL195" s="202" t="s">
        <v>261</v>
      </c>
      <c r="BM195" s="202" t="s">
        <v>3283</v>
      </c>
    </row>
    <row r="196" spans="2:65" s="212" customFormat="1" ht="25.5" customHeight="1">
      <c r="B196" s="213"/>
      <c r="C196" s="291" t="s">
        <v>521</v>
      </c>
      <c r="D196" s="291" t="s">
        <v>198</v>
      </c>
      <c r="E196" s="292" t="s">
        <v>808</v>
      </c>
      <c r="F196" s="293" t="s">
        <v>3284</v>
      </c>
      <c r="G196" s="294" t="s">
        <v>288</v>
      </c>
      <c r="H196" s="295">
        <v>1673</v>
      </c>
      <c r="I196" s="116">
        <v>0</v>
      </c>
      <c r="J196" s="296">
        <f t="shared" si="50"/>
        <v>0</v>
      </c>
      <c r="K196" s="293" t="s">
        <v>351</v>
      </c>
      <c r="L196" s="213"/>
      <c r="M196" s="297" t="s">
        <v>5</v>
      </c>
      <c r="N196" s="298" t="s">
        <v>48</v>
      </c>
      <c r="O196" s="214"/>
      <c r="P196" s="299">
        <f t="shared" si="51"/>
        <v>0</v>
      </c>
      <c r="Q196" s="299">
        <v>0</v>
      </c>
      <c r="R196" s="299">
        <f t="shared" si="52"/>
        <v>0</v>
      </c>
      <c r="S196" s="299">
        <v>0</v>
      </c>
      <c r="T196" s="300">
        <f t="shared" si="53"/>
        <v>0</v>
      </c>
      <c r="AR196" s="202" t="s">
        <v>261</v>
      </c>
      <c r="AT196" s="202" t="s">
        <v>198</v>
      </c>
      <c r="AU196" s="202" t="s">
        <v>85</v>
      </c>
      <c r="AY196" s="202" t="s">
        <v>196</v>
      </c>
      <c r="BE196" s="301">
        <f t="shared" si="54"/>
        <v>0</v>
      </c>
      <c r="BF196" s="301">
        <f t="shared" si="55"/>
        <v>0</v>
      </c>
      <c r="BG196" s="301">
        <f t="shared" si="56"/>
        <v>0</v>
      </c>
      <c r="BH196" s="301">
        <f t="shared" si="57"/>
        <v>0</v>
      </c>
      <c r="BI196" s="301">
        <f t="shared" si="58"/>
        <v>0</v>
      </c>
      <c r="BJ196" s="202" t="s">
        <v>39</v>
      </c>
      <c r="BK196" s="301">
        <f t="shared" si="59"/>
        <v>0</v>
      </c>
      <c r="BL196" s="202" t="s">
        <v>261</v>
      </c>
      <c r="BM196" s="202" t="s">
        <v>3285</v>
      </c>
    </row>
    <row r="197" spans="2:65" s="212" customFormat="1" ht="16.5" customHeight="1">
      <c r="B197" s="213"/>
      <c r="C197" s="302" t="s">
        <v>525</v>
      </c>
      <c r="D197" s="302" t="s">
        <v>291</v>
      </c>
      <c r="E197" s="303" t="s">
        <v>3286</v>
      </c>
      <c r="F197" s="304" t="s">
        <v>813</v>
      </c>
      <c r="G197" s="305" t="s">
        <v>288</v>
      </c>
      <c r="H197" s="306">
        <v>1673</v>
      </c>
      <c r="I197" s="117">
        <v>0</v>
      </c>
      <c r="J197" s="307">
        <f t="shared" si="50"/>
        <v>0</v>
      </c>
      <c r="K197" s="304" t="s">
        <v>351</v>
      </c>
      <c r="L197" s="308"/>
      <c r="M197" s="309" t="s">
        <v>5</v>
      </c>
      <c r="N197" s="310" t="s">
        <v>48</v>
      </c>
      <c r="O197" s="214"/>
      <c r="P197" s="299">
        <f t="shared" si="51"/>
        <v>0</v>
      </c>
      <c r="Q197" s="299">
        <v>1.2E-2</v>
      </c>
      <c r="R197" s="299">
        <f t="shared" si="52"/>
        <v>20.076000000000001</v>
      </c>
      <c r="S197" s="299">
        <v>0</v>
      </c>
      <c r="T197" s="300">
        <f t="shared" si="53"/>
        <v>0</v>
      </c>
      <c r="AR197" s="202" t="s">
        <v>327</v>
      </c>
      <c r="AT197" s="202" t="s">
        <v>291</v>
      </c>
      <c r="AU197" s="202" t="s">
        <v>85</v>
      </c>
      <c r="AY197" s="202" t="s">
        <v>196</v>
      </c>
      <c r="BE197" s="301">
        <f t="shared" si="54"/>
        <v>0</v>
      </c>
      <c r="BF197" s="301">
        <f t="shared" si="55"/>
        <v>0</v>
      </c>
      <c r="BG197" s="301">
        <f t="shared" si="56"/>
        <v>0</v>
      </c>
      <c r="BH197" s="301">
        <f t="shared" si="57"/>
        <v>0</v>
      </c>
      <c r="BI197" s="301">
        <f t="shared" si="58"/>
        <v>0</v>
      </c>
      <c r="BJ197" s="202" t="s">
        <v>39</v>
      </c>
      <c r="BK197" s="301">
        <f t="shared" si="59"/>
        <v>0</v>
      </c>
      <c r="BL197" s="202" t="s">
        <v>261</v>
      </c>
      <c r="BM197" s="202" t="s">
        <v>3287</v>
      </c>
    </row>
    <row r="198" spans="2:65" s="212" customFormat="1" ht="25.5" customHeight="1">
      <c r="B198" s="213"/>
      <c r="C198" s="291" t="s">
        <v>529</v>
      </c>
      <c r="D198" s="291" t="s">
        <v>198</v>
      </c>
      <c r="E198" s="292" t="s">
        <v>3288</v>
      </c>
      <c r="F198" s="293" t="s">
        <v>3289</v>
      </c>
      <c r="G198" s="294" t="s">
        <v>201</v>
      </c>
      <c r="H198" s="295">
        <v>142.27500000000001</v>
      </c>
      <c r="I198" s="116">
        <v>0</v>
      </c>
      <c r="J198" s="296">
        <f t="shared" si="50"/>
        <v>0</v>
      </c>
      <c r="K198" s="293" t="s">
        <v>202</v>
      </c>
      <c r="L198" s="213"/>
      <c r="M198" s="297" t="s">
        <v>5</v>
      </c>
      <c r="N198" s="298" t="s">
        <v>48</v>
      </c>
      <c r="O198" s="214"/>
      <c r="P198" s="299">
        <f t="shared" si="51"/>
        <v>0</v>
      </c>
      <c r="Q198" s="299">
        <v>0</v>
      </c>
      <c r="R198" s="299">
        <f t="shared" si="52"/>
        <v>0</v>
      </c>
      <c r="S198" s="299">
        <v>0</v>
      </c>
      <c r="T198" s="300">
        <f t="shared" si="53"/>
        <v>0</v>
      </c>
      <c r="AR198" s="202" t="s">
        <v>261</v>
      </c>
      <c r="AT198" s="202" t="s">
        <v>198</v>
      </c>
      <c r="AU198" s="202" t="s">
        <v>85</v>
      </c>
      <c r="AY198" s="202" t="s">
        <v>196</v>
      </c>
      <c r="BE198" s="301">
        <f t="shared" si="54"/>
        <v>0</v>
      </c>
      <c r="BF198" s="301">
        <f t="shared" si="55"/>
        <v>0</v>
      </c>
      <c r="BG198" s="301">
        <f t="shared" si="56"/>
        <v>0</v>
      </c>
      <c r="BH198" s="301">
        <f t="shared" si="57"/>
        <v>0</v>
      </c>
      <c r="BI198" s="301">
        <f t="shared" si="58"/>
        <v>0</v>
      </c>
      <c r="BJ198" s="202" t="s">
        <v>39</v>
      </c>
      <c r="BK198" s="301">
        <f t="shared" si="59"/>
        <v>0</v>
      </c>
      <c r="BL198" s="202" t="s">
        <v>261</v>
      </c>
      <c r="BM198" s="202" t="s">
        <v>3290</v>
      </c>
    </row>
    <row r="199" spans="2:65" s="212" customFormat="1" ht="16.5" customHeight="1">
      <c r="B199" s="213"/>
      <c r="C199" s="302" t="s">
        <v>533</v>
      </c>
      <c r="D199" s="302" t="s">
        <v>291</v>
      </c>
      <c r="E199" s="303" t="s">
        <v>782</v>
      </c>
      <c r="F199" s="304" t="s">
        <v>783</v>
      </c>
      <c r="G199" s="305" t="s">
        <v>201</v>
      </c>
      <c r="H199" s="306">
        <v>163.61600000000001</v>
      </c>
      <c r="I199" s="117">
        <v>0</v>
      </c>
      <c r="J199" s="307">
        <f t="shared" si="50"/>
        <v>0</v>
      </c>
      <c r="K199" s="304" t="s">
        <v>202</v>
      </c>
      <c r="L199" s="308"/>
      <c r="M199" s="309" t="s">
        <v>5</v>
      </c>
      <c r="N199" s="310" t="s">
        <v>48</v>
      </c>
      <c r="O199" s="214"/>
      <c r="P199" s="299">
        <f t="shared" si="51"/>
        <v>0</v>
      </c>
      <c r="Q199" s="299">
        <v>2.9999999999999997E-4</v>
      </c>
      <c r="R199" s="299">
        <f t="shared" si="52"/>
        <v>4.9084799999999998E-2</v>
      </c>
      <c r="S199" s="299">
        <v>0</v>
      </c>
      <c r="T199" s="300">
        <f t="shared" si="53"/>
        <v>0</v>
      </c>
      <c r="AR199" s="202" t="s">
        <v>327</v>
      </c>
      <c r="AT199" s="202" t="s">
        <v>291</v>
      </c>
      <c r="AU199" s="202" t="s">
        <v>85</v>
      </c>
      <c r="AY199" s="202" t="s">
        <v>196</v>
      </c>
      <c r="BE199" s="301">
        <f t="shared" si="54"/>
        <v>0</v>
      </c>
      <c r="BF199" s="301">
        <f t="shared" si="55"/>
        <v>0</v>
      </c>
      <c r="BG199" s="301">
        <f t="shared" si="56"/>
        <v>0</v>
      </c>
      <c r="BH199" s="301">
        <f t="shared" si="57"/>
        <v>0</v>
      </c>
      <c r="BI199" s="301">
        <f t="shared" si="58"/>
        <v>0</v>
      </c>
      <c r="BJ199" s="202" t="s">
        <v>39</v>
      </c>
      <c r="BK199" s="301">
        <f t="shared" si="59"/>
        <v>0</v>
      </c>
      <c r="BL199" s="202" t="s">
        <v>261</v>
      </c>
      <c r="BM199" s="202" t="s">
        <v>3291</v>
      </c>
    </row>
    <row r="200" spans="2:65" s="312" customFormat="1">
      <c r="B200" s="311"/>
      <c r="D200" s="313" t="s">
        <v>464</v>
      </c>
      <c r="F200" s="314" t="s">
        <v>3292</v>
      </c>
      <c r="H200" s="315">
        <v>163.61600000000001</v>
      </c>
      <c r="I200" s="118"/>
      <c r="L200" s="311"/>
      <c r="M200" s="316"/>
      <c r="N200" s="317"/>
      <c r="O200" s="317"/>
      <c r="P200" s="317"/>
      <c r="Q200" s="317"/>
      <c r="R200" s="317"/>
      <c r="S200" s="317"/>
      <c r="T200" s="318"/>
      <c r="AT200" s="319" t="s">
        <v>464</v>
      </c>
      <c r="AU200" s="319" t="s">
        <v>85</v>
      </c>
      <c r="AV200" s="312" t="s">
        <v>85</v>
      </c>
      <c r="AW200" s="312" t="s">
        <v>6</v>
      </c>
      <c r="AX200" s="312" t="s">
        <v>39</v>
      </c>
      <c r="AY200" s="319" t="s">
        <v>196</v>
      </c>
    </row>
    <row r="201" spans="2:65" s="212" customFormat="1" ht="38.25" customHeight="1">
      <c r="B201" s="213"/>
      <c r="C201" s="291" t="s">
        <v>537</v>
      </c>
      <c r="D201" s="291" t="s">
        <v>198</v>
      </c>
      <c r="E201" s="292" t="s">
        <v>816</v>
      </c>
      <c r="F201" s="293" t="s">
        <v>817</v>
      </c>
      <c r="G201" s="294" t="s">
        <v>243</v>
      </c>
      <c r="H201" s="295">
        <v>22.13</v>
      </c>
      <c r="I201" s="116">
        <v>0</v>
      </c>
      <c r="J201" s="296">
        <f>ROUND(I201*H201,2)</f>
        <v>0</v>
      </c>
      <c r="K201" s="293" t="s">
        <v>202</v>
      </c>
      <c r="L201" s="213"/>
      <c r="M201" s="297" t="s">
        <v>5</v>
      </c>
      <c r="N201" s="298" t="s">
        <v>48</v>
      </c>
      <c r="O201" s="214"/>
      <c r="P201" s="299">
        <f>O201*H201</f>
        <v>0</v>
      </c>
      <c r="Q201" s="299">
        <v>0</v>
      </c>
      <c r="R201" s="299">
        <f>Q201*H201</f>
        <v>0</v>
      </c>
      <c r="S201" s="299">
        <v>0</v>
      </c>
      <c r="T201" s="300">
        <f>S201*H201</f>
        <v>0</v>
      </c>
      <c r="AR201" s="202" t="s">
        <v>261</v>
      </c>
      <c r="AT201" s="202" t="s">
        <v>198</v>
      </c>
      <c r="AU201" s="202" t="s">
        <v>85</v>
      </c>
      <c r="AY201" s="202" t="s">
        <v>196</v>
      </c>
      <c r="BE201" s="301">
        <f>IF(N201="základní",J201,0)</f>
        <v>0</v>
      </c>
      <c r="BF201" s="301">
        <f>IF(N201="snížená",J201,0)</f>
        <v>0</v>
      </c>
      <c r="BG201" s="301">
        <f>IF(N201="zákl. přenesená",J201,0)</f>
        <v>0</v>
      </c>
      <c r="BH201" s="301">
        <f>IF(N201="sníž. přenesená",J201,0)</f>
        <v>0</v>
      </c>
      <c r="BI201" s="301">
        <f>IF(N201="nulová",J201,0)</f>
        <v>0</v>
      </c>
      <c r="BJ201" s="202" t="s">
        <v>39</v>
      </c>
      <c r="BK201" s="301">
        <f>ROUND(I201*H201,2)</f>
        <v>0</v>
      </c>
      <c r="BL201" s="202" t="s">
        <v>261</v>
      </c>
      <c r="BM201" s="202" t="s">
        <v>3293</v>
      </c>
    </row>
    <row r="202" spans="2:65" s="279" customFormat="1" ht="29.85" customHeight="1">
      <c r="B202" s="278"/>
      <c r="D202" s="280" t="s">
        <v>76</v>
      </c>
      <c r="E202" s="289" t="s">
        <v>819</v>
      </c>
      <c r="F202" s="289" t="s">
        <v>820</v>
      </c>
      <c r="I202" s="115"/>
      <c r="J202" s="290">
        <f>BK202</f>
        <v>0</v>
      </c>
      <c r="L202" s="278"/>
      <c r="M202" s="283"/>
      <c r="N202" s="284"/>
      <c r="O202" s="284"/>
      <c r="P202" s="285">
        <f>SUM(P203:P210)</f>
        <v>0</v>
      </c>
      <c r="Q202" s="284"/>
      <c r="R202" s="285">
        <f>SUM(R203:R210)</f>
        <v>2.4739720000000003</v>
      </c>
      <c r="S202" s="284"/>
      <c r="T202" s="286">
        <f>SUM(T203:T210)</f>
        <v>1.124349</v>
      </c>
      <c r="AR202" s="280" t="s">
        <v>85</v>
      </c>
      <c r="AT202" s="287" t="s">
        <v>76</v>
      </c>
      <c r="AU202" s="287" t="s">
        <v>39</v>
      </c>
      <c r="AY202" s="280" t="s">
        <v>196</v>
      </c>
      <c r="BK202" s="288">
        <f>SUM(BK203:BK210)</f>
        <v>0</v>
      </c>
    </row>
    <row r="203" spans="2:65" s="212" customFormat="1" ht="38.25" customHeight="1">
      <c r="B203" s="213"/>
      <c r="C203" s="291" t="s">
        <v>541</v>
      </c>
      <c r="D203" s="291" t="s">
        <v>198</v>
      </c>
      <c r="E203" s="292" t="s">
        <v>3294</v>
      </c>
      <c r="F203" s="293" t="s">
        <v>3295</v>
      </c>
      <c r="G203" s="294" t="s">
        <v>201</v>
      </c>
      <c r="H203" s="295">
        <v>272.88</v>
      </c>
      <c r="I203" s="116">
        <v>0</v>
      </c>
      <c r="J203" s="296">
        <f>ROUND(I203*H203,2)</f>
        <v>0</v>
      </c>
      <c r="K203" s="293" t="s">
        <v>202</v>
      </c>
      <c r="L203" s="213"/>
      <c r="M203" s="297" t="s">
        <v>5</v>
      </c>
      <c r="N203" s="298" t="s">
        <v>48</v>
      </c>
      <c r="O203" s="214"/>
      <c r="P203" s="299">
        <f>O203*H203</f>
        <v>0</v>
      </c>
      <c r="Q203" s="299">
        <v>0</v>
      </c>
      <c r="R203" s="299">
        <f>Q203*H203</f>
        <v>0</v>
      </c>
      <c r="S203" s="299">
        <v>1.75E-3</v>
      </c>
      <c r="T203" s="300">
        <f>S203*H203</f>
        <v>0.47754000000000002</v>
      </c>
      <c r="AR203" s="202" t="s">
        <v>261</v>
      </c>
      <c r="AT203" s="202" t="s">
        <v>198</v>
      </c>
      <c r="AU203" s="202" t="s">
        <v>85</v>
      </c>
      <c r="AY203" s="202" t="s">
        <v>196</v>
      </c>
      <c r="BE203" s="301">
        <f>IF(N203="základní",J203,0)</f>
        <v>0</v>
      </c>
      <c r="BF203" s="301">
        <f>IF(N203="snížená",J203,0)</f>
        <v>0</v>
      </c>
      <c r="BG203" s="301">
        <f>IF(N203="zákl. přenesená",J203,0)</f>
        <v>0</v>
      </c>
      <c r="BH203" s="301">
        <f>IF(N203="sníž. přenesená",J203,0)</f>
        <v>0</v>
      </c>
      <c r="BI203" s="301">
        <f>IF(N203="nulová",J203,0)</f>
        <v>0</v>
      </c>
      <c r="BJ203" s="202" t="s">
        <v>39</v>
      </c>
      <c r="BK203" s="301">
        <f>ROUND(I203*H203,2)</f>
        <v>0</v>
      </c>
      <c r="BL203" s="202" t="s">
        <v>261</v>
      </c>
      <c r="BM203" s="202" t="s">
        <v>3296</v>
      </c>
    </row>
    <row r="204" spans="2:65" s="212" customFormat="1" ht="38.25" customHeight="1">
      <c r="B204" s="213"/>
      <c r="C204" s="291" t="s">
        <v>545</v>
      </c>
      <c r="D204" s="291" t="s">
        <v>198</v>
      </c>
      <c r="E204" s="292" t="s">
        <v>3297</v>
      </c>
      <c r="F204" s="293" t="s">
        <v>3298</v>
      </c>
      <c r="G204" s="294" t="s">
        <v>201</v>
      </c>
      <c r="H204" s="295">
        <v>431.20600000000002</v>
      </c>
      <c r="I204" s="116">
        <v>0</v>
      </c>
      <c r="J204" s="296">
        <f>ROUND(I204*H204,2)</f>
        <v>0</v>
      </c>
      <c r="K204" s="293" t="s">
        <v>202</v>
      </c>
      <c r="L204" s="213"/>
      <c r="M204" s="297" t="s">
        <v>5</v>
      </c>
      <c r="N204" s="298" t="s">
        <v>48</v>
      </c>
      <c r="O204" s="214"/>
      <c r="P204" s="299">
        <f>O204*H204</f>
        <v>0</v>
      </c>
      <c r="Q204" s="299">
        <v>0</v>
      </c>
      <c r="R204" s="299">
        <f>Q204*H204</f>
        <v>0</v>
      </c>
      <c r="S204" s="299">
        <v>1.5E-3</v>
      </c>
      <c r="T204" s="300">
        <f>S204*H204</f>
        <v>0.64680900000000008</v>
      </c>
      <c r="AR204" s="202" t="s">
        <v>261</v>
      </c>
      <c r="AT204" s="202" t="s">
        <v>198</v>
      </c>
      <c r="AU204" s="202" t="s">
        <v>85</v>
      </c>
      <c r="AY204" s="202" t="s">
        <v>196</v>
      </c>
      <c r="BE204" s="301">
        <f>IF(N204="základní",J204,0)</f>
        <v>0</v>
      </c>
      <c r="BF204" s="301">
        <f>IF(N204="snížená",J204,0)</f>
        <v>0</v>
      </c>
      <c r="BG204" s="301">
        <f>IF(N204="zákl. přenesená",J204,0)</f>
        <v>0</v>
      </c>
      <c r="BH204" s="301">
        <f>IF(N204="sníž. přenesená",J204,0)</f>
        <v>0</v>
      </c>
      <c r="BI204" s="301">
        <f>IF(N204="nulová",J204,0)</f>
        <v>0</v>
      </c>
      <c r="BJ204" s="202" t="s">
        <v>39</v>
      </c>
      <c r="BK204" s="301">
        <f>ROUND(I204*H204,2)</f>
        <v>0</v>
      </c>
      <c r="BL204" s="202" t="s">
        <v>261</v>
      </c>
      <c r="BM204" s="202" t="s">
        <v>3299</v>
      </c>
    </row>
    <row r="205" spans="2:65" s="212" customFormat="1" ht="25.5" customHeight="1">
      <c r="B205" s="213"/>
      <c r="C205" s="291" t="s">
        <v>549</v>
      </c>
      <c r="D205" s="291" t="s">
        <v>198</v>
      </c>
      <c r="E205" s="292" t="s">
        <v>826</v>
      </c>
      <c r="F205" s="293" t="s">
        <v>827</v>
      </c>
      <c r="G205" s="294" t="s">
        <v>201</v>
      </c>
      <c r="H205" s="295">
        <v>409.471</v>
      </c>
      <c r="I205" s="116">
        <v>0</v>
      </c>
      <c r="J205" s="296">
        <f>ROUND(I205*H205,2)</f>
        <v>0</v>
      </c>
      <c r="K205" s="293" t="s">
        <v>202</v>
      </c>
      <c r="L205" s="213"/>
      <c r="M205" s="297" t="s">
        <v>5</v>
      </c>
      <c r="N205" s="298" t="s">
        <v>48</v>
      </c>
      <c r="O205" s="214"/>
      <c r="P205" s="299">
        <f>O205*H205</f>
        <v>0</v>
      </c>
      <c r="Q205" s="299">
        <v>0</v>
      </c>
      <c r="R205" s="299">
        <f>Q205*H205</f>
        <v>0</v>
      </c>
      <c r="S205" s="299">
        <v>0</v>
      </c>
      <c r="T205" s="300">
        <f>S205*H205</f>
        <v>0</v>
      </c>
      <c r="AR205" s="202" t="s">
        <v>261</v>
      </c>
      <c r="AT205" s="202" t="s">
        <v>198</v>
      </c>
      <c r="AU205" s="202" t="s">
        <v>85</v>
      </c>
      <c r="AY205" s="202" t="s">
        <v>196</v>
      </c>
      <c r="BE205" s="301">
        <f>IF(N205="základní",J205,0)</f>
        <v>0</v>
      </c>
      <c r="BF205" s="301">
        <f>IF(N205="snížená",J205,0)</f>
        <v>0</v>
      </c>
      <c r="BG205" s="301">
        <f>IF(N205="zákl. přenesená",J205,0)</f>
        <v>0</v>
      </c>
      <c r="BH205" s="301">
        <f>IF(N205="sníž. přenesená",J205,0)</f>
        <v>0</v>
      </c>
      <c r="BI205" s="301">
        <f>IF(N205="nulová",J205,0)</f>
        <v>0</v>
      </c>
      <c r="BJ205" s="202" t="s">
        <v>39</v>
      </c>
      <c r="BK205" s="301">
        <f>ROUND(I205*H205,2)</f>
        <v>0</v>
      </c>
      <c r="BL205" s="202" t="s">
        <v>261</v>
      </c>
      <c r="BM205" s="202" t="s">
        <v>3300</v>
      </c>
    </row>
    <row r="206" spans="2:65" s="212" customFormat="1" ht="25.5" customHeight="1">
      <c r="B206" s="213"/>
      <c r="C206" s="302" t="s">
        <v>553</v>
      </c>
      <c r="D206" s="302" t="s">
        <v>291</v>
      </c>
      <c r="E206" s="303" t="s">
        <v>835</v>
      </c>
      <c r="F206" s="304" t="s">
        <v>3301</v>
      </c>
      <c r="G206" s="305" t="s">
        <v>201</v>
      </c>
      <c r="H206" s="306">
        <v>291.46100000000001</v>
      </c>
      <c r="I206" s="117">
        <v>0</v>
      </c>
      <c r="J206" s="307">
        <f>ROUND(I206*H206,2)</f>
        <v>0</v>
      </c>
      <c r="K206" s="304" t="s">
        <v>351</v>
      </c>
      <c r="L206" s="308"/>
      <c r="M206" s="309" t="s">
        <v>5</v>
      </c>
      <c r="N206" s="310" t="s">
        <v>48</v>
      </c>
      <c r="O206" s="214"/>
      <c r="P206" s="299">
        <f>O206*H206</f>
        <v>0</v>
      </c>
      <c r="Q206" s="299">
        <v>8.0000000000000002E-3</v>
      </c>
      <c r="R206" s="299">
        <f>Q206*H206</f>
        <v>2.3316880000000002</v>
      </c>
      <c r="S206" s="299">
        <v>0</v>
      </c>
      <c r="T206" s="300">
        <f>S206*H206</f>
        <v>0</v>
      </c>
      <c r="AR206" s="202" t="s">
        <v>327</v>
      </c>
      <c r="AT206" s="202" t="s">
        <v>291</v>
      </c>
      <c r="AU206" s="202" t="s">
        <v>85</v>
      </c>
      <c r="AY206" s="202" t="s">
        <v>196</v>
      </c>
      <c r="BE206" s="301">
        <f>IF(N206="základní",J206,0)</f>
        <v>0</v>
      </c>
      <c r="BF206" s="301">
        <f>IF(N206="snížená",J206,0)</f>
        <v>0</v>
      </c>
      <c r="BG206" s="301">
        <f>IF(N206="zákl. přenesená",J206,0)</f>
        <v>0</v>
      </c>
      <c r="BH206" s="301">
        <f>IF(N206="sníž. přenesená",J206,0)</f>
        <v>0</v>
      </c>
      <c r="BI206" s="301">
        <f>IF(N206="nulová",J206,0)</f>
        <v>0</v>
      </c>
      <c r="BJ206" s="202" t="s">
        <v>39</v>
      </c>
      <c r="BK206" s="301">
        <f>ROUND(I206*H206,2)</f>
        <v>0</v>
      </c>
      <c r="BL206" s="202" t="s">
        <v>261</v>
      </c>
      <c r="BM206" s="202" t="s">
        <v>3302</v>
      </c>
    </row>
    <row r="207" spans="2:65" s="312" customFormat="1">
      <c r="B207" s="311"/>
      <c r="D207" s="313" t="s">
        <v>464</v>
      </c>
      <c r="F207" s="314" t="s">
        <v>3303</v>
      </c>
      <c r="H207" s="315">
        <v>291.46100000000001</v>
      </c>
      <c r="I207" s="118"/>
      <c r="L207" s="311"/>
      <c r="M207" s="316"/>
      <c r="N207" s="317"/>
      <c r="O207" s="317"/>
      <c r="P207" s="317"/>
      <c r="Q207" s="317"/>
      <c r="R207" s="317"/>
      <c r="S207" s="317"/>
      <c r="T207" s="318"/>
      <c r="AT207" s="319" t="s">
        <v>464</v>
      </c>
      <c r="AU207" s="319" t="s">
        <v>85</v>
      </c>
      <c r="AV207" s="312" t="s">
        <v>85</v>
      </c>
      <c r="AW207" s="312" t="s">
        <v>6</v>
      </c>
      <c r="AX207" s="312" t="s">
        <v>39</v>
      </c>
      <c r="AY207" s="319" t="s">
        <v>196</v>
      </c>
    </row>
    <row r="208" spans="2:65" s="212" customFormat="1" ht="25.5" customHeight="1">
      <c r="B208" s="213"/>
      <c r="C208" s="302" t="s">
        <v>557</v>
      </c>
      <c r="D208" s="302" t="s">
        <v>291</v>
      </c>
      <c r="E208" s="303" t="s">
        <v>3304</v>
      </c>
      <c r="F208" s="304" t="s">
        <v>3305</v>
      </c>
      <c r="G208" s="305" t="s">
        <v>201</v>
      </c>
      <c r="H208" s="306">
        <v>142.28399999999999</v>
      </c>
      <c r="I208" s="117">
        <v>0</v>
      </c>
      <c r="J208" s="307">
        <f>ROUND(I208*H208,2)</f>
        <v>0</v>
      </c>
      <c r="K208" s="304" t="s">
        <v>202</v>
      </c>
      <c r="L208" s="308"/>
      <c r="M208" s="309" t="s">
        <v>5</v>
      </c>
      <c r="N208" s="310" t="s">
        <v>48</v>
      </c>
      <c r="O208" s="214"/>
      <c r="P208" s="299">
        <f>O208*H208</f>
        <v>0</v>
      </c>
      <c r="Q208" s="299">
        <v>1E-3</v>
      </c>
      <c r="R208" s="299">
        <f>Q208*H208</f>
        <v>0.14228399999999999</v>
      </c>
      <c r="S208" s="299">
        <v>0</v>
      </c>
      <c r="T208" s="300">
        <f>S208*H208</f>
        <v>0</v>
      </c>
      <c r="AR208" s="202" t="s">
        <v>327</v>
      </c>
      <c r="AT208" s="202" t="s">
        <v>291</v>
      </c>
      <c r="AU208" s="202" t="s">
        <v>85</v>
      </c>
      <c r="AY208" s="202" t="s">
        <v>196</v>
      </c>
      <c r="BE208" s="301">
        <f>IF(N208="základní",J208,0)</f>
        <v>0</v>
      </c>
      <c r="BF208" s="301">
        <f>IF(N208="snížená",J208,0)</f>
        <v>0</v>
      </c>
      <c r="BG208" s="301">
        <f>IF(N208="zákl. přenesená",J208,0)</f>
        <v>0</v>
      </c>
      <c r="BH208" s="301">
        <f>IF(N208="sníž. přenesená",J208,0)</f>
        <v>0</v>
      </c>
      <c r="BI208" s="301">
        <f>IF(N208="nulová",J208,0)</f>
        <v>0</v>
      </c>
      <c r="BJ208" s="202" t="s">
        <v>39</v>
      </c>
      <c r="BK208" s="301">
        <f>ROUND(I208*H208,2)</f>
        <v>0</v>
      </c>
      <c r="BL208" s="202" t="s">
        <v>261</v>
      </c>
      <c r="BM208" s="202" t="s">
        <v>3306</v>
      </c>
    </row>
    <row r="209" spans="2:65" s="312" customFormat="1">
      <c r="B209" s="311"/>
      <c r="D209" s="313" t="s">
        <v>464</v>
      </c>
      <c r="F209" s="314" t="s">
        <v>3281</v>
      </c>
      <c r="H209" s="315">
        <v>142.28399999999999</v>
      </c>
      <c r="I209" s="118"/>
      <c r="L209" s="311"/>
      <c r="M209" s="316"/>
      <c r="N209" s="317"/>
      <c r="O209" s="317"/>
      <c r="P209" s="317"/>
      <c r="Q209" s="317"/>
      <c r="R209" s="317"/>
      <c r="S209" s="317"/>
      <c r="T209" s="318"/>
      <c r="AT209" s="319" t="s">
        <v>464</v>
      </c>
      <c r="AU209" s="319" t="s">
        <v>85</v>
      </c>
      <c r="AV209" s="312" t="s">
        <v>85</v>
      </c>
      <c r="AW209" s="312" t="s">
        <v>6</v>
      </c>
      <c r="AX209" s="312" t="s">
        <v>39</v>
      </c>
      <c r="AY209" s="319" t="s">
        <v>196</v>
      </c>
    </row>
    <row r="210" spans="2:65" s="212" customFormat="1" ht="38.25" customHeight="1">
      <c r="B210" s="213"/>
      <c r="C210" s="291" t="s">
        <v>561</v>
      </c>
      <c r="D210" s="291" t="s">
        <v>198</v>
      </c>
      <c r="E210" s="292" t="s">
        <v>840</v>
      </c>
      <c r="F210" s="293" t="s">
        <v>841</v>
      </c>
      <c r="G210" s="294" t="s">
        <v>243</v>
      </c>
      <c r="H210" s="295">
        <v>2.4740000000000002</v>
      </c>
      <c r="I210" s="116">
        <v>0</v>
      </c>
      <c r="J210" s="296">
        <f>ROUND(I210*H210,2)</f>
        <v>0</v>
      </c>
      <c r="K210" s="293" t="s">
        <v>202</v>
      </c>
      <c r="L210" s="213"/>
      <c r="M210" s="297" t="s">
        <v>5</v>
      </c>
      <c r="N210" s="298" t="s">
        <v>48</v>
      </c>
      <c r="O210" s="214"/>
      <c r="P210" s="299">
        <f>O210*H210</f>
        <v>0</v>
      </c>
      <c r="Q210" s="299">
        <v>0</v>
      </c>
      <c r="R210" s="299">
        <f>Q210*H210</f>
        <v>0</v>
      </c>
      <c r="S210" s="299">
        <v>0</v>
      </c>
      <c r="T210" s="300">
        <f>S210*H210</f>
        <v>0</v>
      </c>
      <c r="AR210" s="202" t="s">
        <v>261</v>
      </c>
      <c r="AT210" s="202" t="s">
        <v>198</v>
      </c>
      <c r="AU210" s="202" t="s">
        <v>85</v>
      </c>
      <c r="AY210" s="202" t="s">
        <v>196</v>
      </c>
      <c r="BE210" s="301">
        <f>IF(N210="základní",J210,0)</f>
        <v>0</v>
      </c>
      <c r="BF210" s="301">
        <f>IF(N210="snížená",J210,0)</f>
        <v>0</v>
      </c>
      <c r="BG210" s="301">
        <f>IF(N210="zákl. přenesená",J210,0)</f>
        <v>0</v>
      </c>
      <c r="BH210" s="301">
        <f>IF(N210="sníž. přenesená",J210,0)</f>
        <v>0</v>
      </c>
      <c r="BI210" s="301">
        <f>IF(N210="nulová",J210,0)</f>
        <v>0</v>
      </c>
      <c r="BJ210" s="202" t="s">
        <v>39</v>
      </c>
      <c r="BK210" s="301">
        <f>ROUND(I210*H210,2)</f>
        <v>0</v>
      </c>
      <c r="BL210" s="202" t="s">
        <v>261</v>
      </c>
      <c r="BM210" s="202" t="s">
        <v>3307</v>
      </c>
    </row>
    <row r="211" spans="2:65" s="279" customFormat="1" ht="29.85" customHeight="1">
      <c r="B211" s="278"/>
      <c r="D211" s="280" t="s">
        <v>76</v>
      </c>
      <c r="E211" s="289" t="s">
        <v>3308</v>
      </c>
      <c r="F211" s="289" t="s">
        <v>3309</v>
      </c>
      <c r="I211" s="115"/>
      <c r="J211" s="290">
        <f>BK211</f>
        <v>0</v>
      </c>
      <c r="L211" s="278"/>
      <c r="M211" s="283"/>
      <c r="N211" s="284"/>
      <c r="O211" s="284"/>
      <c r="P211" s="285">
        <f>P212</f>
        <v>0</v>
      </c>
      <c r="Q211" s="284"/>
      <c r="R211" s="285">
        <f>R212</f>
        <v>0</v>
      </c>
      <c r="S211" s="284"/>
      <c r="T211" s="286">
        <f>T212</f>
        <v>13.367386</v>
      </c>
      <c r="AR211" s="280" t="s">
        <v>85</v>
      </c>
      <c r="AT211" s="287" t="s">
        <v>76</v>
      </c>
      <c r="AU211" s="287" t="s">
        <v>39</v>
      </c>
      <c r="AY211" s="280" t="s">
        <v>196</v>
      </c>
      <c r="BK211" s="288">
        <f>BK212</f>
        <v>0</v>
      </c>
    </row>
    <row r="212" spans="2:65" s="212" customFormat="1" ht="25.5" customHeight="1">
      <c r="B212" s="213"/>
      <c r="C212" s="291" t="s">
        <v>565</v>
      </c>
      <c r="D212" s="291" t="s">
        <v>198</v>
      </c>
      <c r="E212" s="292" t="s">
        <v>3310</v>
      </c>
      <c r="F212" s="293" t="s">
        <v>3311</v>
      </c>
      <c r="G212" s="294" t="s">
        <v>201</v>
      </c>
      <c r="H212" s="295">
        <v>431.20600000000002</v>
      </c>
      <c r="I212" s="116">
        <v>0</v>
      </c>
      <c r="J212" s="296">
        <f>ROUND(I212*H212,2)</f>
        <v>0</v>
      </c>
      <c r="K212" s="293" t="s">
        <v>202</v>
      </c>
      <c r="L212" s="213"/>
      <c r="M212" s="297" t="s">
        <v>5</v>
      </c>
      <c r="N212" s="298" t="s">
        <v>48</v>
      </c>
      <c r="O212" s="214"/>
      <c r="P212" s="299">
        <f>O212*H212</f>
        <v>0</v>
      </c>
      <c r="Q212" s="299">
        <v>0</v>
      </c>
      <c r="R212" s="299">
        <f>Q212*H212</f>
        <v>0</v>
      </c>
      <c r="S212" s="299">
        <v>3.1E-2</v>
      </c>
      <c r="T212" s="300">
        <f>S212*H212</f>
        <v>13.367386</v>
      </c>
      <c r="AR212" s="202" t="s">
        <v>261</v>
      </c>
      <c r="AT212" s="202" t="s">
        <v>198</v>
      </c>
      <c r="AU212" s="202" t="s">
        <v>85</v>
      </c>
      <c r="AY212" s="202" t="s">
        <v>196</v>
      </c>
      <c r="BE212" s="301">
        <f>IF(N212="základní",J212,0)</f>
        <v>0</v>
      </c>
      <c r="BF212" s="301">
        <f>IF(N212="snížená",J212,0)</f>
        <v>0</v>
      </c>
      <c r="BG212" s="301">
        <f>IF(N212="zákl. přenesená",J212,0)</f>
        <v>0</v>
      </c>
      <c r="BH212" s="301">
        <f>IF(N212="sníž. přenesená",J212,0)</f>
        <v>0</v>
      </c>
      <c r="BI212" s="301">
        <f>IF(N212="nulová",J212,0)</f>
        <v>0</v>
      </c>
      <c r="BJ212" s="202" t="s">
        <v>39</v>
      </c>
      <c r="BK212" s="301">
        <f>ROUND(I212*H212,2)</f>
        <v>0</v>
      </c>
      <c r="BL212" s="202" t="s">
        <v>261</v>
      </c>
      <c r="BM212" s="202" t="s">
        <v>3312</v>
      </c>
    </row>
    <row r="213" spans="2:65" s="279" customFormat="1" ht="29.85" customHeight="1">
      <c r="B213" s="278"/>
      <c r="D213" s="280" t="s">
        <v>76</v>
      </c>
      <c r="E213" s="289" t="s">
        <v>843</v>
      </c>
      <c r="F213" s="289" t="s">
        <v>844</v>
      </c>
      <c r="I213" s="115"/>
      <c r="J213" s="290">
        <f>BK213</f>
        <v>0</v>
      </c>
      <c r="L213" s="278"/>
      <c r="M213" s="283"/>
      <c r="N213" s="284"/>
      <c r="O213" s="284"/>
      <c r="P213" s="285">
        <f>SUM(P214:P233)</f>
        <v>0</v>
      </c>
      <c r="Q213" s="284"/>
      <c r="R213" s="285">
        <f>SUM(R214:R233)</f>
        <v>16.35975346</v>
      </c>
      <c r="S213" s="284"/>
      <c r="T213" s="286">
        <f>SUM(T214:T233)</f>
        <v>0</v>
      </c>
      <c r="AR213" s="280" t="s">
        <v>85</v>
      </c>
      <c r="AT213" s="287" t="s">
        <v>76</v>
      </c>
      <c r="AU213" s="287" t="s">
        <v>39</v>
      </c>
      <c r="AY213" s="280" t="s">
        <v>196</v>
      </c>
      <c r="BK213" s="288">
        <f>SUM(BK214:BK233)</f>
        <v>0</v>
      </c>
    </row>
    <row r="214" spans="2:65" s="212" customFormat="1" ht="25.5" customHeight="1">
      <c r="B214" s="213"/>
      <c r="C214" s="291" t="s">
        <v>569</v>
      </c>
      <c r="D214" s="291" t="s">
        <v>198</v>
      </c>
      <c r="E214" s="292" t="s">
        <v>3313</v>
      </c>
      <c r="F214" s="293" t="s">
        <v>3314</v>
      </c>
      <c r="G214" s="294" t="s">
        <v>400</v>
      </c>
      <c r="H214" s="295">
        <v>19.45</v>
      </c>
      <c r="I214" s="116">
        <v>0</v>
      </c>
      <c r="J214" s="296">
        <f t="shared" ref="J214:J223" si="60">ROUND(I214*H214,2)</f>
        <v>0</v>
      </c>
      <c r="K214" s="293" t="s">
        <v>202</v>
      </c>
      <c r="L214" s="213"/>
      <c r="M214" s="297" t="s">
        <v>5</v>
      </c>
      <c r="N214" s="298" t="s">
        <v>48</v>
      </c>
      <c r="O214" s="214"/>
      <c r="P214" s="299">
        <f t="shared" ref="P214:P223" si="61">O214*H214</f>
        <v>0</v>
      </c>
      <c r="Q214" s="299">
        <v>0</v>
      </c>
      <c r="R214" s="299">
        <f t="shared" ref="R214:R223" si="62">Q214*H214</f>
        <v>0</v>
      </c>
      <c r="S214" s="299">
        <v>0</v>
      </c>
      <c r="T214" s="300">
        <f t="shared" ref="T214:T223" si="63">S214*H214</f>
        <v>0</v>
      </c>
      <c r="AR214" s="202" t="s">
        <v>261</v>
      </c>
      <c r="AT214" s="202" t="s">
        <v>198</v>
      </c>
      <c r="AU214" s="202" t="s">
        <v>85</v>
      </c>
      <c r="AY214" s="202" t="s">
        <v>196</v>
      </c>
      <c r="BE214" s="301">
        <f t="shared" ref="BE214:BE223" si="64">IF(N214="základní",J214,0)</f>
        <v>0</v>
      </c>
      <c r="BF214" s="301">
        <f t="shared" ref="BF214:BF223" si="65">IF(N214="snížená",J214,0)</f>
        <v>0</v>
      </c>
      <c r="BG214" s="301">
        <f t="shared" ref="BG214:BG223" si="66">IF(N214="zákl. přenesená",J214,0)</f>
        <v>0</v>
      </c>
      <c r="BH214" s="301">
        <f t="shared" ref="BH214:BH223" si="67">IF(N214="sníž. přenesená",J214,0)</f>
        <v>0</v>
      </c>
      <c r="BI214" s="301">
        <f t="shared" ref="BI214:BI223" si="68">IF(N214="nulová",J214,0)</f>
        <v>0</v>
      </c>
      <c r="BJ214" s="202" t="s">
        <v>39</v>
      </c>
      <c r="BK214" s="301">
        <f t="shared" ref="BK214:BK223" si="69">ROUND(I214*H214,2)</f>
        <v>0</v>
      </c>
      <c r="BL214" s="202" t="s">
        <v>261</v>
      </c>
      <c r="BM214" s="202" t="s">
        <v>3315</v>
      </c>
    </row>
    <row r="215" spans="2:65" s="212" customFormat="1" ht="25.5" customHeight="1">
      <c r="B215" s="213"/>
      <c r="C215" s="291" t="s">
        <v>573</v>
      </c>
      <c r="D215" s="291" t="s">
        <v>198</v>
      </c>
      <c r="E215" s="292" t="s">
        <v>3316</v>
      </c>
      <c r="F215" s="293" t="s">
        <v>3317</v>
      </c>
      <c r="G215" s="294" t="s">
        <v>201</v>
      </c>
      <c r="H215" s="295">
        <v>152.166</v>
      </c>
      <c r="I215" s="116">
        <v>0</v>
      </c>
      <c r="J215" s="296">
        <f t="shared" si="60"/>
        <v>0</v>
      </c>
      <c r="K215" s="293" t="s">
        <v>202</v>
      </c>
      <c r="L215" s="213"/>
      <c r="M215" s="297" t="s">
        <v>5</v>
      </c>
      <c r="N215" s="298" t="s">
        <v>48</v>
      </c>
      <c r="O215" s="214"/>
      <c r="P215" s="299">
        <f t="shared" si="61"/>
        <v>0</v>
      </c>
      <c r="Q215" s="299">
        <v>2.0000000000000001E-4</v>
      </c>
      <c r="R215" s="299">
        <f t="shared" si="62"/>
        <v>3.0433200000000001E-2</v>
      </c>
      <c r="S215" s="299">
        <v>0</v>
      </c>
      <c r="T215" s="300">
        <f t="shared" si="63"/>
        <v>0</v>
      </c>
      <c r="AR215" s="202" t="s">
        <v>261</v>
      </c>
      <c r="AT215" s="202" t="s">
        <v>198</v>
      </c>
      <c r="AU215" s="202" t="s">
        <v>85</v>
      </c>
      <c r="AY215" s="202" t="s">
        <v>196</v>
      </c>
      <c r="BE215" s="301">
        <f t="shared" si="64"/>
        <v>0</v>
      </c>
      <c r="BF215" s="301">
        <f t="shared" si="65"/>
        <v>0</v>
      </c>
      <c r="BG215" s="301">
        <f t="shared" si="66"/>
        <v>0</v>
      </c>
      <c r="BH215" s="301">
        <f t="shared" si="67"/>
        <v>0</v>
      </c>
      <c r="BI215" s="301">
        <f t="shared" si="68"/>
        <v>0</v>
      </c>
      <c r="BJ215" s="202" t="s">
        <v>39</v>
      </c>
      <c r="BK215" s="301">
        <f t="shared" si="69"/>
        <v>0</v>
      </c>
      <c r="BL215" s="202" t="s">
        <v>261</v>
      </c>
      <c r="BM215" s="202" t="s">
        <v>3318</v>
      </c>
    </row>
    <row r="216" spans="2:65" s="212" customFormat="1" ht="51" customHeight="1">
      <c r="B216" s="213"/>
      <c r="C216" s="291" t="s">
        <v>577</v>
      </c>
      <c r="D216" s="291" t="s">
        <v>198</v>
      </c>
      <c r="E216" s="292" t="s">
        <v>3319</v>
      </c>
      <c r="F216" s="293" t="s">
        <v>3320</v>
      </c>
      <c r="G216" s="294" t="s">
        <v>201</v>
      </c>
      <c r="H216" s="295">
        <v>29.875</v>
      </c>
      <c r="I216" s="116">
        <v>0</v>
      </c>
      <c r="J216" s="296">
        <f t="shared" si="60"/>
        <v>0</v>
      </c>
      <c r="K216" s="293" t="s">
        <v>202</v>
      </c>
      <c r="L216" s="213"/>
      <c r="M216" s="297" t="s">
        <v>5</v>
      </c>
      <c r="N216" s="298" t="s">
        <v>48</v>
      </c>
      <c r="O216" s="214"/>
      <c r="P216" s="299">
        <f t="shared" si="61"/>
        <v>0</v>
      </c>
      <c r="Q216" s="299">
        <v>4.6019999999999998E-2</v>
      </c>
      <c r="R216" s="299">
        <f t="shared" si="62"/>
        <v>1.3748475</v>
      </c>
      <c r="S216" s="299">
        <v>0</v>
      </c>
      <c r="T216" s="300">
        <f t="shared" si="63"/>
        <v>0</v>
      </c>
      <c r="AR216" s="202" t="s">
        <v>261</v>
      </c>
      <c r="AT216" s="202" t="s">
        <v>198</v>
      </c>
      <c r="AU216" s="202" t="s">
        <v>85</v>
      </c>
      <c r="AY216" s="202" t="s">
        <v>196</v>
      </c>
      <c r="BE216" s="301">
        <f t="shared" si="64"/>
        <v>0</v>
      </c>
      <c r="BF216" s="301">
        <f t="shared" si="65"/>
        <v>0</v>
      </c>
      <c r="BG216" s="301">
        <f t="shared" si="66"/>
        <v>0</v>
      </c>
      <c r="BH216" s="301">
        <f t="shared" si="67"/>
        <v>0</v>
      </c>
      <c r="BI216" s="301">
        <f t="shared" si="68"/>
        <v>0</v>
      </c>
      <c r="BJ216" s="202" t="s">
        <v>39</v>
      </c>
      <c r="BK216" s="301">
        <f t="shared" si="69"/>
        <v>0</v>
      </c>
      <c r="BL216" s="202" t="s">
        <v>261</v>
      </c>
      <c r="BM216" s="202" t="s">
        <v>3321</v>
      </c>
    </row>
    <row r="217" spans="2:65" s="212" customFormat="1" ht="51" customHeight="1">
      <c r="B217" s="213"/>
      <c r="C217" s="291" t="s">
        <v>581</v>
      </c>
      <c r="D217" s="291" t="s">
        <v>198</v>
      </c>
      <c r="E217" s="292" t="s">
        <v>3322</v>
      </c>
      <c r="F217" s="293" t="s">
        <v>3323</v>
      </c>
      <c r="G217" s="294" t="s">
        <v>201</v>
      </c>
      <c r="H217" s="295">
        <v>46.207999999999998</v>
      </c>
      <c r="I217" s="116">
        <v>0</v>
      </c>
      <c r="J217" s="296">
        <f t="shared" si="60"/>
        <v>0</v>
      </c>
      <c r="K217" s="293" t="s">
        <v>202</v>
      </c>
      <c r="L217" s="213"/>
      <c r="M217" s="297" t="s">
        <v>5</v>
      </c>
      <c r="N217" s="298" t="s">
        <v>48</v>
      </c>
      <c r="O217" s="214"/>
      <c r="P217" s="299">
        <f t="shared" si="61"/>
        <v>0</v>
      </c>
      <c r="Q217" s="299">
        <v>4.6539999999999998E-2</v>
      </c>
      <c r="R217" s="299">
        <f t="shared" si="62"/>
        <v>2.15052032</v>
      </c>
      <c r="S217" s="299">
        <v>0</v>
      </c>
      <c r="T217" s="300">
        <f t="shared" si="63"/>
        <v>0</v>
      </c>
      <c r="AR217" s="202" t="s">
        <v>261</v>
      </c>
      <c r="AT217" s="202" t="s">
        <v>198</v>
      </c>
      <c r="AU217" s="202" t="s">
        <v>85</v>
      </c>
      <c r="AY217" s="202" t="s">
        <v>196</v>
      </c>
      <c r="BE217" s="301">
        <f t="shared" si="64"/>
        <v>0</v>
      </c>
      <c r="BF217" s="301">
        <f t="shared" si="65"/>
        <v>0</v>
      </c>
      <c r="BG217" s="301">
        <f t="shared" si="66"/>
        <v>0</v>
      </c>
      <c r="BH217" s="301">
        <f t="shared" si="67"/>
        <v>0</v>
      </c>
      <c r="BI217" s="301">
        <f t="shared" si="68"/>
        <v>0</v>
      </c>
      <c r="BJ217" s="202" t="s">
        <v>39</v>
      </c>
      <c r="BK217" s="301">
        <f t="shared" si="69"/>
        <v>0</v>
      </c>
      <c r="BL217" s="202" t="s">
        <v>261</v>
      </c>
      <c r="BM217" s="202" t="s">
        <v>3324</v>
      </c>
    </row>
    <row r="218" spans="2:65" s="212" customFormat="1" ht="38.25" customHeight="1">
      <c r="B218" s="213"/>
      <c r="C218" s="291" t="s">
        <v>585</v>
      </c>
      <c r="D218" s="291" t="s">
        <v>198</v>
      </c>
      <c r="E218" s="292" t="s">
        <v>3325</v>
      </c>
      <c r="F218" s="293" t="s">
        <v>3326</v>
      </c>
      <c r="G218" s="294" t="s">
        <v>201</v>
      </c>
      <c r="H218" s="295">
        <v>104.89</v>
      </c>
      <c r="I218" s="116">
        <v>0</v>
      </c>
      <c r="J218" s="296">
        <f t="shared" si="60"/>
        <v>0</v>
      </c>
      <c r="K218" s="293" t="s">
        <v>202</v>
      </c>
      <c r="L218" s="213"/>
      <c r="M218" s="297" t="s">
        <v>5</v>
      </c>
      <c r="N218" s="298" t="s">
        <v>48</v>
      </c>
      <c r="O218" s="214"/>
      <c r="P218" s="299">
        <f t="shared" si="61"/>
        <v>0</v>
      </c>
      <c r="Q218" s="299">
        <v>1.223E-2</v>
      </c>
      <c r="R218" s="299">
        <f t="shared" si="62"/>
        <v>1.2828047</v>
      </c>
      <c r="S218" s="299">
        <v>0</v>
      </c>
      <c r="T218" s="300">
        <f t="shared" si="63"/>
        <v>0</v>
      </c>
      <c r="AR218" s="202" t="s">
        <v>261</v>
      </c>
      <c r="AT218" s="202" t="s">
        <v>198</v>
      </c>
      <c r="AU218" s="202" t="s">
        <v>85</v>
      </c>
      <c r="AY218" s="202" t="s">
        <v>196</v>
      </c>
      <c r="BE218" s="301">
        <f t="shared" si="64"/>
        <v>0</v>
      </c>
      <c r="BF218" s="301">
        <f t="shared" si="65"/>
        <v>0</v>
      </c>
      <c r="BG218" s="301">
        <f t="shared" si="66"/>
        <v>0</v>
      </c>
      <c r="BH218" s="301">
        <f t="shared" si="67"/>
        <v>0</v>
      </c>
      <c r="BI218" s="301">
        <f t="shared" si="68"/>
        <v>0</v>
      </c>
      <c r="BJ218" s="202" t="s">
        <v>39</v>
      </c>
      <c r="BK218" s="301">
        <f t="shared" si="69"/>
        <v>0</v>
      </c>
      <c r="BL218" s="202" t="s">
        <v>261</v>
      </c>
      <c r="BM218" s="202" t="s">
        <v>3327</v>
      </c>
    </row>
    <row r="219" spans="2:65" s="212" customFormat="1" ht="38.25" customHeight="1">
      <c r="B219" s="213"/>
      <c r="C219" s="291" t="s">
        <v>589</v>
      </c>
      <c r="D219" s="291" t="s">
        <v>198</v>
      </c>
      <c r="E219" s="292" t="s">
        <v>846</v>
      </c>
      <c r="F219" s="293" t="s">
        <v>847</v>
      </c>
      <c r="G219" s="294" t="s">
        <v>400</v>
      </c>
      <c r="H219" s="295">
        <v>249.16</v>
      </c>
      <c r="I219" s="116">
        <v>0</v>
      </c>
      <c r="J219" s="296">
        <f t="shared" si="60"/>
        <v>0</v>
      </c>
      <c r="K219" s="293" t="s">
        <v>202</v>
      </c>
      <c r="L219" s="213"/>
      <c r="M219" s="297" t="s">
        <v>5</v>
      </c>
      <c r="N219" s="298" t="s">
        <v>48</v>
      </c>
      <c r="O219" s="214"/>
      <c r="P219" s="299">
        <f t="shared" si="61"/>
        <v>0</v>
      </c>
      <c r="Q219" s="299">
        <v>2.5999999999999998E-4</v>
      </c>
      <c r="R219" s="299">
        <f t="shared" si="62"/>
        <v>6.4781599999999995E-2</v>
      </c>
      <c r="S219" s="299">
        <v>0</v>
      </c>
      <c r="T219" s="300">
        <f t="shared" si="63"/>
        <v>0</v>
      </c>
      <c r="AR219" s="202" t="s">
        <v>261</v>
      </c>
      <c r="AT219" s="202" t="s">
        <v>198</v>
      </c>
      <c r="AU219" s="202" t="s">
        <v>85</v>
      </c>
      <c r="AY219" s="202" t="s">
        <v>196</v>
      </c>
      <c r="BE219" s="301">
        <f t="shared" si="64"/>
        <v>0</v>
      </c>
      <c r="BF219" s="301">
        <f t="shared" si="65"/>
        <v>0</v>
      </c>
      <c r="BG219" s="301">
        <f t="shared" si="66"/>
        <v>0</v>
      </c>
      <c r="BH219" s="301">
        <f t="shared" si="67"/>
        <v>0</v>
      </c>
      <c r="BI219" s="301">
        <f t="shared" si="68"/>
        <v>0</v>
      </c>
      <c r="BJ219" s="202" t="s">
        <v>39</v>
      </c>
      <c r="BK219" s="301">
        <f t="shared" si="69"/>
        <v>0</v>
      </c>
      <c r="BL219" s="202" t="s">
        <v>261</v>
      </c>
      <c r="BM219" s="202" t="s">
        <v>3328</v>
      </c>
    </row>
    <row r="220" spans="2:65" s="212" customFormat="1" ht="25.5" customHeight="1">
      <c r="B220" s="213"/>
      <c r="C220" s="291" t="s">
        <v>594</v>
      </c>
      <c r="D220" s="291" t="s">
        <v>198</v>
      </c>
      <c r="E220" s="292" t="s">
        <v>850</v>
      </c>
      <c r="F220" s="293" t="s">
        <v>851</v>
      </c>
      <c r="G220" s="294" t="s">
        <v>201</v>
      </c>
      <c r="H220" s="295">
        <v>446.5</v>
      </c>
      <c r="I220" s="116">
        <v>0</v>
      </c>
      <c r="J220" s="296">
        <f t="shared" si="60"/>
        <v>0</v>
      </c>
      <c r="K220" s="293" t="s">
        <v>202</v>
      </c>
      <c r="L220" s="213"/>
      <c r="M220" s="297" t="s">
        <v>5</v>
      </c>
      <c r="N220" s="298" t="s">
        <v>48</v>
      </c>
      <c r="O220" s="214"/>
      <c r="P220" s="299">
        <f t="shared" si="61"/>
        <v>0</v>
      </c>
      <c r="Q220" s="299">
        <v>0</v>
      </c>
      <c r="R220" s="299">
        <f t="shared" si="62"/>
        <v>0</v>
      </c>
      <c r="S220" s="299">
        <v>0</v>
      </c>
      <c r="T220" s="300">
        <f t="shared" si="63"/>
        <v>0</v>
      </c>
      <c r="AR220" s="202" t="s">
        <v>261</v>
      </c>
      <c r="AT220" s="202" t="s">
        <v>198</v>
      </c>
      <c r="AU220" s="202" t="s">
        <v>85</v>
      </c>
      <c r="AY220" s="202" t="s">
        <v>196</v>
      </c>
      <c r="BE220" s="301">
        <f t="shared" si="64"/>
        <v>0</v>
      </c>
      <c r="BF220" s="301">
        <f t="shared" si="65"/>
        <v>0</v>
      </c>
      <c r="BG220" s="301">
        <f t="shared" si="66"/>
        <v>0</v>
      </c>
      <c r="BH220" s="301">
        <f t="shared" si="67"/>
        <v>0</v>
      </c>
      <c r="BI220" s="301">
        <f t="shared" si="68"/>
        <v>0</v>
      </c>
      <c r="BJ220" s="202" t="s">
        <v>39</v>
      </c>
      <c r="BK220" s="301">
        <f t="shared" si="69"/>
        <v>0</v>
      </c>
      <c r="BL220" s="202" t="s">
        <v>261</v>
      </c>
      <c r="BM220" s="202" t="s">
        <v>3329</v>
      </c>
    </row>
    <row r="221" spans="2:65" s="212" customFormat="1" ht="16.5" customHeight="1">
      <c r="B221" s="213"/>
      <c r="C221" s="302" t="s">
        <v>598</v>
      </c>
      <c r="D221" s="302" t="s">
        <v>291</v>
      </c>
      <c r="E221" s="303" t="s">
        <v>854</v>
      </c>
      <c r="F221" s="304" t="s">
        <v>855</v>
      </c>
      <c r="G221" s="305" t="s">
        <v>201</v>
      </c>
      <c r="H221" s="306">
        <v>491.15</v>
      </c>
      <c r="I221" s="117">
        <v>0</v>
      </c>
      <c r="J221" s="307">
        <f t="shared" si="60"/>
        <v>0</v>
      </c>
      <c r="K221" s="304" t="s">
        <v>202</v>
      </c>
      <c r="L221" s="308"/>
      <c r="M221" s="309" t="s">
        <v>5</v>
      </c>
      <c r="N221" s="310" t="s">
        <v>48</v>
      </c>
      <c r="O221" s="214"/>
      <c r="P221" s="299">
        <f t="shared" si="61"/>
        <v>0</v>
      </c>
      <c r="Q221" s="299">
        <v>1.3999999999999999E-4</v>
      </c>
      <c r="R221" s="299">
        <f t="shared" si="62"/>
        <v>6.8760999999999989E-2</v>
      </c>
      <c r="S221" s="299">
        <v>0</v>
      </c>
      <c r="T221" s="300">
        <f t="shared" si="63"/>
        <v>0</v>
      </c>
      <c r="AR221" s="202" t="s">
        <v>327</v>
      </c>
      <c r="AT221" s="202" t="s">
        <v>291</v>
      </c>
      <c r="AU221" s="202" t="s">
        <v>85</v>
      </c>
      <c r="AY221" s="202" t="s">
        <v>196</v>
      </c>
      <c r="BE221" s="301">
        <f t="shared" si="64"/>
        <v>0</v>
      </c>
      <c r="BF221" s="301">
        <f t="shared" si="65"/>
        <v>0</v>
      </c>
      <c r="BG221" s="301">
        <f t="shared" si="66"/>
        <v>0</v>
      </c>
      <c r="BH221" s="301">
        <f t="shared" si="67"/>
        <v>0</v>
      </c>
      <c r="BI221" s="301">
        <f t="shared" si="68"/>
        <v>0</v>
      </c>
      <c r="BJ221" s="202" t="s">
        <v>39</v>
      </c>
      <c r="BK221" s="301">
        <f t="shared" si="69"/>
        <v>0</v>
      </c>
      <c r="BL221" s="202" t="s">
        <v>261</v>
      </c>
      <c r="BM221" s="202" t="s">
        <v>3330</v>
      </c>
    </row>
    <row r="222" spans="2:65" s="212" customFormat="1" ht="25.5" customHeight="1">
      <c r="B222" s="213"/>
      <c r="C222" s="291" t="s">
        <v>602</v>
      </c>
      <c r="D222" s="291" t="s">
        <v>198</v>
      </c>
      <c r="E222" s="292" t="s">
        <v>859</v>
      </c>
      <c r="F222" s="293" t="s">
        <v>860</v>
      </c>
      <c r="G222" s="294" t="s">
        <v>201</v>
      </c>
      <c r="H222" s="295">
        <v>802.38</v>
      </c>
      <c r="I222" s="116">
        <v>0</v>
      </c>
      <c r="J222" s="296">
        <f t="shared" si="60"/>
        <v>0</v>
      </c>
      <c r="K222" s="293" t="s">
        <v>202</v>
      </c>
      <c r="L222" s="213"/>
      <c r="M222" s="297" t="s">
        <v>5</v>
      </c>
      <c r="N222" s="298" t="s">
        <v>48</v>
      </c>
      <c r="O222" s="214"/>
      <c r="P222" s="299">
        <f t="shared" si="61"/>
        <v>0</v>
      </c>
      <c r="Q222" s="299">
        <v>0</v>
      </c>
      <c r="R222" s="299">
        <f t="shared" si="62"/>
        <v>0</v>
      </c>
      <c r="S222" s="299">
        <v>0</v>
      </c>
      <c r="T222" s="300">
        <f t="shared" si="63"/>
        <v>0</v>
      </c>
      <c r="AR222" s="202" t="s">
        <v>261</v>
      </c>
      <c r="AT222" s="202" t="s">
        <v>198</v>
      </c>
      <c r="AU222" s="202" t="s">
        <v>85</v>
      </c>
      <c r="AY222" s="202" t="s">
        <v>196</v>
      </c>
      <c r="BE222" s="301">
        <f t="shared" si="64"/>
        <v>0</v>
      </c>
      <c r="BF222" s="301">
        <f t="shared" si="65"/>
        <v>0</v>
      </c>
      <c r="BG222" s="301">
        <f t="shared" si="66"/>
        <v>0</v>
      </c>
      <c r="BH222" s="301">
        <f t="shared" si="67"/>
        <v>0</v>
      </c>
      <c r="BI222" s="301">
        <f t="shared" si="68"/>
        <v>0</v>
      </c>
      <c r="BJ222" s="202" t="s">
        <v>39</v>
      </c>
      <c r="BK222" s="301">
        <f t="shared" si="69"/>
        <v>0</v>
      </c>
      <c r="BL222" s="202" t="s">
        <v>261</v>
      </c>
      <c r="BM222" s="202" t="s">
        <v>3331</v>
      </c>
    </row>
    <row r="223" spans="2:65" s="212" customFormat="1" ht="16.5" customHeight="1">
      <c r="B223" s="213"/>
      <c r="C223" s="302" t="s">
        <v>606</v>
      </c>
      <c r="D223" s="302" t="s">
        <v>291</v>
      </c>
      <c r="E223" s="303" t="s">
        <v>863</v>
      </c>
      <c r="F223" s="304" t="s">
        <v>864</v>
      </c>
      <c r="G223" s="305" t="s">
        <v>201</v>
      </c>
      <c r="H223" s="306">
        <v>818.428</v>
      </c>
      <c r="I223" s="117">
        <v>0</v>
      </c>
      <c r="J223" s="307">
        <f t="shared" si="60"/>
        <v>0</v>
      </c>
      <c r="K223" s="304" t="s">
        <v>351</v>
      </c>
      <c r="L223" s="308"/>
      <c r="M223" s="309" t="s">
        <v>5</v>
      </c>
      <c r="N223" s="310" t="s">
        <v>48</v>
      </c>
      <c r="O223" s="214"/>
      <c r="P223" s="299">
        <f t="shared" si="61"/>
        <v>0</v>
      </c>
      <c r="Q223" s="299">
        <v>6.1999999999999998E-3</v>
      </c>
      <c r="R223" s="299">
        <f t="shared" si="62"/>
        <v>5.0742535999999996</v>
      </c>
      <c r="S223" s="299">
        <v>0</v>
      </c>
      <c r="T223" s="300">
        <f t="shared" si="63"/>
        <v>0</v>
      </c>
      <c r="AR223" s="202" t="s">
        <v>327</v>
      </c>
      <c r="AT223" s="202" t="s">
        <v>291</v>
      </c>
      <c r="AU223" s="202" t="s">
        <v>85</v>
      </c>
      <c r="AY223" s="202" t="s">
        <v>196</v>
      </c>
      <c r="BE223" s="301">
        <f t="shared" si="64"/>
        <v>0</v>
      </c>
      <c r="BF223" s="301">
        <f t="shared" si="65"/>
        <v>0</v>
      </c>
      <c r="BG223" s="301">
        <f t="shared" si="66"/>
        <v>0</v>
      </c>
      <c r="BH223" s="301">
        <f t="shared" si="67"/>
        <v>0</v>
      </c>
      <c r="BI223" s="301">
        <f t="shared" si="68"/>
        <v>0</v>
      </c>
      <c r="BJ223" s="202" t="s">
        <v>39</v>
      </c>
      <c r="BK223" s="301">
        <f t="shared" si="69"/>
        <v>0</v>
      </c>
      <c r="BL223" s="202" t="s">
        <v>261</v>
      </c>
      <c r="BM223" s="202" t="s">
        <v>3332</v>
      </c>
    </row>
    <row r="224" spans="2:65" s="312" customFormat="1">
      <c r="B224" s="311"/>
      <c r="D224" s="313" t="s">
        <v>464</v>
      </c>
      <c r="F224" s="314" t="s">
        <v>3333</v>
      </c>
      <c r="H224" s="315">
        <v>818.428</v>
      </c>
      <c r="I224" s="118"/>
      <c r="L224" s="311"/>
      <c r="M224" s="316"/>
      <c r="N224" s="317"/>
      <c r="O224" s="317"/>
      <c r="P224" s="317"/>
      <c r="Q224" s="317"/>
      <c r="R224" s="317"/>
      <c r="S224" s="317"/>
      <c r="T224" s="318"/>
      <c r="AT224" s="319" t="s">
        <v>464</v>
      </c>
      <c r="AU224" s="319" t="s">
        <v>85</v>
      </c>
      <c r="AV224" s="312" t="s">
        <v>85</v>
      </c>
      <c r="AW224" s="312" t="s">
        <v>6</v>
      </c>
      <c r="AX224" s="312" t="s">
        <v>39</v>
      </c>
      <c r="AY224" s="319" t="s">
        <v>196</v>
      </c>
    </row>
    <row r="225" spans="2:65" s="212" customFormat="1" ht="25.5" customHeight="1">
      <c r="B225" s="213"/>
      <c r="C225" s="291" t="s">
        <v>610</v>
      </c>
      <c r="D225" s="291" t="s">
        <v>198</v>
      </c>
      <c r="E225" s="292" t="s">
        <v>868</v>
      </c>
      <c r="F225" s="293" t="s">
        <v>869</v>
      </c>
      <c r="G225" s="294" t="s">
        <v>201</v>
      </c>
      <c r="H225" s="295">
        <v>375.94</v>
      </c>
      <c r="I225" s="116">
        <v>0</v>
      </c>
      <c r="J225" s="296">
        <f>ROUND(I225*H225,2)</f>
        <v>0</v>
      </c>
      <c r="K225" s="293" t="s">
        <v>202</v>
      </c>
      <c r="L225" s="213"/>
      <c r="M225" s="297" t="s">
        <v>5</v>
      </c>
      <c r="N225" s="298" t="s">
        <v>48</v>
      </c>
      <c r="O225" s="214"/>
      <c r="P225" s="299">
        <f>O225*H225</f>
        <v>0</v>
      </c>
      <c r="Q225" s="299">
        <v>4.0000000000000003E-5</v>
      </c>
      <c r="R225" s="299">
        <f>Q225*H225</f>
        <v>1.5037600000000002E-2</v>
      </c>
      <c r="S225" s="299">
        <v>0</v>
      </c>
      <c r="T225" s="300">
        <f>S225*H225</f>
        <v>0</v>
      </c>
      <c r="AR225" s="202" t="s">
        <v>261</v>
      </c>
      <c r="AT225" s="202" t="s">
        <v>198</v>
      </c>
      <c r="AU225" s="202" t="s">
        <v>85</v>
      </c>
      <c r="AY225" s="202" t="s">
        <v>196</v>
      </c>
      <c r="BE225" s="301">
        <f>IF(N225="základní",J225,0)</f>
        <v>0</v>
      </c>
      <c r="BF225" s="301">
        <f>IF(N225="snížená",J225,0)</f>
        <v>0</v>
      </c>
      <c r="BG225" s="301">
        <f>IF(N225="zákl. přenesená",J225,0)</f>
        <v>0</v>
      </c>
      <c r="BH225" s="301">
        <f>IF(N225="sníž. přenesená",J225,0)</f>
        <v>0</v>
      </c>
      <c r="BI225" s="301">
        <f>IF(N225="nulová",J225,0)</f>
        <v>0</v>
      </c>
      <c r="BJ225" s="202" t="s">
        <v>39</v>
      </c>
      <c r="BK225" s="301">
        <f>ROUND(I225*H225,2)</f>
        <v>0</v>
      </c>
      <c r="BL225" s="202" t="s">
        <v>261</v>
      </c>
      <c r="BM225" s="202" t="s">
        <v>3334</v>
      </c>
    </row>
    <row r="226" spans="2:65" s="212" customFormat="1" ht="25.5" customHeight="1">
      <c r="B226" s="213"/>
      <c r="C226" s="291" t="s">
        <v>614</v>
      </c>
      <c r="D226" s="291" t="s">
        <v>198</v>
      </c>
      <c r="E226" s="292" t="s">
        <v>3335</v>
      </c>
      <c r="F226" s="293" t="s">
        <v>3336</v>
      </c>
      <c r="G226" s="294" t="s">
        <v>201</v>
      </c>
      <c r="H226" s="295">
        <v>271.05</v>
      </c>
      <c r="I226" s="116">
        <v>0</v>
      </c>
      <c r="J226" s="296">
        <f>ROUND(I226*H226,2)</f>
        <v>0</v>
      </c>
      <c r="K226" s="293" t="s">
        <v>202</v>
      </c>
      <c r="L226" s="213"/>
      <c r="M226" s="297" t="s">
        <v>5</v>
      </c>
      <c r="N226" s="298" t="s">
        <v>48</v>
      </c>
      <c r="O226" s="214"/>
      <c r="P226" s="299">
        <f>O226*H226</f>
        <v>0</v>
      </c>
      <c r="Q226" s="299">
        <v>8.1999999999999998E-4</v>
      </c>
      <c r="R226" s="299">
        <f>Q226*H226</f>
        <v>0.22226100000000001</v>
      </c>
      <c r="S226" s="299">
        <v>0</v>
      </c>
      <c r="T226" s="300">
        <f>S226*H226</f>
        <v>0</v>
      </c>
      <c r="AR226" s="202" t="s">
        <v>261</v>
      </c>
      <c r="AT226" s="202" t="s">
        <v>198</v>
      </c>
      <c r="AU226" s="202" t="s">
        <v>85</v>
      </c>
      <c r="AY226" s="202" t="s">
        <v>196</v>
      </c>
      <c r="BE226" s="301">
        <f>IF(N226="základní",J226,0)</f>
        <v>0</v>
      </c>
      <c r="BF226" s="301">
        <f>IF(N226="snížená",J226,0)</f>
        <v>0</v>
      </c>
      <c r="BG226" s="301">
        <f>IF(N226="zákl. přenesená",J226,0)</f>
        <v>0</v>
      </c>
      <c r="BH226" s="301">
        <f>IF(N226="sníž. přenesená",J226,0)</f>
        <v>0</v>
      </c>
      <c r="BI226" s="301">
        <f>IF(N226="nulová",J226,0)</f>
        <v>0</v>
      </c>
      <c r="BJ226" s="202" t="s">
        <v>39</v>
      </c>
      <c r="BK226" s="301">
        <f>ROUND(I226*H226,2)</f>
        <v>0</v>
      </c>
      <c r="BL226" s="202" t="s">
        <v>261</v>
      </c>
      <c r="BM226" s="202" t="s">
        <v>3337</v>
      </c>
    </row>
    <row r="227" spans="2:65" s="212" customFormat="1" ht="16.5" customHeight="1">
      <c r="B227" s="213"/>
      <c r="C227" s="302" t="s">
        <v>618</v>
      </c>
      <c r="D227" s="302" t="s">
        <v>291</v>
      </c>
      <c r="E227" s="303" t="s">
        <v>3338</v>
      </c>
      <c r="F227" s="304" t="s">
        <v>3339</v>
      </c>
      <c r="G227" s="305" t="s">
        <v>400</v>
      </c>
      <c r="H227" s="306">
        <v>976.10900000000004</v>
      </c>
      <c r="I227" s="117">
        <v>0</v>
      </c>
      <c r="J227" s="307">
        <f>ROUND(I227*H227,2)</f>
        <v>0</v>
      </c>
      <c r="K227" s="304" t="s">
        <v>202</v>
      </c>
      <c r="L227" s="308"/>
      <c r="M227" s="309" t="s">
        <v>5</v>
      </c>
      <c r="N227" s="310" t="s">
        <v>48</v>
      </c>
      <c r="O227" s="214"/>
      <c r="P227" s="299">
        <f>O227*H227</f>
        <v>0</v>
      </c>
      <c r="Q227" s="299">
        <v>2.5600000000000002E-3</v>
      </c>
      <c r="R227" s="299">
        <f>Q227*H227</f>
        <v>2.4988390400000005</v>
      </c>
      <c r="S227" s="299">
        <v>0</v>
      </c>
      <c r="T227" s="300">
        <f>S227*H227</f>
        <v>0</v>
      </c>
      <c r="AR227" s="202" t="s">
        <v>327</v>
      </c>
      <c r="AT227" s="202" t="s">
        <v>291</v>
      </c>
      <c r="AU227" s="202" t="s">
        <v>85</v>
      </c>
      <c r="AY227" s="202" t="s">
        <v>196</v>
      </c>
      <c r="BE227" s="301">
        <f>IF(N227="základní",J227,0)</f>
        <v>0</v>
      </c>
      <c r="BF227" s="301">
        <f>IF(N227="snížená",J227,0)</f>
        <v>0</v>
      </c>
      <c r="BG227" s="301">
        <f>IF(N227="zákl. přenesená",J227,0)</f>
        <v>0</v>
      </c>
      <c r="BH227" s="301">
        <f>IF(N227="sníž. přenesená",J227,0)</f>
        <v>0</v>
      </c>
      <c r="BI227" s="301">
        <f>IF(N227="nulová",J227,0)</f>
        <v>0</v>
      </c>
      <c r="BJ227" s="202" t="s">
        <v>39</v>
      </c>
      <c r="BK227" s="301">
        <f>ROUND(I227*H227,2)</f>
        <v>0</v>
      </c>
      <c r="BL227" s="202" t="s">
        <v>261</v>
      </c>
      <c r="BM227" s="202" t="s">
        <v>3340</v>
      </c>
    </row>
    <row r="228" spans="2:65" s="312" customFormat="1">
      <c r="B228" s="311"/>
      <c r="D228" s="313" t="s">
        <v>464</v>
      </c>
      <c r="F228" s="314" t="s">
        <v>3341</v>
      </c>
      <c r="H228" s="315">
        <v>976.10900000000004</v>
      </c>
      <c r="I228" s="118"/>
      <c r="L228" s="311"/>
      <c r="M228" s="316"/>
      <c r="N228" s="317"/>
      <c r="O228" s="317"/>
      <c r="P228" s="317"/>
      <c r="Q228" s="317"/>
      <c r="R228" s="317"/>
      <c r="S228" s="317"/>
      <c r="T228" s="318"/>
      <c r="AT228" s="319" t="s">
        <v>464</v>
      </c>
      <c r="AU228" s="319" t="s">
        <v>85</v>
      </c>
      <c r="AV228" s="312" t="s">
        <v>85</v>
      </c>
      <c r="AW228" s="312" t="s">
        <v>6</v>
      </c>
      <c r="AX228" s="312" t="s">
        <v>39</v>
      </c>
      <c r="AY228" s="319" t="s">
        <v>196</v>
      </c>
    </row>
    <row r="229" spans="2:65" s="212" customFormat="1" ht="25.5" customHeight="1">
      <c r="B229" s="213"/>
      <c r="C229" s="291" t="s">
        <v>622</v>
      </c>
      <c r="D229" s="291" t="s">
        <v>198</v>
      </c>
      <c r="E229" s="292" t="s">
        <v>872</v>
      </c>
      <c r="F229" s="293" t="s">
        <v>873</v>
      </c>
      <c r="G229" s="294" t="s">
        <v>201</v>
      </c>
      <c r="H229" s="295">
        <v>271.05</v>
      </c>
      <c r="I229" s="116">
        <v>0</v>
      </c>
      <c r="J229" s="296">
        <f>ROUND(I229*H229,2)</f>
        <v>0</v>
      </c>
      <c r="K229" s="293" t="s">
        <v>202</v>
      </c>
      <c r="L229" s="213"/>
      <c r="M229" s="297" t="s">
        <v>5</v>
      </c>
      <c r="N229" s="298" t="s">
        <v>48</v>
      </c>
      <c r="O229" s="214"/>
      <c r="P229" s="299">
        <f>O229*H229</f>
        <v>0</v>
      </c>
      <c r="Q229" s="299">
        <v>1.39E-3</v>
      </c>
      <c r="R229" s="299">
        <f>Q229*H229</f>
        <v>0.37675950000000002</v>
      </c>
      <c r="S229" s="299">
        <v>0</v>
      </c>
      <c r="T229" s="300">
        <f>S229*H229</f>
        <v>0</v>
      </c>
      <c r="AR229" s="202" t="s">
        <v>261</v>
      </c>
      <c r="AT229" s="202" t="s">
        <v>198</v>
      </c>
      <c r="AU229" s="202" t="s">
        <v>85</v>
      </c>
      <c r="AY229" s="202" t="s">
        <v>196</v>
      </c>
      <c r="BE229" s="301">
        <f>IF(N229="základní",J229,0)</f>
        <v>0</v>
      </c>
      <c r="BF229" s="301">
        <f>IF(N229="snížená",J229,0)</f>
        <v>0</v>
      </c>
      <c r="BG229" s="301">
        <f>IF(N229="zákl. přenesená",J229,0)</f>
        <v>0</v>
      </c>
      <c r="BH229" s="301">
        <f>IF(N229="sníž. přenesená",J229,0)</f>
        <v>0</v>
      </c>
      <c r="BI229" s="301">
        <f>IF(N229="nulová",J229,0)</f>
        <v>0</v>
      </c>
      <c r="BJ229" s="202" t="s">
        <v>39</v>
      </c>
      <c r="BK229" s="301">
        <f>ROUND(I229*H229,2)</f>
        <v>0</v>
      </c>
      <c r="BL229" s="202" t="s">
        <v>261</v>
      </c>
      <c r="BM229" s="202" t="s">
        <v>3342</v>
      </c>
    </row>
    <row r="230" spans="2:65" s="212" customFormat="1" ht="25.5" customHeight="1">
      <c r="B230" s="213"/>
      <c r="C230" s="302" t="s">
        <v>626</v>
      </c>
      <c r="D230" s="302" t="s">
        <v>291</v>
      </c>
      <c r="E230" s="303" t="s">
        <v>876</v>
      </c>
      <c r="F230" s="304" t="s">
        <v>877</v>
      </c>
      <c r="G230" s="305" t="s">
        <v>201</v>
      </c>
      <c r="H230" s="306">
        <v>284.60300000000001</v>
      </c>
      <c r="I230" s="117">
        <v>0</v>
      </c>
      <c r="J230" s="307">
        <f>ROUND(I230*H230,2)</f>
        <v>0</v>
      </c>
      <c r="K230" s="304" t="s">
        <v>202</v>
      </c>
      <c r="L230" s="308"/>
      <c r="M230" s="309" t="s">
        <v>5</v>
      </c>
      <c r="N230" s="310" t="s">
        <v>48</v>
      </c>
      <c r="O230" s="214"/>
      <c r="P230" s="299">
        <f>O230*H230</f>
        <v>0</v>
      </c>
      <c r="Q230" s="299">
        <v>8.0000000000000002E-3</v>
      </c>
      <c r="R230" s="299">
        <f>Q230*H230</f>
        <v>2.276824</v>
      </c>
      <c r="S230" s="299">
        <v>0</v>
      </c>
      <c r="T230" s="300">
        <f>S230*H230</f>
        <v>0</v>
      </c>
      <c r="AR230" s="202" t="s">
        <v>327</v>
      </c>
      <c r="AT230" s="202" t="s">
        <v>291</v>
      </c>
      <c r="AU230" s="202" t="s">
        <v>85</v>
      </c>
      <c r="AY230" s="202" t="s">
        <v>196</v>
      </c>
      <c r="BE230" s="301">
        <f>IF(N230="základní",J230,0)</f>
        <v>0</v>
      </c>
      <c r="BF230" s="301">
        <f>IF(N230="snížená",J230,0)</f>
        <v>0</v>
      </c>
      <c r="BG230" s="301">
        <f>IF(N230="zákl. přenesená",J230,0)</f>
        <v>0</v>
      </c>
      <c r="BH230" s="301">
        <f>IF(N230="sníž. přenesená",J230,0)</f>
        <v>0</v>
      </c>
      <c r="BI230" s="301">
        <f>IF(N230="nulová",J230,0)</f>
        <v>0</v>
      </c>
      <c r="BJ230" s="202" t="s">
        <v>39</v>
      </c>
      <c r="BK230" s="301">
        <f>ROUND(I230*H230,2)</f>
        <v>0</v>
      </c>
      <c r="BL230" s="202" t="s">
        <v>261</v>
      </c>
      <c r="BM230" s="202" t="s">
        <v>3343</v>
      </c>
    </row>
    <row r="231" spans="2:65" s="312" customFormat="1">
      <c r="B231" s="311"/>
      <c r="D231" s="313" t="s">
        <v>464</v>
      </c>
      <c r="F231" s="314" t="s">
        <v>3344</v>
      </c>
      <c r="H231" s="315">
        <v>284.60300000000001</v>
      </c>
      <c r="I231" s="118"/>
      <c r="L231" s="311"/>
      <c r="M231" s="316"/>
      <c r="N231" s="317"/>
      <c r="O231" s="317"/>
      <c r="P231" s="317"/>
      <c r="Q231" s="317"/>
      <c r="R231" s="317"/>
      <c r="S231" s="317"/>
      <c r="T231" s="318"/>
      <c r="AT231" s="319" t="s">
        <v>464</v>
      </c>
      <c r="AU231" s="319" t="s">
        <v>85</v>
      </c>
      <c r="AV231" s="312" t="s">
        <v>85</v>
      </c>
      <c r="AW231" s="312" t="s">
        <v>6</v>
      </c>
      <c r="AX231" s="312" t="s">
        <v>39</v>
      </c>
      <c r="AY231" s="319" t="s">
        <v>196</v>
      </c>
    </row>
    <row r="232" spans="2:65" s="212" customFormat="1" ht="38.25" customHeight="1">
      <c r="B232" s="213"/>
      <c r="C232" s="291" t="s">
        <v>631</v>
      </c>
      <c r="D232" s="291" t="s">
        <v>198</v>
      </c>
      <c r="E232" s="292" t="s">
        <v>3345</v>
      </c>
      <c r="F232" s="293" t="s">
        <v>3346</v>
      </c>
      <c r="G232" s="294" t="s">
        <v>201</v>
      </c>
      <c r="H232" s="295">
        <v>70.56</v>
      </c>
      <c r="I232" s="116">
        <v>0</v>
      </c>
      <c r="J232" s="296">
        <f>ROUND(I232*H232,2)</f>
        <v>0</v>
      </c>
      <c r="K232" s="293" t="s">
        <v>202</v>
      </c>
      <c r="L232" s="213"/>
      <c r="M232" s="297" t="s">
        <v>5</v>
      </c>
      <c r="N232" s="298" t="s">
        <v>48</v>
      </c>
      <c r="O232" s="214"/>
      <c r="P232" s="299">
        <f>O232*H232</f>
        <v>0</v>
      </c>
      <c r="Q232" s="299">
        <v>1.3089999999999999E-2</v>
      </c>
      <c r="R232" s="299">
        <f>Q232*H232</f>
        <v>0.92363039999999996</v>
      </c>
      <c r="S232" s="299">
        <v>0</v>
      </c>
      <c r="T232" s="300">
        <f>S232*H232</f>
        <v>0</v>
      </c>
      <c r="AR232" s="202" t="s">
        <v>261</v>
      </c>
      <c r="AT232" s="202" t="s">
        <v>198</v>
      </c>
      <c r="AU232" s="202" t="s">
        <v>85</v>
      </c>
      <c r="AY232" s="202" t="s">
        <v>196</v>
      </c>
      <c r="BE232" s="301">
        <f>IF(N232="základní",J232,0)</f>
        <v>0</v>
      </c>
      <c r="BF232" s="301">
        <f>IF(N232="snížená",J232,0)</f>
        <v>0</v>
      </c>
      <c r="BG232" s="301">
        <f>IF(N232="zákl. přenesená",J232,0)</f>
        <v>0</v>
      </c>
      <c r="BH232" s="301">
        <f>IF(N232="sníž. přenesená",J232,0)</f>
        <v>0</v>
      </c>
      <c r="BI232" s="301">
        <f>IF(N232="nulová",J232,0)</f>
        <v>0</v>
      </c>
      <c r="BJ232" s="202" t="s">
        <v>39</v>
      </c>
      <c r="BK232" s="301">
        <f>ROUND(I232*H232,2)</f>
        <v>0</v>
      </c>
      <c r="BL232" s="202" t="s">
        <v>261</v>
      </c>
      <c r="BM232" s="202" t="s">
        <v>3347</v>
      </c>
    </row>
    <row r="233" spans="2:65" s="212" customFormat="1" ht="38.25" customHeight="1">
      <c r="B233" s="213"/>
      <c r="C233" s="291" t="s">
        <v>635</v>
      </c>
      <c r="D233" s="291" t="s">
        <v>198</v>
      </c>
      <c r="E233" s="292" t="s">
        <v>881</v>
      </c>
      <c r="F233" s="293" t="s">
        <v>882</v>
      </c>
      <c r="G233" s="294" t="s">
        <v>243</v>
      </c>
      <c r="H233" s="295">
        <v>16.36</v>
      </c>
      <c r="I233" s="116">
        <v>0</v>
      </c>
      <c r="J233" s="296">
        <f>ROUND(I233*H233,2)</f>
        <v>0</v>
      </c>
      <c r="K233" s="293" t="s">
        <v>202</v>
      </c>
      <c r="L233" s="213"/>
      <c r="M233" s="297" t="s">
        <v>5</v>
      </c>
      <c r="N233" s="298" t="s">
        <v>48</v>
      </c>
      <c r="O233" s="214"/>
      <c r="P233" s="299">
        <f>O233*H233</f>
        <v>0</v>
      </c>
      <c r="Q233" s="299">
        <v>0</v>
      </c>
      <c r="R233" s="299">
        <f>Q233*H233</f>
        <v>0</v>
      </c>
      <c r="S233" s="299">
        <v>0</v>
      </c>
      <c r="T233" s="300">
        <f>S233*H233</f>
        <v>0</v>
      </c>
      <c r="AR233" s="202" t="s">
        <v>261</v>
      </c>
      <c r="AT233" s="202" t="s">
        <v>198</v>
      </c>
      <c r="AU233" s="202" t="s">
        <v>85</v>
      </c>
      <c r="AY233" s="202" t="s">
        <v>196</v>
      </c>
      <c r="BE233" s="301">
        <f>IF(N233="základní",J233,0)</f>
        <v>0</v>
      </c>
      <c r="BF233" s="301">
        <f>IF(N233="snížená",J233,0)</f>
        <v>0</v>
      </c>
      <c r="BG233" s="301">
        <f>IF(N233="zákl. přenesená",J233,0)</f>
        <v>0</v>
      </c>
      <c r="BH233" s="301">
        <f>IF(N233="sníž. přenesená",J233,0)</f>
        <v>0</v>
      </c>
      <c r="BI233" s="301">
        <f>IF(N233="nulová",J233,0)</f>
        <v>0</v>
      </c>
      <c r="BJ233" s="202" t="s">
        <v>39</v>
      </c>
      <c r="BK233" s="301">
        <f>ROUND(I233*H233,2)</f>
        <v>0</v>
      </c>
      <c r="BL233" s="202" t="s">
        <v>261</v>
      </c>
      <c r="BM233" s="202" t="s">
        <v>3348</v>
      </c>
    </row>
    <row r="234" spans="2:65" s="279" customFormat="1" ht="29.85" customHeight="1">
      <c r="B234" s="278"/>
      <c r="D234" s="280" t="s">
        <v>76</v>
      </c>
      <c r="E234" s="289" t="s">
        <v>946</v>
      </c>
      <c r="F234" s="289" t="s">
        <v>947</v>
      </c>
      <c r="I234" s="115"/>
      <c r="J234" s="290">
        <f>BK234</f>
        <v>0</v>
      </c>
      <c r="L234" s="278"/>
      <c r="M234" s="283"/>
      <c r="N234" s="284"/>
      <c r="O234" s="284"/>
      <c r="P234" s="285">
        <f>SUM(P235:P238)</f>
        <v>0</v>
      </c>
      <c r="Q234" s="284"/>
      <c r="R234" s="285">
        <f>SUM(R235:R238)</f>
        <v>5.5606320000000008E-2</v>
      </c>
      <c r="S234" s="284"/>
      <c r="T234" s="286">
        <f>SUM(T235:T238)</f>
        <v>0</v>
      </c>
      <c r="AR234" s="280" t="s">
        <v>85</v>
      </c>
      <c r="AT234" s="287" t="s">
        <v>76</v>
      </c>
      <c r="AU234" s="287" t="s">
        <v>39</v>
      </c>
      <c r="AY234" s="280" t="s">
        <v>196</v>
      </c>
      <c r="BK234" s="288">
        <f>SUM(BK235:BK238)</f>
        <v>0</v>
      </c>
    </row>
    <row r="235" spans="2:65" s="212" customFormat="1" ht="25.5" customHeight="1">
      <c r="B235" s="213"/>
      <c r="C235" s="291" t="s">
        <v>639</v>
      </c>
      <c r="D235" s="291" t="s">
        <v>198</v>
      </c>
      <c r="E235" s="292" t="s">
        <v>3349</v>
      </c>
      <c r="F235" s="293" t="s">
        <v>3350</v>
      </c>
      <c r="G235" s="294" t="s">
        <v>201</v>
      </c>
      <c r="H235" s="295">
        <v>421.26</v>
      </c>
      <c r="I235" s="116">
        <v>0</v>
      </c>
      <c r="J235" s="296">
        <f>ROUND(I235*H235,2)</f>
        <v>0</v>
      </c>
      <c r="K235" s="293" t="s">
        <v>202</v>
      </c>
      <c r="L235" s="213"/>
      <c r="M235" s="297" t="s">
        <v>5</v>
      </c>
      <c r="N235" s="298" t="s">
        <v>48</v>
      </c>
      <c r="O235" s="214"/>
      <c r="P235" s="299">
        <f>O235*H235</f>
        <v>0</v>
      </c>
      <c r="Q235" s="299">
        <v>0</v>
      </c>
      <c r="R235" s="299">
        <f>Q235*H235</f>
        <v>0</v>
      </c>
      <c r="S235" s="299">
        <v>0</v>
      </c>
      <c r="T235" s="300">
        <f>S235*H235</f>
        <v>0</v>
      </c>
      <c r="AR235" s="202" t="s">
        <v>261</v>
      </c>
      <c r="AT235" s="202" t="s">
        <v>198</v>
      </c>
      <c r="AU235" s="202" t="s">
        <v>85</v>
      </c>
      <c r="AY235" s="202" t="s">
        <v>196</v>
      </c>
      <c r="BE235" s="301">
        <f>IF(N235="základní",J235,0)</f>
        <v>0</v>
      </c>
      <c r="BF235" s="301">
        <f>IF(N235="snížená",J235,0)</f>
        <v>0</v>
      </c>
      <c r="BG235" s="301">
        <f>IF(N235="zákl. přenesená",J235,0)</f>
        <v>0</v>
      </c>
      <c r="BH235" s="301">
        <f>IF(N235="sníž. přenesená",J235,0)</f>
        <v>0</v>
      </c>
      <c r="BI235" s="301">
        <f>IF(N235="nulová",J235,0)</f>
        <v>0</v>
      </c>
      <c r="BJ235" s="202" t="s">
        <v>39</v>
      </c>
      <c r="BK235" s="301">
        <f>ROUND(I235*H235,2)</f>
        <v>0</v>
      </c>
      <c r="BL235" s="202" t="s">
        <v>261</v>
      </c>
      <c r="BM235" s="202" t="s">
        <v>3351</v>
      </c>
    </row>
    <row r="236" spans="2:65" s="212" customFormat="1" ht="25.5" customHeight="1">
      <c r="B236" s="213"/>
      <c r="C236" s="302" t="s">
        <v>643</v>
      </c>
      <c r="D236" s="302" t="s">
        <v>291</v>
      </c>
      <c r="E236" s="303" t="s">
        <v>953</v>
      </c>
      <c r="F236" s="304" t="s">
        <v>954</v>
      </c>
      <c r="G236" s="305" t="s">
        <v>201</v>
      </c>
      <c r="H236" s="306">
        <v>463.38600000000002</v>
      </c>
      <c r="I236" s="117">
        <v>0</v>
      </c>
      <c r="J236" s="307">
        <f>ROUND(I236*H236,2)</f>
        <v>0</v>
      </c>
      <c r="K236" s="304" t="s">
        <v>202</v>
      </c>
      <c r="L236" s="308"/>
      <c r="M236" s="309" t="s">
        <v>5</v>
      </c>
      <c r="N236" s="310" t="s">
        <v>48</v>
      </c>
      <c r="O236" s="214"/>
      <c r="P236" s="299">
        <f>O236*H236</f>
        <v>0</v>
      </c>
      <c r="Q236" s="299">
        <v>1.2E-4</v>
      </c>
      <c r="R236" s="299">
        <f>Q236*H236</f>
        <v>5.5606320000000008E-2</v>
      </c>
      <c r="S236" s="299">
        <v>0</v>
      </c>
      <c r="T236" s="300">
        <f>S236*H236</f>
        <v>0</v>
      </c>
      <c r="AR236" s="202" t="s">
        <v>327</v>
      </c>
      <c r="AT236" s="202" t="s">
        <v>291</v>
      </c>
      <c r="AU236" s="202" t="s">
        <v>85</v>
      </c>
      <c r="AY236" s="202" t="s">
        <v>196</v>
      </c>
      <c r="BE236" s="301">
        <f>IF(N236="základní",J236,0)</f>
        <v>0</v>
      </c>
      <c r="BF236" s="301">
        <f>IF(N236="snížená",J236,0)</f>
        <v>0</v>
      </c>
      <c r="BG236" s="301">
        <f>IF(N236="zákl. přenesená",J236,0)</f>
        <v>0</v>
      </c>
      <c r="BH236" s="301">
        <f>IF(N236="sníž. přenesená",J236,0)</f>
        <v>0</v>
      </c>
      <c r="BI236" s="301">
        <f>IF(N236="nulová",J236,0)</f>
        <v>0</v>
      </c>
      <c r="BJ236" s="202" t="s">
        <v>39</v>
      </c>
      <c r="BK236" s="301">
        <f>ROUND(I236*H236,2)</f>
        <v>0</v>
      </c>
      <c r="BL236" s="202" t="s">
        <v>261</v>
      </c>
      <c r="BM236" s="202" t="s">
        <v>3352</v>
      </c>
    </row>
    <row r="237" spans="2:65" s="312" customFormat="1">
      <c r="B237" s="311"/>
      <c r="D237" s="313" t="s">
        <v>464</v>
      </c>
      <c r="F237" s="314" t="s">
        <v>3353</v>
      </c>
      <c r="H237" s="315">
        <v>463.38600000000002</v>
      </c>
      <c r="I237" s="118"/>
      <c r="L237" s="311"/>
      <c r="M237" s="316"/>
      <c r="N237" s="317"/>
      <c r="O237" s="317"/>
      <c r="P237" s="317"/>
      <c r="Q237" s="317"/>
      <c r="R237" s="317"/>
      <c r="S237" s="317"/>
      <c r="T237" s="318"/>
      <c r="AT237" s="319" t="s">
        <v>464</v>
      </c>
      <c r="AU237" s="319" t="s">
        <v>85</v>
      </c>
      <c r="AV237" s="312" t="s">
        <v>85</v>
      </c>
      <c r="AW237" s="312" t="s">
        <v>6</v>
      </c>
      <c r="AX237" s="312" t="s">
        <v>39</v>
      </c>
      <c r="AY237" s="319" t="s">
        <v>196</v>
      </c>
    </row>
    <row r="238" spans="2:65" s="212" customFormat="1" ht="38.25" customHeight="1">
      <c r="B238" s="213"/>
      <c r="C238" s="291" t="s">
        <v>647</v>
      </c>
      <c r="D238" s="291" t="s">
        <v>198</v>
      </c>
      <c r="E238" s="292" t="s">
        <v>958</v>
      </c>
      <c r="F238" s="293" t="s">
        <v>959</v>
      </c>
      <c r="G238" s="294" t="s">
        <v>243</v>
      </c>
      <c r="H238" s="295">
        <v>5.6000000000000001E-2</v>
      </c>
      <c r="I238" s="116">
        <v>0</v>
      </c>
      <c r="J238" s="296">
        <f>ROUND(I238*H238,2)</f>
        <v>0</v>
      </c>
      <c r="K238" s="293" t="s">
        <v>202</v>
      </c>
      <c r="L238" s="213"/>
      <c r="M238" s="297" t="s">
        <v>5</v>
      </c>
      <c r="N238" s="298" t="s">
        <v>48</v>
      </c>
      <c r="O238" s="214"/>
      <c r="P238" s="299">
        <f>O238*H238</f>
        <v>0</v>
      </c>
      <c r="Q238" s="299">
        <v>0</v>
      </c>
      <c r="R238" s="299">
        <f>Q238*H238</f>
        <v>0</v>
      </c>
      <c r="S238" s="299">
        <v>0</v>
      </c>
      <c r="T238" s="300">
        <f>S238*H238</f>
        <v>0</v>
      </c>
      <c r="AR238" s="202" t="s">
        <v>261</v>
      </c>
      <c r="AT238" s="202" t="s">
        <v>198</v>
      </c>
      <c r="AU238" s="202" t="s">
        <v>85</v>
      </c>
      <c r="AY238" s="202" t="s">
        <v>196</v>
      </c>
      <c r="BE238" s="301">
        <f>IF(N238="základní",J238,0)</f>
        <v>0</v>
      </c>
      <c r="BF238" s="301">
        <f>IF(N238="snížená",J238,0)</f>
        <v>0</v>
      </c>
      <c r="BG238" s="301">
        <f>IF(N238="zákl. přenesená",J238,0)</f>
        <v>0</v>
      </c>
      <c r="BH238" s="301">
        <f>IF(N238="sníž. přenesená",J238,0)</f>
        <v>0</v>
      </c>
      <c r="BI238" s="301">
        <f>IF(N238="nulová",J238,0)</f>
        <v>0</v>
      </c>
      <c r="BJ238" s="202" t="s">
        <v>39</v>
      </c>
      <c r="BK238" s="301">
        <f>ROUND(I238*H238,2)</f>
        <v>0</v>
      </c>
      <c r="BL238" s="202" t="s">
        <v>261</v>
      </c>
      <c r="BM238" s="202" t="s">
        <v>3354</v>
      </c>
    </row>
    <row r="239" spans="2:65" s="279" customFormat="1" ht="29.85" customHeight="1">
      <c r="B239" s="278"/>
      <c r="D239" s="280" t="s">
        <v>76</v>
      </c>
      <c r="E239" s="289" t="s">
        <v>961</v>
      </c>
      <c r="F239" s="289" t="s">
        <v>962</v>
      </c>
      <c r="I239" s="115"/>
      <c r="J239" s="290">
        <f>BK239</f>
        <v>0</v>
      </c>
      <c r="L239" s="278"/>
      <c r="M239" s="283"/>
      <c r="N239" s="284"/>
      <c r="O239" s="284"/>
      <c r="P239" s="285">
        <f>SUM(P240:P245)</f>
        <v>0</v>
      </c>
      <c r="Q239" s="284"/>
      <c r="R239" s="285">
        <f>SUM(R240:R245)</f>
        <v>0.11025</v>
      </c>
      <c r="S239" s="284"/>
      <c r="T239" s="286">
        <f>SUM(T240:T245)</f>
        <v>0</v>
      </c>
      <c r="AR239" s="280" t="s">
        <v>85</v>
      </c>
      <c r="AT239" s="287" t="s">
        <v>76</v>
      </c>
      <c r="AU239" s="287" t="s">
        <v>39</v>
      </c>
      <c r="AY239" s="280" t="s">
        <v>196</v>
      </c>
      <c r="BK239" s="288">
        <f>SUM(BK240:BK245)</f>
        <v>0</v>
      </c>
    </row>
    <row r="240" spans="2:65" s="212" customFormat="1" ht="16.5" customHeight="1">
      <c r="B240" s="213"/>
      <c r="C240" s="291" t="s">
        <v>651</v>
      </c>
      <c r="D240" s="291" t="s">
        <v>198</v>
      </c>
      <c r="E240" s="292" t="s">
        <v>3355</v>
      </c>
      <c r="F240" s="293" t="s">
        <v>3356</v>
      </c>
      <c r="G240" s="294" t="s">
        <v>288</v>
      </c>
      <c r="H240" s="295">
        <v>9</v>
      </c>
      <c r="I240" s="116">
        <v>0</v>
      </c>
      <c r="J240" s="296">
        <f t="shared" ref="J240:J245" si="70">ROUND(I240*H240,2)</f>
        <v>0</v>
      </c>
      <c r="K240" s="293" t="s">
        <v>351</v>
      </c>
      <c r="L240" s="213"/>
      <c r="M240" s="297" t="s">
        <v>5</v>
      </c>
      <c r="N240" s="298" t="s">
        <v>48</v>
      </c>
      <c r="O240" s="214"/>
      <c r="P240" s="299">
        <f t="shared" ref="P240:P245" si="71">O240*H240</f>
        <v>0</v>
      </c>
      <c r="Q240" s="299">
        <v>2.5000000000000001E-4</v>
      </c>
      <c r="R240" s="299">
        <f t="shared" ref="R240:R245" si="72">Q240*H240</f>
        <v>2.2500000000000003E-3</v>
      </c>
      <c r="S240" s="299">
        <v>0</v>
      </c>
      <c r="T240" s="300">
        <f t="shared" ref="T240:T245" si="73">S240*H240</f>
        <v>0</v>
      </c>
      <c r="AR240" s="202" t="s">
        <v>261</v>
      </c>
      <c r="AT240" s="202" t="s">
        <v>198</v>
      </c>
      <c r="AU240" s="202" t="s">
        <v>85</v>
      </c>
      <c r="AY240" s="202" t="s">
        <v>196</v>
      </c>
      <c r="BE240" s="301">
        <f t="shared" ref="BE240:BE245" si="74">IF(N240="základní",J240,0)</f>
        <v>0</v>
      </c>
      <c r="BF240" s="301">
        <f t="shared" ref="BF240:BF245" si="75">IF(N240="snížená",J240,0)</f>
        <v>0</v>
      </c>
      <c r="BG240" s="301">
        <f t="shared" ref="BG240:BG245" si="76">IF(N240="zákl. přenesená",J240,0)</f>
        <v>0</v>
      </c>
      <c r="BH240" s="301">
        <f t="shared" ref="BH240:BH245" si="77">IF(N240="sníž. přenesená",J240,0)</f>
        <v>0</v>
      </c>
      <c r="BI240" s="301">
        <f t="shared" ref="BI240:BI245" si="78">IF(N240="nulová",J240,0)</f>
        <v>0</v>
      </c>
      <c r="BJ240" s="202" t="s">
        <v>39</v>
      </c>
      <c r="BK240" s="301">
        <f t="shared" ref="BK240:BK245" si="79">ROUND(I240*H240,2)</f>
        <v>0</v>
      </c>
      <c r="BL240" s="202" t="s">
        <v>261</v>
      </c>
      <c r="BM240" s="202" t="s">
        <v>3357</v>
      </c>
    </row>
    <row r="241" spans="2:65" s="212" customFormat="1" ht="16.5" customHeight="1">
      <c r="B241" s="213"/>
      <c r="C241" s="302" t="s">
        <v>655</v>
      </c>
      <c r="D241" s="302" t="s">
        <v>291</v>
      </c>
      <c r="E241" s="303" t="s">
        <v>3358</v>
      </c>
      <c r="F241" s="304" t="s">
        <v>3359</v>
      </c>
      <c r="G241" s="305" t="s">
        <v>288</v>
      </c>
      <c r="H241" s="306">
        <v>1</v>
      </c>
      <c r="I241" s="117">
        <v>0</v>
      </c>
      <c r="J241" s="307">
        <f t="shared" si="70"/>
        <v>0</v>
      </c>
      <c r="K241" s="304" t="s">
        <v>351</v>
      </c>
      <c r="L241" s="308"/>
      <c r="M241" s="309" t="s">
        <v>5</v>
      </c>
      <c r="N241" s="310" t="s">
        <v>48</v>
      </c>
      <c r="O241" s="214"/>
      <c r="P241" s="299">
        <f t="shared" si="71"/>
        <v>0</v>
      </c>
      <c r="Q241" s="299">
        <v>1.2E-2</v>
      </c>
      <c r="R241" s="299">
        <f t="shared" si="72"/>
        <v>1.2E-2</v>
      </c>
      <c r="S241" s="299">
        <v>0</v>
      </c>
      <c r="T241" s="300">
        <f t="shared" si="73"/>
        <v>0</v>
      </c>
      <c r="AR241" s="202" t="s">
        <v>327</v>
      </c>
      <c r="AT241" s="202" t="s">
        <v>291</v>
      </c>
      <c r="AU241" s="202" t="s">
        <v>85</v>
      </c>
      <c r="AY241" s="202" t="s">
        <v>196</v>
      </c>
      <c r="BE241" s="301">
        <f t="shared" si="74"/>
        <v>0</v>
      </c>
      <c r="BF241" s="301">
        <f t="shared" si="75"/>
        <v>0</v>
      </c>
      <c r="BG241" s="301">
        <f t="shared" si="76"/>
        <v>0</v>
      </c>
      <c r="BH241" s="301">
        <f t="shared" si="77"/>
        <v>0</v>
      </c>
      <c r="BI241" s="301">
        <f t="shared" si="78"/>
        <v>0</v>
      </c>
      <c r="BJ241" s="202" t="s">
        <v>39</v>
      </c>
      <c r="BK241" s="301">
        <f t="shared" si="79"/>
        <v>0</v>
      </c>
      <c r="BL241" s="202" t="s">
        <v>261</v>
      </c>
      <c r="BM241" s="202" t="s">
        <v>3360</v>
      </c>
    </row>
    <row r="242" spans="2:65" s="212" customFormat="1" ht="16.5" customHeight="1">
      <c r="B242" s="213"/>
      <c r="C242" s="302" t="s">
        <v>659</v>
      </c>
      <c r="D242" s="302" t="s">
        <v>291</v>
      </c>
      <c r="E242" s="303" t="s">
        <v>3361</v>
      </c>
      <c r="F242" s="304" t="s">
        <v>3362</v>
      </c>
      <c r="G242" s="305" t="s">
        <v>288</v>
      </c>
      <c r="H242" s="306">
        <v>1</v>
      </c>
      <c r="I242" s="117">
        <v>0</v>
      </c>
      <c r="J242" s="307">
        <f t="shared" si="70"/>
        <v>0</v>
      </c>
      <c r="K242" s="304" t="s">
        <v>351</v>
      </c>
      <c r="L242" s="308"/>
      <c r="M242" s="309" t="s">
        <v>5</v>
      </c>
      <c r="N242" s="310" t="s">
        <v>48</v>
      </c>
      <c r="O242" s="214"/>
      <c r="P242" s="299">
        <f t="shared" si="71"/>
        <v>0</v>
      </c>
      <c r="Q242" s="299">
        <v>1.2E-2</v>
      </c>
      <c r="R242" s="299">
        <f t="shared" si="72"/>
        <v>1.2E-2</v>
      </c>
      <c r="S242" s="299">
        <v>0</v>
      </c>
      <c r="T242" s="300">
        <f t="shared" si="73"/>
        <v>0</v>
      </c>
      <c r="AR242" s="202" t="s">
        <v>327</v>
      </c>
      <c r="AT242" s="202" t="s">
        <v>291</v>
      </c>
      <c r="AU242" s="202" t="s">
        <v>85</v>
      </c>
      <c r="AY242" s="202" t="s">
        <v>196</v>
      </c>
      <c r="BE242" s="301">
        <f t="shared" si="74"/>
        <v>0</v>
      </c>
      <c r="BF242" s="301">
        <f t="shared" si="75"/>
        <v>0</v>
      </c>
      <c r="BG242" s="301">
        <f t="shared" si="76"/>
        <v>0</v>
      </c>
      <c r="BH242" s="301">
        <f t="shared" si="77"/>
        <v>0</v>
      </c>
      <c r="BI242" s="301">
        <f t="shared" si="78"/>
        <v>0</v>
      </c>
      <c r="BJ242" s="202" t="s">
        <v>39</v>
      </c>
      <c r="BK242" s="301">
        <f t="shared" si="79"/>
        <v>0</v>
      </c>
      <c r="BL242" s="202" t="s">
        <v>261</v>
      </c>
      <c r="BM242" s="202" t="s">
        <v>3363</v>
      </c>
    </row>
    <row r="243" spans="2:65" s="212" customFormat="1" ht="16.5" customHeight="1">
      <c r="B243" s="213"/>
      <c r="C243" s="302" t="s">
        <v>663</v>
      </c>
      <c r="D243" s="302" t="s">
        <v>291</v>
      </c>
      <c r="E243" s="303" t="s">
        <v>3364</v>
      </c>
      <c r="F243" s="304" t="s">
        <v>3365</v>
      </c>
      <c r="G243" s="305" t="s">
        <v>288</v>
      </c>
      <c r="H243" s="306">
        <v>2</v>
      </c>
      <c r="I243" s="117">
        <v>0</v>
      </c>
      <c r="J243" s="307">
        <f t="shared" si="70"/>
        <v>0</v>
      </c>
      <c r="K243" s="304" t="s">
        <v>351</v>
      </c>
      <c r="L243" s="308"/>
      <c r="M243" s="309" t="s">
        <v>5</v>
      </c>
      <c r="N243" s="310" t="s">
        <v>48</v>
      </c>
      <c r="O243" s="214"/>
      <c r="P243" s="299">
        <f t="shared" si="71"/>
        <v>0</v>
      </c>
      <c r="Q243" s="299">
        <v>1.2E-2</v>
      </c>
      <c r="R243" s="299">
        <f t="shared" si="72"/>
        <v>2.4E-2</v>
      </c>
      <c r="S243" s="299">
        <v>0</v>
      </c>
      <c r="T243" s="300">
        <f t="shared" si="73"/>
        <v>0</v>
      </c>
      <c r="AR243" s="202" t="s">
        <v>327</v>
      </c>
      <c r="AT243" s="202" t="s">
        <v>291</v>
      </c>
      <c r="AU243" s="202" t="s">
        <v>85</v>
      </c>
      <c r="AY243" s="202" t="s">
        <v>196</v>
      </c>
      <c r="BE243" s="301">
        <f t="shared" si="74"/>
        <v>0</v>
      </c>
      <c r="BF243" s="301">
        <f t="shared" si="75"/>
        <v>0</v>
      </c>
      <c r="BG243" s="301">
        <f t="shared" si="76"/>
        <v>0</v>
      </c>
      <c r="BH243" s="301">
        <f t="shared" si="77"/>
        <v>0</v>
      </c>
      <c r="BI243" s="301">
        <f t="shared" si="78"/>
        <v>0</v>
      </c>
      <c r="BJ243" s="202" t="s">
        <v>39</v>
      </c>
      <c r="BK243" s="301">
        <f t="shared" si="79"/>
        <v>0</v>
      </c>
      <c r="BL243" s="202" t="s">
        <v>261</v>
      </c>
      <c r="BM243" s="202" t="s">
        <v>3366</v>
      </c>
    </row>
    <row r="244" spans="2:65" s="212" customFormat="1" ht="25.5" customHeight="1">
      <c r="B244" s="213"/>
      <c r="C244" s="302" t="s">
        <v>667</v>
      </c>
      <c r="D244" s="302" t="s">
        <v>291</v>
      </c>
      <c r="E244" s="303" t="s">
        <v>3367</v>
      </c>
      <c r="F244" s="304" t="s">
        <v>3368</v>
      </c>
      <c r="G244" s="305" t="s">
        <v>288</v>
      </c>
      <c r="H244" s="306">
        <v>5</v>
      </c>
      <c r="I244" s="117">
        <v>0</v>
      </c>
      <c r="J244" s="307">
        <f t="shared" si="70"/>
        <v>0</v>
      </c>
      <c r="K244" s="304" t="s">
        <v>351</v>
      </c>
      <c r="L244" s="308"/>
      <c r="M244" s="309" t="s">
        <v>5</v>
      </c>
      <c r="N244" s="310" t="s">
        <v>48</v>
      </c>
      <c r="O244" s="214"/>
      <c r="P244" s="299">
        <f t="shared" si="71"/>
        <v>0</v>
      </c>
      <c r="Q244" s="299">
        <v>1.2E-2</v>
      </c>
      <c r="R244" s="299">
        <f t="shared" si="72"/>
        <v>0.06</v>
      </c>
      <c r="S244" s="299">
        <v>0</v>
      </c>
      <c r="T244" s="300">
        <f t="shared" si="73"/>
        <v>0</v>
      </c>
      <c r="AR244" s="202" t="s">
        <v>327</v>
      </c>
      <c r="AT244" s="202" t="s">
        <v>291</v>
      </c>
      <c r="AU244" s="202" t="s">
        <v>85</v>
      </c>
      <c r="AY244" s="202" t="s">
        <v>196</v>
      </c>
      <c r="BE244" s="301">
        <f t="shared" si="74"/>
        <v>0</v>
      </c>
      <c r="BF244" s="301">
        <f t="shared" si="75"/>
        <v>0</v>
      </c>
      <c r="BG244" s="301">
        <f t="shared" si="76"/>
        <v>0</v>
      </c>
      <c r="BH244" s="301">
        <f t="shared" si="77"/>
        <v>0</v>
      </c>
      <c r="BI244" s="301">
        <f t="shared" si="78"/>
        <v>0</v>
      </c>
      <c r="BJ244" s="202" t="s">
        <v>39</v>
      </c>
      <c r="BK244" s="301">
        <f t="shared" si="79"/>
        <v>0</v>
      </c>
      <c r="BL244" s="202" t="s">
        <v>261</v>
      </c>
      <c r="BM244" s="202" t="s">
        <v>3369</v>
      </c>
    </row>
    <row r="245" spans="2:65" s="212" customFormat="1" ht="38.25" customHeight="1">
      <c r="B245" s="213"/>
      <c r="C245" s="291" t="s">
        <v>671</v>
      </c>
      <c r="D245" s="291" t="s">
        <v>198</v>
      </c>
      <c r="E245" s="292" t="s">
        <v>1008</v>
      </c>
      <c r="F245" s="293" t="s">
        <v>1009</v>
      </c>
      <c r="G245" s="294" t="s">
        <v>243</v>
      </c>
      <c r="H245" s="295">
        <v>0.11</v>
      </c>
      <c r="I245" s="116">
        <v>0</v>
      </c>
      <c r="J245" s="296">
        <f t="shared" si="70"/>
        <v>0</v>
      </c>
      <c r="K245" s="293" t="s">
        <v>202</v>
      </c>
      <c r="L245" s="213"/>
      <c r="M245" s="297" t="s">
        <v>5</v>
      </c>
      <c r="N245" s="298" t="s">
        <v>48</v>
      </c>
      <c r="O245" s="214"/>
      <c r="P245" s="299">
        <f t="shared" si="71"/>
        <v>0</v>
      </c>
      <c r="Q245" s="299">
        <v>0</v>
      </c>
      <c r="R245" s="299">
        <f t="shared" si="72"/>
        <v>0</v>
      </c>
      <c r="S245" s="299">
        <v>0</v>
      </c>
      <c r="T245" s="300">
        <f t="shared" si="73"/>
        <v>0</v>
      </c>
      <c r="AR245" s="202" t="s">
        <v>261</v>
      </c>
      <c r="AT245" s="202" t="s">
        <v>198</v>
      </c>
      <c r="AU245" s="202" t="s">
        <v>85</v>
      </c>
      <c r="AY245" s="202" t="s">
        <v>196</v>
      </c>
      <c r="BE245" s="301">
        <f t="shared" si="74"/>
        <v>0</v>
      </c>
      <c r="BF245" s="301">
        <f t="shared" si="75"/>
        <v>0</v>
      </c>
      <c r="BG245" s="301">
        <f t="shared" si="76"/>
        <v>0</v>
      </c>
      <c r="BH245" s="301">
        <f t="shared" si="77"/>
        <v>0</v>
      </c>
      <c r="BI245" s="301">
        <f t="shared" si="78"/>
        <v>0</v>
      </c>
      <c r="BJ245" s="202" t="s">
        <v>39</v>
      </c>
      <c r="BK245" s="301">
        <f t="shared" si="79"/>
        <v>0</v>
      </c>
      <c r="BL245" s="202" t="s">
        <v>261</v>
      </c>
      <c r="BM245" s="202" t="s">
        <v>3370</v>
      </c>
    </row>
    <row r="246" spans="2:65" s="279" customFormat="1" ht="29.85" customHeight="1">
      <c r="B246" s="278"/>
      <c r="D246" s="280" t="s">
        <v>76</v>
      </c>
      <c r="E246" s="289" t="s">
        <v>1011</v>
      </c>
      <c r="F246" s="289" t="s">
        <v>1012</v>
      </c>
      <c r="I246" s="115"/>
      <c r="J246" s="290">
        <f>BK246</f>
        <v>0</v>
      </c>
      <c r="L246" s="278"/>
      <c r="M246" s="283"/>
      <c r="N246" s="284"/>
      <c r="O246" s="284"/>
      <c r="P246" s="285">
        <f>SUM(P247:P249)</f>
        <v>0</v>
      </c>
      <c r="Q246" s="284"/>
      <c r="R246" s="285">
        <f>SUM(R247:R249)</f>
        <v>0</v>
      </c>
      <c r="S246" s="284"/>
      <c r="T246" s="286">
        <f>SUM(T247:T249)</f>
        <v>1.6672800000000001</v>
      </c>
      <c r="AR246" s="280" t="s">
        <v>85</v>
      </c>
      <c r="AT246" s="287" t="s">
        <v>76</v>
      </c>
      <c r="AU246" s="287" t="s">
        <v>39</v>
      </c>
      <c r="AY246" s="280" t="s">
        <v>196</v>
      </c>
      <c r="BK246" s="288">
        <f>SUM(BK247:BK249)</f>
        <v>0</v>
      </c>
    </row>
    <row r="247" spans="2:65" s="212" customFormat="1" ht="16.5" customHeight="1">
      <c r="B247" s="213"/>
      <c r="C247" s="291" t="s">
        <v>675</v>
      </c>
      <c r="D247" s="291" t="s">
        <v>198</v>
      </c>
      <c r="E247" s="292" t="s">
        <v>3371</v>
      </c>
      <c r="F247" s="293" t="s">
        <v>3372</v>
      </c>
      <c r="G247" s="294" t="s">
        <v>201</v>
      </c>
      <c r="H247" s="295">
        <v>272.88</v>
      </c>
      <c r="I247" s="116">
        <v>0</v>
      </c>
      <c r="J247" s="296">
        <f>ROUND(I247*H247,2)</f>
        <v>0</v>
      </c>
      <c r="K247" s="293" t="s">
        <v>202</v>
      </c>
      <c r="L247" s="213"/>
      <c r="M247" s="297" t="s">
        <v>5</v>
      </c>
      <c r="N247" s="298" t="s">
        <v>48</v>
      </c>
      <c r="O247" s="214"/>
      <c r="P247" s="299">
        <f>O247*H247</f>
        <v>0</v>
      </c>
      <c r="Q247" s="299">
        <v>0</v>
      </c>
      <c r="R247" s="299">
        <f>Q247*H247</f>
        <v>0</v>
      </c>
      <c r="S247" s="299">
        <v>4.0000000000000001E-3</v>
      </c>
      <c r="T247" s="300">
        <f>S247*H247</f>
        <v>1.09152</v>
      </c>
      <c r="AR247" s="202" t="s">
        <v>261</v>
      </c>
      <c r="AT247" s="202" t="s">
        <v>198</v>
      </c>
      <c r="AU247" s="202" t="s">
        <v>85</v>
      </c>
      <c r="AY247" s="202" t="s">
        <v>196</v>
      </c>
      <c r="BE247" s="301">
        <f>IF(N247="základní",J247,0)</f>
        <v>0</v>
      </c>
      <c r="BF247" s="301">
        <f>IF(N247="snížená",J247,0)</f>
        <v>0</v>
      </c>
      <c r="BG247" s="301">
        <f>IF(N247="zákl. přenesená",J247,0)</f>
        <v>0</v>
      </c>
      <c r="BH247" s="301">
        <f>IF(N247="sníž. přenesená",J247,0)</f>
        <v>0</v>
      </c>
      <c r="BI247" s="301">
        <f>IF(N247="nulová",J247,0)</f>
        <v>0</v>
      </c>
      <c r="BJ247" s="202" t="s">
        <v>39</v>
      </c>
      <c r="BK247" s="301">
        <f>ROUND(I247*H247,2)</f>
        <v>0</v>
      </c>
      <c r="BL247" s="202" t="s">
        <v>261</v>
      </c>
      <c r="BM247" s="202" t="s">
        <v>3373</v>
      </c>
    </row>
    <row r="248" spans="2:65" s="212" customFormat="1" ht="16.5" customHeight="1">
      <c r="B248" s="213"/>
      <c r="C248" s="291" t="s">
        <v>679</v>
      </c>
      <c r="D248" s="291" t="s">
        <v>198</v>
      </c>
      <c r="E248" s="292" t="s">
        <v>3374</v>
      </c>
      <c r="F248" s="293" t="s">
        <v>3375</v>
      </c>
      <c r="G248" s="294" t="s">
        <v>201</v>
      </c>
      <c r="H248" s="295">
        <v>272.88</v>
      </c>
      <c r="I248" s="116">
        <v>0</v>
      </c>
      <c r="J248" s="296">
        <f>ROUND(I248*H248,2)</f>
        <v>0</v>
      </c>
      <c r="K248" s="293" t="s">
        <v>202</v>
      </c>
      <c r="L248" s="213"/>
      <c r="M248" s="297" t="s">
        <v>5</v>
      </c>
      <c r="N248" s="298" t="s">
        <v>48</v>
      </c>
      <c r="O248" s="214"/>
      <c r="P248" s="299">
        <f>O248*H248</f>
        <v>0</v>
      </c>
      <c r="Q248" s="299">
        <v>0</v>
      </c>
      <c r="R248" s="299">
        <f>Q248*H248</f>
        <v>0</v>
      </c>
      <c r="S248" s="299">
        <v>2E-3</v>
      </c>
      <c r="T248" s="300">
        <f>S248*H248</f>
        <v>0.54576000000000002</v>
      </c>
      <c r="AR248" s="202" t="s">
        <v>261</v>
      </c>
      <c r="AT248" s="202" t="s">
        <v>198</v>
      </c>
      <c r="AU248" s="202" t="s">
        <v>85</v>
      </c>
      <c r="AY248" s="202" t="s">
        <v>196</v>
      </c>
      <c r="BE248" s="301">
        <f>IF(N248="základní",J248,0)</f>
        <v>0</v>
      </c>
      <c r="BF248" s="301">
        <f>IF(N248="snížená",J248,0)</f>
        <v>0</v>
      </c>
      <c r="BG248" s="301">
        <f>IF(N248="zákl. přenesená",J248,0)</f>
        <v>0</v>
      </c>
      <c r="BH248" s="301">
        <f>IF(N248="sníž. přenesená",J248,0)</f>
        <v>0</v>
      </c>
      <c r="BI248" s="301">
        <f>IF(N248="nulová",J248,0)</f>
        <v>0</v>
      </c>
      <c r="BJ248" s="202" t="s">
        <v>39</v>
      </c>
      <c r="BK248" s="301">
        <f>ROUND(I248*H248,2)</f>
        <v>0</v>
      </c>
      <c r="BL248" s="202" t="s">
        <v>261</v>
      </c>
      <c r="BM248" s="202" t="s">
        <v>3376</v>
      </c>
    </row>
    <row r="249" spans="2:65" s="212" customFormat="1" ht="16.5" customHeight="1">
      <c r="B249" s="213"/>
      <c r="C249" s="291" t="s">
        <v>683</v>
      </c>
      <c r="D249" s="291" t="s">
        <v>198</v>
      </c>
      <c r="E249" s="292" t="s">
        <v>3377</v>
      </c>
      <c r="F249" s="293" t="s">
        <v>3378</v>
      </c>
      <c r="G249" s="294" t="s">
        <v>288</v>
      </c>
      <c r="H249" s="295">
        <v>30</v>
      </c>
      <c r="I249" s="116">
        <v>0</v>
      </c>
      <c r="J249" s="296">
        <f>ROUND(I249*H249,2)</f>
        <v>0</v>
      </c>
      <c r="K249" s="293" t="s">
        <v>351</v>
      </c>
      <c r="L249" s="213"/>
      <c r="M249" s="297" t="s">
        <v>5</v>
      </c>
      <c r="N249" s="298" t="s">
        <v>48</v>
      </c>
      <c r="O249" s="214"/>
      <c r="P249" s="299">
        <f>O249*H249</f>
        <v>0</v>
      </c>
      <c r="Q249" s="299">
        <v>0</v>
      </c>
      <c r="R249" s="299">
        <f>Q249*H249</f>
        <v>0</v>
      </c>
      <c r="S249" s="299">
        <v>1E-3</v>
      </c>
      <c r="T249" s="300">
        <f>S249*H249</f>
        <v>0.03</v>
      </c>
      <c r="AR249" s="202" t="s">
        <v>261</v>
      </c>
      <c r="AT249" s="202" t="s">
        <v>198</v>
      </c>
      <c r="AU249" s="202" t="s">
        <v>85</v>
      </c>
      <c r="AY249" s="202" t="s">
        <v>196</v>
      </c>
      <c r="BE249" s="301">
        <f>IF(N249="základní",J249,0)</f>
        <v>0</v>
      </c>
      <c r="BF249" s="301">
        <f>IF(N249="snížená",J249,0)</f>
        <v>0</v>
      </c>
      <c r="BG249" s="301">
        <f>IF(N249="zákl. přenesená",J249,0)</f>
        <v>0</v>
      </c>
      <c r="BH249" s="301">
        <f>IF(N249="sníž. přenesená",J249,0)</f>
        <v>0</v>
      </c>
      <c r="BI249" s="301">
        <f>IF(N249="nulová",J249,0)</f>
        <v>0</v>
      </c>
      <c r="BJ249" s="202" t="s">
        <v>39</v>
      </c>
      <c r="BK249" s="301">
        <f>ROUND(I249*H249,2)</f>
        <v>0</v>
      </c>
      <c r="BL249" s="202" t="s">
        <v>261</v>
      </c>
      <c r="BM249" s="202" t="s">
        <v>3379</v>
      </c>
    </row>
    <row r="250" spans="2:65" s="279" customFormat="1" ht="29.85" customHeight="1">
      <c r="B250" s="278"/>
      <c r="D250" s="280" t="s">
        <v>76</v>
      </c>
      <c r="E250" s="289" t="s">
        <v>1095</v>
      </c>
      <c r="F250" s="289" t="s">
        <v>1096</v>
      </c>
      <c r="I250" s="115"/>
      <c r="J250" s="290">
        <f>BK250</f>
        <v>0</v>
      </c>
      <c r="L250" s="278"/>
      <c r="M250" s="283"/>
      <c r="N250" s="284"/>
      <c r="O250" s="284"/>
      <c r="P250" s="285">
        <f>SUM(P251:P252)</f>
        <v>0</v>
      </c>
      <c r="Q250" s="284"/>
      <c r="R250" s="285">
        <f>SUM(R251:R252)</f>
        <v>2.1714480000000003</v>
      </c>
      <c r="S250" s="284"/>
      <c r="T250" s="286">
        <f>SUM(T251:T252)</f>
        <v>0</v>
      </c>
      <c r="AR250" s="280" t="s">
        <v>85</v>
      </c>
      <c r="AT250" s="287" t="s">
        <v>76</v>
      </c>
      <c r="AU250" s="287" t="s">
        <v>39</v>
      </c>
      <c r="AY250" s="280" t="s">
        <v>196</v>
      </c>
      <c r="BK250" s="288">
        <f>SUM(BK251:BK252)</f>
        <v>0</v>
      </c>
    </row>
    <row r="251" spans="2:65" s="212" customFormat="1" ht="38.25" customHeight="1">
      <c r="B251" s="213"/>
      <c r="C251" s="291" t="s">
        <v>687</v>
      </c>
      <c r="D251" s="291" t="s">
        <v>198</v>
      </c>
      <c r="E251" s="292" t="s">
        <v>1098</v>
      </c>
      <c r="F251" s="293" t="s">
        <v>1099</v>
      </c>
      <c r="G251" s="294" t="s">
        <v>201</v>
      </c>
      <c r="H251" s="295">
        <v>402.12</v>
      </c>
      <c r="I251" s="116">
        <v>0</v>
      </c>
      <c r="J251" s="296">
        <f>ROUND(I251*H251,2)</f>
        <v>0</v>
      </c>
      <c r="K251" s="293" t="s">
        <v>351</v>
      </c>
      <c r="L251" s="213"/>
      <c r="M251" s="297" t="s">
        <v>5</v>
      </c>
      <c r="N251" s="298" t="s">
        <v>48</v>
      </c>
      <c r="O251" s="214"/>
      <c r="P251" s="299">
        <f>O251*H251</f>
        <v>0</v>
      </c>
      <c r="Q251" s="299">
        <v>5.4000000000000003E-3</v>
      </c>
      <c r="R251" s="299">
        <f>Q251*H251</f>
        <v>2.1714480000000003</v>
      </c>
      <c r="S251" s="299">
        <v>0</v>
      </c>
      <c r="T251" s="300">
        <f>S251*H251</f>
        <v>0</v>
      </c>
      <c r="AR251" s="202" t="s">
        <v>261</v>
      </c>
      <c r="AT251" s="202" t="s">
        <v>198</v>
      </c>
      <c r="AU251" s="202" t="s">
        <v>85</v>
      </c>
      <c r="AY251" s="202" t="s">
        <v>196</v>
      </c>
      <c r="BE251" s="301">
        <f>IF(N251="základní",J251,0)</f>
        <v>0</v>
      </c>
      <c r="BF251" s="301">
        <f>IF(N251="snížená",J251,0)</f>
        <v>0</v>
      </c>
      <c r="BG251" s="301">
        <f>IF(N251="zákl. přenesená",J251,0)</f>
        <v>0</v>
      </c>
      <c r="BH251" s="301">
        <f>IF(N251="sníž. přenesená",J251,0)</f>
        <v>0</v>
      </c>
      <c r="BI251" s="301">
        <f>IF(N251="nulová",J251,0)</f>
        <v>0</v>
      </c>
      <c r="BJ251" s="202" t="s">
        <v>39</v>
      </c>
      <c r="BK251" s="301">
        <f>ROUND(I251*H251,2)</f>
        <v>0</v>
      </c>
      <c r="BL251" s="202" t="s">
        <v>261</v>
      </c>
      <c r="BM251" s="202" t="s">
        <v>3380</v>
      </c>
    </row>
    <row r="252" spans="2:65" s="212" customFormat="1" ht="38.25" customHeight="1">
      <c r="B252" s="213"/>
      <c r="C252" s="291" t="s">
        <v>691</v>
      </c>
      <c r="D252" s="291" t="s">
        <v>198</v>
      </c>
      <c r="E252" s="292" t="s">
        <v>1102</v>
      </c>
      <c r="F252" s="293" t="s">
        <v>1103</v>
      </c>
      <c r="G252" s="294" t="s">
        <v>243</v>
      </c>
      <c r="H252" s="295">
        <v>2.1709999999999998</v>
      </c>
      <c r="I252" s="116">
        <v>0</v>
      </c>
      <c r="J252" s="296">
        <f>ROUND(I252*H252,2)</f>
        <v>0</v>
      </c>
      <c r="K252" s="293" t="s">
        <v>202</v>
      </c>
      <c r="L252" s="213"/>
      <c r="M252" s="297" t="s">
        <v>5</v>
      </c>
      <c r="N252" s="298" t="s">
        <v>48</v>
      </c>
      <c r="O252" s="214"/>
      <c r="P252" s="299">
        <f>O252*H252</f>
        <v>0</v>
      </c>
      <c r="Q252" s="299">
        <v>0</v>
      </c>
      <c r="R252" s="299">
        <f>Q252*H252</f>
        <v>0</v>
      </c>
      <c r="S252" s="299">
        <v>0</v>
      </c>
      <c r="T252" s="300">
        <f>S252*H252</f>
        <v>0</v>
      </c>
      <c r="AR252" s="202" t="s">
        <v>261</v>
      </c>
      <c r="AT252" s="202" t="s">
        <v>198</v>
      </c>
      <c r="AU252" s="202" t="s">
        <v>85</v>
      </c>
      <c r="AY252" s="202" t="s">
        <v>196</v>
      </c>
      <c r="BE252" s="301">
        <f>IF(N252="základní",J252,0)</f>
        <v>0</v>
      </c>
      <c r="BF252" s="301">
        <f>IF(N252="snížená",J252,0)</f>
        <v>0</v>
      </c>
      <c r="BG252" s="301">
        <f>IF(N252="zákl. přenesená",J252,0)</f>
        <v>0</v>
      </c>
      <c r="BH252" s="301">
        <f>IF(N252="sníž. přenesená",J252,0)</f>
        <v>0</v>
      </c>
      <c r="BI252" s="301">
        <f>IF(N252="nulová",J252,0)</f>
        <v>0</v>
      </c>
      <c r="BJ252" s="202" t="s">
        <v>39</v>
      </c>
      <c r="BK252" s="301">
        <f>ROUND(I252*H252,2)</f>
        <v>0</v>
      </c>
      <c r="BL252" s="202" t="s">
        <v>261</v>
      </c>
      <c r="BM252" s="202" t="s">
        <v>3381</v>
      </c>
    </row>
    <row r="253" spans="2:65" s="279" customFormat="1" ht="29.85" customHeight="1">
      <c r="B253" s="278"/>
      <c r="D253" s="280" t="s">
        <v>76</v>
      </c>
      <c r="E253" s="289" t="s">
        <v>1105</v>
      </c>
      <c r="F253" s="289" t="s">
        <v>1106</v>
      </c>
      <c r="I253" s="115"/>
      <c r="J253" s="290">
        <f>BK253</f>
        <v>0</v>
      </c>
      <c r="L253" s="278"/>
      <c r="M253" s="283"/>
      <c r="N253" s="284"/>
      <c r="O253" s="284"/>
      <c r="P253" s="285">
        <f>SUM(P254:P263)</f>
        <v>0</v>
      </c>
      <c r="Q253" s="284"/>
      <c r="R253" s="285">
        <f>SUM(R254:R263)</f>
        <v>7.5400429999999998</v>
      </c>
      <c r="S253" s="284"/>
      <c r="T253" s="286">
        <f>SUM(T254:T263)</f>
        <v>0</v>
      </c>
      <c r="AR253" s="280" t="s">
        <v>85</v>
      </c>
      <c r="AT253" s="287" t="s">
        <v>76</v>
      </c>
      <c r="AU253" s="287" t="s">
        <v>39</v>
      </c>
      <c r="AY253" s="280" t="s">
        <v>196</v>
      </c>
      <c r="BK253" s="288">
        <f>SUM(BK254:BK263)</f>
        <v>0</v>
      </c>
    </row>
    <row r="254" spans="2:65" s="212" customFormat="1" ht="25.5" customHeight="1">
      <c r="B254" s="213"/>
      <c r="C254" s="291" t="s">
        <v>695</v>
      </c>
      <c r="D254" s="291" t="s">
        <v>198</v>
      </c>
      <c r="E254" s="292" t="s">
        <v>1117</v>
      </c>
      <c r="F254" s="293" t="s">
        <v>1118</v>
      </c>
      <c r="G254" s="294" t="s">
        <v>201</v>
      </c>
      <c r="H254" s="295">
        <v>118</v>
      </c>
      <c r="I254" s="116">
        <v>0</v>
      </c>
      <c r="J254" s="296">
        <f>ROUND(I254*H254,2)</f>
        <v>0</v>
      </c>
      <c r="K254" s="293" t="s">
        <v>202</v>
      </c>
      <c r="L254" s="213"/>
      <c r="M254" s="297" t="s">
        <v>5</v>
      </c>
      <c r="N254" s="298" t="s">
        <v>48</v>
      </c>
      <c r="O254" s="214"/>
      <c r="P254" s="299">
        <f>O254*H254</f>
        <v>0</v>
      </c>
      <c r="Q254" s="299">
        <v>0</v>
      </c>
      <c r="R254" s="299">
        <f>Q254*H254</f>
        <v>0</v>
      </c>
      <c r="S254" s="299">
        <v>0</v>
      </c>
      <c r="T254" s="300">
        <f>S254*H254</f>
        <v>0</v>
      </c>
      <c r="AR254" s="202" t="s">
        <v>261</v>
      </c>
      <c r="AT254" s="202" t="s">
        <v>198</v>
      </c>
      <c r="AU254" s="202" t="s">
        <v>85</v>
      </c>
      <c r="AY254" s="202" t="s">
        <v>196</v>
      </c>
      <c r="BE254" s="301">
        <f>IF(N254="základní",J254,0)</f>
        <v>0</v>
      </c>
      <c r="BF254" s="301">
        <f>IF(N254="snížená",J254,0)</f>
        <v>0</v>
      </c>
      <c r="BG254" s="301">
        <f>IF(N254="zákl. přenesená",J254,0)</f>
        <v>0</v>
      </c>
      <c r="BH254" s="301">
        <f>IF(N254="sníž. přenesená",J254,0)</f>
        <v>0</v>
      </c>
      <c r="BI254" s="301">
        <f>IF(N254="nulová",J254,0)</f>
        <v>0</v>
      </c>
      <c r="BJ254" s="202" t="s">
        <v>39</v>
      </c>
      <c r="BK254" s="301">
        <f>ROUND(I254*H254,2)</f>
        <v>0</v>
      </c>
      <c r="BL254" s="202" t="s">
        <v>261</v>
      </c>
      <c r="BM254" s="202" t="s">
        <v>3382</v>
      </c>
    </row>
    <row r="255" spans="2:65" s="212" customFormat="1" ht="25.5" customHeight="1">
      <c r="B255" s="213"/>
      <c r="C255" s="291" t="s">
        <v>699</v>
      </c>
      <c r="D255" s="291" t="s">
        <v>198</v>
      </c>
      <c r="E255" s="292" t="s">
        <v>3383</v>
      </c>
      <c r="F255" s="293" t="s">
        <v>3384</v>
      </c>
      <c r="G255" s="294" t="s">
        <v>201</v>
      </c>
      <c r="H255" s="295">
        <v>237.78</v>
      </c>
      <c r="I255" s="116">
        <v>0</v>
      </c>
      <c r="J255" s="296">
        <f>ROUND(I255*H255,2)</f>
        <v>0</v>
      </c>
      <c r="K255" s="293" t="s">
        <v>202</v>
      </c>
      <c r="L255" s="213"/>
      <c r="M255" s="297" t="s">
        <v>5</v>
      </c>
      <c r="N255" s="298" t="s">
        <v>48</v>
      </c>
      <c r="O255" s="214"/>
      <c r="P255" s="299">
        <f>O255*H255</f>
        <v>0</v>
      </c>
      <c r="Q255" s="299">
        <v>8.0000000000000002E-3</v>
      </c>
      <c r="R255" s="299">
        <f>Q255*H255</f>
        <v>1.9022400000000002</v>
      </c>
      <c r="S255" s="299">
        <v>0</v>
      </c>
      <c r="T255" s="300">
        <f>S255*H255</f>
        <v>0</v>
      </c>
      <c r="AR255" s="202" t="s">
        <v>261</v>
      </c>
      <c r="AT255" s="202" t="s">
        <v>198</v>
      </c>
      <c r="AU255" s="202" t="s">
        <v>85</v>
      </c>
      <c r="AY255" s="202" t="s">
        <v>196</v>
      </c>
      <c r="BE255" s="301">
        <f>IF(N255="základní",J255,0)</f>
        <v>0</v>
      </c>
      <c r="BF255" s="301">
        <f>IF(N255="snížená",J255,0)</f>
        <v>0</v>
      </c>
      <c r="BG255" s="301">
        <f>IF(N255="zákl. přenesená",J255,0)</f>
        <v>0</v>
      </c>
      <c r="BH255" s="301">
        <f>IF(N255="sníž. přenesená",J255,0)</f>
        <v>0</v>
      </c>
      <c r="BI255" s="301">
        <f>IF(N255="nulová",J255,0)</f>
        <v>0</v>
      </c>
      <c r="BJ255" s="202" t="s">
        <v>39</v>
      </c>
      <c r="BK255" s="301">
        <f>ROUND(I255*H255,2)</f>
        <v>0</v>
      </c>
      <c r="BL255" s="202" t="s">
        <v>261</v>
      </c>
      <c r="BM255" s="202" t="s">
        <v>3385</v>
      </c>
    </row>
    <row r="256" spans="2:65" s="212" customFormat="1" ht="25.5" customHeight="1">
      <c r="B256" s="213"/>
      <c r="C256" s="291" t="s">
        <v>705</v>
      </c>
      <c r="D256" s="291" t="s">
        <v>198</v>
      </c>
      <c r="E256" s="292" t="s">
        <v>1121</v>
      </c>
      <c r="F256" s="293" t="s">
        <v>1122</v>
      </c>
      <c r="G256" s="294" t="s">
        <v>201</v>
      </c>
      <c r="H256" s="295">
        <v>237.78</v>
      </c>
      <c r="I256" s="116">
        <v>0</v>
      </c>
      <c r="J256" s="296">
        <f>ROUND(I256*H256,2)</f>
        <v>0</v>
      </c>
      <c r="K256" s="293" t="s">
        <v>202</v>
      </c>
      <c r="L256" s="213"/>
      <c r="M256" s="297" t="s">
        <v>5</v>
      </c>
      <c r="N256" s="298" t="s">
        <v>48</v>
      </c>
      <c r="O256" s="214"/>
      <c r="P256" s="299">
        <f>O256*H256</f>
        <v>0</v>
      </c>
      <c r="Q256" s="299">
        <v>2.7E-4</v>
      </c>
      <c r="R256" s="299">
        <f>Q256*H256</f>
        <v>6.4200599999999997E-2</v>
      </c>
      <c r="S256" s="299">
        <v>0</v>
      </c>
      <c r="T256" s="300">
        <f>S256*H256</f>
        <v>0</v>
      </c>
      <c r="AR256" s="202" t="s">
        <v>261</v>
      </c>
      <c r="AT256" s="202" t="s">
        <v>198</v>
      </c>
      <c r="AU256" s="202" t="s">
        <v>85</v>
      </c>
      <c r="AY256" s="202" t="s">
        <v>196</v>
      </c>
      <c r="BE256" s="301">
        <f>IF(N256="základní",J256,0)</f>
        <v>0</v>
      </c>
      <c r="BF256" s="301">
        <f>IF(N256="snížená",J256,0)</f>
        <v>0</v>
      </c>
      <c r="BG256" s="301">
        <f>IF(N256="zákl. přenesená",J256,0)</f>
        <v>0</v>
      </c>
      <c r="BH256" s="301">
        <f>IF(N256="sníž. přenesená",J256,0)</f>
        <v>0</v>
      </c>
      <c r="BI256" s="301">
        <f>IF(N256="nulová",J256,0)</f>
        <v>0</v>
      </c>
      <c r="BJ256" s="202" t="s">
        <v>39</v>
      </c>
      <c r="BK256" s="301">
        <f>ROUND(I256*H256,2)</f>
        <v>0</v>
      </c>
      <c r="BL256" s="202" t="s">
        <v>261</v>
      </c>
      <c r="BM256" s="202" t="s">
        <v>3386</v>
      </c>
    </row>
    <row r="257" spans="2:65" s="212" customFormat="1" ht="25.5" customHeight="1">
      <c r="B257" s="213"/>
      <c r="C257" s="291" t="s">
        <v>709</v>
      </c>
      <c r="D257" s="291" t="s">
        <v>198</v>
      </c>
      <c r="E257" s="292" t="s">
        <v>1125</v>
      </c>
      <c r="F257" s="293" t="s">
        <v>1126</v>
      </c>
      <c r="G257" s="294" t="s">
        <v>201</v>
      </c>
      <c r="H257" s="295">
        <v>237.78</v>
      </c>
      <c r="I257" s="116">
        <v>0</v>
      </c>
      <c r="J257" s="296">
        <f>ROUND(I257*H257,2)</f>
        <v>0</v>
      </c>
      <c r="K257" s="293" t="s">
        <v>202</v>
      </c>
      <c r="L257" s="213"/>
      <c r="M257" s="297" t="s">
        <v>5</v>
      </c>
      <c r="N257" s="298" t="s">
        <v>48</v>
      </c>
      <c r="O257" s="214"/>
      <c r="P257" s="299">
        <f>O257*H257</f>
        <v>0</v>
      </c>
      <c r="Q257" s="299">
        <v>2.8999999999999998E-3</v>
      </c>
      <c r="R257" s="299">
        <f>Q257*H257</f>
        <v>0.68956200000000001</v>
      </c>
      <c r="S257" s="299">
        <v>0</v>
      </c>
      <c r="T257" s="300">
        <f>S257*H257</f>
        <v>0</v>
      </c>
      <c r="AR257" s="202" t="s">
        <v>261</v>
      </c>
      <c r="AT257" s="202" t="s">
        <v>198</v>
      </c>
      <c r="AU257" s="202" t="s">
        <v>85</v>
      </c>
      <c r="AY257" s="202" t="s">
        <v>196</v>
      </c>
      <c r="BE257" s="301">
        <f>IF(N257="základní",J257,0)</f>
        <v>0</v>
      </c>
      <c r="BF257" s="301">
        <f>IF(N257="snížená",J257,0)</f>
        <v>0</v>
      </c>
      <c r="BG257" s="301">
        <f>IF(N257="zákl. přenesená",J257,0)</f>
        <v>0</v>
      </c>
      <c r="BH257" s="301">
        <f>IF(N257="sníž. přenesená",J257,0)</f>
        <v>0</v>
      </c>
      <c r="BI257" s="301">
        <f>IF(N257="nulová",J257,0)</f>
        <v>0</v>
      </c>
      <c r="BJ257" s="202" t="s">
        <v>39</v>
      </c>
      <c r="BK257" s="301">
        <f>ROUND(I257*H257,2)</f>
        <v>0</v>
      </c>
      <c r="BL257" s="202" t="s">
        <v>261</v>
      </c>
      <c r="BM257" s="202" t="s">
        <v>3387</v>
      </c>
    </row>
    <row r="258" spans="2:65" s="212" customFormat="1" ht="16.5" customHeight="1">
      <c r="B258" s="213"/>
      <c r="C258" s="302" t="s">
        <v>713</v>
      </c>
      <c r="D258" s="302" t="s">
        <v>291</v>
      </c>
      <c r="E258" s="303" t="s">
        <v>1045</v>
      </c>
      <c r="F258" s="304" t="s">
        <v>1046</v>
      </c>
      <c r="G258" s="305" t="s">
        <v>201</v>
      </c>
      <c r="H258" s="306">
        <v>247.291</v>
      </c>
      <c r="I258" s="117">
        <v>0</v>
      </c>
      <c r="J258" s="307">
        <f>ROUND(I258*H258,2)</f>
        <v>0</v>
      </c>
      <c r="K258" s="304" t="s">
        <v>202</v>
      </c>
      <c r="L258" s="308"/>
      <c r="M258" s="309" t="s">
        <v>5</v>
      </c>
      <c r="N258" s="310" t="s">
        <v>48</v>
      </c>
      <c r="O258" s="214"/>
      <c r="P258" s="299">
        <f>O258*H258</f>
        <v>0</v>
      </c>
      <c r="Q258" s="299">
        <v>1.9199999999999998E-2</v>
      </c>
      <c r="R258" s="299">
        <f>Q258*H258</f>
        <v>4.7479871999999999</v>
      </c>
      <c r="S258" s="299">
        <v>0</v>
      </c>
      <c r="T258" s="300">
        <f>S258*H258</f>
        <v>0</v>
      </c>
      <c r="AR258" s="202" t="s">
        <v>327</v>
      </c>
      <c r="AT258" s="202" t="s">
        <v>291</v>
      </c>
      <c r="AU258" s="202" t="s">
        <v>85</v>
      </c>
      <c r="AY258" s="202" t="s">
        <v>196</v>
      </c>
      <c r="BE258" s="301">
        <f>IF(N258="základní",J258,0)</f>
        <v>0</v>
      </c>
      <c r="BF258" s="301">
        <f>IF(N258="snížená",J258,0)</f>
        <v>0</v>
      </c>
      <c r="BG258" s="301">
        <f>IF(N258="zákl. přenesená",J258,0)</f>
        <v>0</v>
      </c>
      <c r="BH258" s="301">
        <f>IF(N258="sníž. přenesená",J258,0)</f>
        <v>0</v>
      </c>
      <c r="BI258" s="301">
        <f>IF(N258="nulová",J258,0)</f>
        <v>0</v>
      </c>
      <c r="BJ258" s="202" t="s">
        <v>39</v>
      </c>
      <c r="BK258" s="301">
        <f>ROUND(I258*H258,2)</f>
        <v>0</v>
      </c>
      <c r="BL258" s="202" t="s">
        <v>261</v>
      </c>
      <c r="BM258" s="202" t="s">
        <v>3388</v>
      </c>
    </row>
    <row r="259" spans="2:65" s="312" customFormat="1">
      <c r="B259" s="311"/>
      <c r="D259" s="313" t="s">
        <v>464</v>
      </c>
      <c r="F259" s="314" t="s">
        <v>3389</v>
      </c>
      <c r="H259" s="315">
        <v>247.291</v>
      </c>
      <c r="I259" s="118"/>
      <c r="L259" s="311"/>
      <c r="M259" s="316"/>
      <c r="N259" s="317"/>
      <c r="O259" s="317"/>
      <c r="P259" s="317"/>
      <c r="Q259" s="317"/>
      <c r="R259" s="317"/>
      <c r="S259" s="317"/>
      <c r="T259" s="318"/>
      <c r="AT259" s="319" t="s">
        <v>464</v>
      </c>
      <c r="AU259" s="319" t="s">
        <v>85</v>
      </c>
      <c r="AV259" s="312" t="s">
        <v>85</v>
      </c>
      <c r="AW259" s="312" t="s">
        <v>6</v>
      </c>
      <c r="AX259" s="312" t="s">
        <v>39</v>
      </c>
      <c r="AY259" s="319" t="s">
        <v>196</v>
      </c>
    </row>
    <row r="260" spans="2:65" s="212" customFormat="1" ht="25.5" customHeight="1">
      <c r="B260" s="213"/>
      <c r="C260" s="291" t="s">
        <v>718</v>
      </c>
      <c r="D260" s="291" t="s">
        <v>198</v>
      </c>
      <c r="E260" s="292" t="s">
        <v>1135</v>
      </c>
      <c r="F260" s="293" t="s">
        <v>1136</v>
      </c>
      <c r="G260" s="294" t="s">
        <v>400</v>
      </c>
      <c r="H260" s="295">
        <v>78</v>
      </c>
      <c r="I260" s="116">
        <v>0</v>
      </c>
      <c r="J260" s="296">
        <f>ROUND(I260*H260,2)</f>
        <v>0</v>
      </c>
      <c r="K260" s="293" t="s">
        <v>202</v>
      </c>
      <c r="L260" s="213"/>
      <c r="M260" s="297" t="s">
        <v>5</v>
      </c>
      <c r="N260" s="298" t="s">
        <v>48</v>
      </c>
      <c r="O260" s="214"/>
      <c r="P260" s="299">
        <f>O260*H260</f>
        <v>0</v>
      </c>
      <c r="Q260" s="299">
        <v>3.1E-4</v>
      </c>
      <c r="R260" s="299">
        <f>Q260*H260</f>
        <v>2.418E-2</v>
      </c>
      <c r="S260" s="299">
        <v>0</v>
      </c>
      <c r="T260" s="300">
        <f>S260*H260</f>
        <v>0</v>
      </c>
      <c r="AR260" s="202" t="s">
        <v>261</v>
      </c>
      <c r="AT260" s="202" t="s">
        <v>198</v>
      </c>
      <c r="AU260" s="202" t="s">
        <v>85</v>
      </c>
      <c r="AY260" s="202" t="s">
        <v>196</v>
      </c>
      <c r="BE260" s="301">
        <f>IF(N260="základní",J260,0)</f>
        <v>0</v>
      </c>
      <c r="BF260" s="301">
        <f>IF(N260="snížená",J260,0)</f>
        <v>0</v>
      </c>
      <c r="BG260" s="301">
        <f>IF(N260="zákl. přenesená",J260,0)</f>
        <v>0</v>
      </c>
      <c r="BH260" s="301">
        <f>IF(N260="sníž. přenesená",J260,0)</f>
        <v>0</v>
      </c>
      <c r="BI260" s="301">
        <f>IF(N260="nulová",J260,0)</f>
        <v>0</v>
      </c>
      <c r="BJ260" s="202" t="s">
        <v>39</v>
      </c>
      <c r="BK260" s="301">
        <f>ROUND(I260*H260,2)</f>
        <v>0</v>
      </c>
      <c r="BL260" s="202" t="s">
        <v>261</v>
      </c>
      <c r="BM260" s="202" t="s">
        <v>3390</v>
      </c>
    </row>
    <row r="261" spans="2:65" s="212" customFormat="1" ht="25.5" customHeight="1">
      <c r="B261" s="213"/>
      <c r="C261" s="291" t="s">
        <v>722</v>
      </c>
      <c r="D261" s="291" t="s">
        <v>198</v>
      </c>
      <c r="E261" s="292" t="s">
        <v>1139</v>
      </c>
      <c r="F261" s="293" t="s">
        <v>1140</v>
      </c>
      <c r="G261" s="294" t="s">
        <v>400</v>
      </c>
      <c r="H261" s="295">
        <v>155.91999999999999</v>
      </c>
      <c r="I261" s="116">
        <v>0</v>
      </c>
      <c r="J261" s="296">
        <f>ROUND(I261*H261,2)</f>
        <v>0</v>
      </c>
      <c r="K261" s="293" t="s">
        <v>202</v>
      </c>
      <c r="L261" s="213"/>
      <c r="M261" s="297" t="s">
        <v>5</v>
      </c>
      <c r="N261" s="298" t="s">
        <v>48</v>
      </c>
      <c r="O261" s="214"/>
      <c r="P261" s="299">
        <f>O261*H261</f>
        <v>0</v>
      </c>
      <c r="Q261" s="299">
        <v>2.5999999999999998E-4</v>
      </c>
      <c r="R261" s="299">
        <f>Q261*H261</f>
        <v>4.0539199999999991E-2</v>
      </c>
      <c r="S261" s="299">
        <v>0</v>
      </c>
      <c r="T261" s="300">
        <f>S261*H261</f>
        <v>0</v>
      </c>
      <c r="AR261" s="202" t="s">
        <v>261</v>
      </c>
      <c r="AT261" s="202" t="s">
        <v>198</v>
      </c>
      <c r="AU261" s="202" t="s">
        <v>85</v>
      </c>
      <c r="AY261" s="202" t="s">
        <v>196</v>
      </c>
      <c r="BE261" s="301">
        <f>IF(N261="základní",J261,0)</f>
        <v>0</v>
      </c>
      <c r="BF261" s="301">
        <f>IF(N261="snížená",J261,0)</f>
        <v>0</v>
      </c>
      <c r="BG261" s="301">
        <f>IF(N261="zákl. přenesená",J261,0)</f>
        <v>0</v>
      </c>
      <c r="BH261" s="301">
        <f>IF(N261="sníž. přenesená",J261,0)</f>
        <v>0</v>
      </c>
      <c r="BI261" s="301">
        <f>IF(N261="nulová",J261,0)</f>
        <v>0</v>
      </c>
      <c r="BJ261" s="202" t="s">
        <v>39</v>
      </c>
      <c r="BK261" s="301">
        <f>ROUND(I261*H261,2)</f>
        <v>0</v>
      </c>
      <c r="BL261" s="202" t="s">
        <v>261</v>
      </c>
      <c r="BM261" s="202" t="s">
        <v>3391</v>
      </c>
    </row>
    <row r="262" spans="2:65" s="212" customFormat="1" ht="16.5" customHeight="1">
      <c r="B262" s="213"/>
      <c r="C262" s="291" t="s">
        <v>726</v>
      </c>
      <c r="D262" s="291" t="s">
        <v>198</v>
      </c>
      <c r="E262" s="292" t="s">
        <v>1143</v>
      </c>
      <c r="F262" s="293" t="s">
        <v>1144</v>
      </c>
      <c r="G262" s="294" t="s">
        <v>201</v>
      </c>
      <c r="H262" s="295">
        <v>237.78</v>
      </c>
      <c r="I262" s="116">
        <v>0</v>
      </c>
      <c r="J262" s="296">
        <f>ROUND(I262*H262,2)</f>
        <v>0</v>
      </c>
      <c r="K262" s="293" t="s">
        <v>202</v>
      </c>
      <c r="L262" s="213"/>
      <c r="M262" s="297" t="s">
        <v>5</v>
      </c>
      <c r="N262" s="298" t="s">
        <v>48</v>
      </c>
      <c r="O262" s="214"/>
      <c r="P262" s="299">
        <f>O262*H262</f>
        <v>0</v>
      </c>
      <c r="Q262" s="299">
        <v>2.9999999999999997E-4</v>
      </c>
      <c r="R262" s="299">
        <f>Q262*H262</f>
        <v>7.1333999999999995E-2</v>
      </c>
      <c r="S262" s="299">
        <v>0</v>
      </c>
      <c r="T262" s="300">
        <f>S262*H262</f>
        <v>0</v>
      </c>
      <c r="AR262" s="202" t="s">
        <v>261</v>
      </c>
      <c r="AT262" s="202" t="s">
        <v>198</v>
      </c>
      <c r="AU262" s="202" t="s">
        <v>85</v>
      </c>
      <c r="AY262" s="202" t="s">
        <v>196</v>
      </c>
      <c r="BE262" s="301">
        <f>IF(N262="základní",J262,0)</f>
        <v>0</v>
      </c>
      <c r="BF262" s="301">
        <f>IF(N262="snížená",J262,0)</f>
        <v>0</v>
      </c>
      <c r="BG262" s="301">
        <f>IF(N262="zákl. přenesená",J262,0)</f>
        <v>0</v>
      </c>
      <c r="BH262" s="301">
        <f>IF(N262="sníž. přenesená",J262,0)</f>
        <v>0</v>
      </c>
      <c r="BI262" s="301">
        <f>IF(N262="nulová",J262,0)</f>
        <v>0</v>
      </c>
      <c r="BJ262" s="202" t="s">
        <v>39</v>
      </c>
      <c r="BK262" s="301">
        <f>ROUND(I262*H262,2)</f>
        <v>0</v>
      </c>
      <c r="BL262" s="202" t="s">
        <v>261</v>
      </c>
      <c r="BM262" s="202" t="s">
        <v>3392</v>
      </c>
    </row>
    <row r="263" spans="2:65" s="212" customFormat="1" ht="38.25" customHeight="1">
      <c r="B263" s="213"/>
      <c r="C263" s="291" t="s">
        <v>730</v>
      </c>
      <c r="D263" s="291" t="s">
        <v>198</v>
      </c>
      <c r="E263" s="292" t="s">
        <v>1147</v>
      </c>
      <c r="F263" s="293" t="s">
        <v>1148</v>
      </c>
      <c r="G263" s="294" t="s">
        <v>243</v>
      </c>
      <c r="H263" s="295">
        <v>7.54</v>
      </c>
      <c r="I263" s="116">
        <v>0</v>
      </c>
      <c r="J263" s="296">
        <f>ROUND(I263*H263,2)</f>
        <v>0</v>
      </c>
      <c r="K263" s="293" t="s">
        <v>202</v>
      </c>
      <c r="L263" s="213"/>
      <c r="M263" s="297" t="s">
        <v>5</v>
      </c>
      <c r="N263" s="298" t="s">
        <v>48</v>
      </c>
      <c r="O263" s="214"/>
      <c r="P263" s="299">
        <f>O263*H263</f>
        <v>0</v>
      </c>
      <c r="Q263" s="299">
        <v>0</v>
      </c>
      <c r="R263" s="299">
        <f>Q263*H263</f>
        <v>0</v>
      </c>
      <c r="S263" s="299">
        <v>0</v>
      </c>
      <c r="T263" s="300">
        <f>S263*H263</f>
        <v>0</v>
      </c>
      <c r="AR263" s="202" t="s">
        <v>261</v>
      </c>
      <c r="AT263" s="202" t="s">
        <v>198</v>
      </c>
      <c r="AU263" s="202" t="s">
        <v>85</v>
      </c>
      <c r="AY263" s="202" t="s">
        <v>196</v>
      </c>
      <c r="BE263" s="301">
        <f>IF(N263="základní",J263,0)</f>
        <v>0</v>
      </c>
      <c r="BF263" s="301">
        <f>IF(N263="snížená",J263,0)</f>
        <v>0</v>
      </c>
      <c r="BG263" s="301">
        <f>IF(N263="zákl. přenesená",J263,0)</f>
        <v>0</v>
      </c>
      <c r="BH263" s="301">
        <f>IF(N263="sníž. přenesená",J263,0)</f>
        <v>0</v>
      </c>
      <c r="BI263" s="301">
        <f>IF(N263="nulová",J263,0)</f>
        <v>0</v>
      </c>
      <c r="BJ263" s="202" t="s">
        <v>39</v>
      </c>
      <c r="BK263" s="301">
        <f>ROUND(I263*H263,2)</f>
        <v>0</v>
      </c>
      <c r="BL263" s="202" t="s">
        <v>261</v>
      </c>
      <c r="BM263" s="202" t="s">
        <v>3393</v>
      </c>
    </row>
    <row r="264" spans="2:65" s="279" customFormat="1" ht="29.85" customHeight="1">
      <c r="B264" s="278"/>
      <c r="D264" s="280" t="s">
        <v>76</v>
      </c>
      <c r="E264" s="289" t="s">
        <v>1150</v>
      </c>
      <c r="F264" s="289" t="s">
        <v>1151</v>
      </c>
      <c r="I264" s="115"/>
      <c r="J264" s="290">
        <f>BK264</f>
        <v>0</v>
      </c>
      <c r="L264" s="278"/>
      <c r="M264" s="283"/>
      <c r="N264" s="284"/>
      <c r="O264" s="284"/>
      <c r="P264" s="285">
        <f>P265</f>
        <v>0</v>
      </c>
      <c r="Q264" s="284"/>
      <c r="R264" s="285">
        <f>R265</f>
        <v>3.093125E-2</v>
      </c>
      <c r="S264" s="284"/>
      <c r="T264" s="286">
        <f>T265</f>
        <v>0</v>
      </c>
      <c r="AR264" s="280" t="s">
        <v>85</v>
      </c>
      <c r="AT264" s="287" t="s">
        <v>76</v>
      </c>
      <c r="AU264" s="287" t="s">
        <v>39</v>
      </c>
      <c r="AY264" s="280" t="s">
        <v>196</v>
      </c>
      <c r="BK264" s="288">
        <f>BK265</f>
        <v>0</v>
      </c>
    </row>
    <row r="265" spans="2:65" s="212" customFormat="1" ht="38.25" customHeight="1">
      <c r="B265" s="213"/>
      <c r="C265" s="291" t="s">
        <v>734</v>
      </c>
      <c r="D265" s="291" t="s">
        <v>198</v>
      </c>
      <c r="E265" s="292" t="s">
        <v>3394</v>
      </c>
      <c r="F265" s="293" t="s">
        <v>3395</v>
      </c>
      <c r="G265" s="294" t="s">
        <v>201</v>
      </c>
      <c r="H265" s="295">
        <v>123.72499999999999</v>
      </c>
      <c r="I265" s="116">
        <v>0</v>
      </c>
      <c r="J265" s="296">
        <f>ROUND(I265*H265,2)</f>
        <v>0</v>
      </c>
      <c r="K265" s="293" t="s">
        <v>202</v>
      </c>
      <c r="L265" s="213"/>
      <c r="M265" s="297" t="s">
        <v>5</v>
      </c>
      <c r="N265" s="298" t="s">
        <v>48</v>
      </c>
      <c r="O265" s="214"/>
      <c r="P265" s="299">
        <f>O265*H265</f>
        <v>0</v>
      </c>
      <c r="Q265" s="299">
        <v>2.5000000000000001E-4</v>
      </c>
      <c r="R265" s="299">
        <f>Q265*H265</f>
        <v>3.093125E-2</v>
      </c>
      <c r="S265" s="299">
        <v>0</v>
      </c>
      <c r="T265" s="300">
        <f>S265*H265</f>
        <v>0</v>
      </c>
      <c r="AR265" s="202" t="s">
        <v>261</v>
      </c>
      <c r="AT265" s="202" t="s">
        <v>198</v>
      </c>
      <c r="AU265" s="202" t="s">
        <v>85</v>
      </c>
      <c r="AY265" s="202" t="s">
        <v>196</v>
      </c>
      <c r="BE265" s="301">
        <f>IF(N265="základní",J265,0)</f>
        <v>0</v>
      </c>
      <c r="BF265" s="301">
        <f>IF(N265="snížená",J265,0)</f>
        <v>0</v>
      </c>
      <c r="BG265" s="301">
        <f>IF(N265="zákl. přenesená",J265,0)</f>
        <v>0</v>
      </c>
      <c r="BH265" s="301">
        <f>IF(N265="sníž. přenesená",J265,0)</f>
        <v>0</v>
      </c>
      <c r="BI265" s="301">
        <f>IF(N265="nulová",J265,0)</f>
        <v>0</v>
      </c>
      <c r="BJ265" s="202" t="s">
        <v>39</v>
      </c>
      <c r="BK265" s="301">
        <f>ROUND(I265*H265,2)</f>
        <v>0</v>
      </c>
      <c r="BL265" s="202" t="s">
        <v>261</v>
      </c>
      <c r="BM265" s="202" t="s">
        <v>3396</v>
      </c>
    </row>
    <row r="266" spans="2:65" s="279" customFormat="1" ht="29.85" customHeight="1">
      <c r="B266" s="278"/>
      <c r="D266" s="280" t="s">
        <v>76</v>
      </c>
      <c r="E266" s="289" t="s">
        <v>1156</v>
      </c>
      <c r="F266" s="289" t="s">
        <v>1157</v>
      </c>
      <c r="I266" s="115"/>
      <c r="J266" s="290">
        <f>BK266</f>
        <v>0</v>
      </c>
      <c r="L266" s="278"/>
      <c r="M266" s="283"/>
      <c r="N266" s="284"/>
      <c r="O266" s="284"/>
      <c r="P266" s="285">
        <f>SUM(P267:P274)</f>
        <v>0</v>
      </c>
      <c r="Q266" s="284"/>
      <c r="R266" s="285">
        <f>SUM(R267:R274)</f>
        <v>0.90335650000000012</v>
      </c>
      <c r="S266" s="284"/>
      <c r="T266" s="286">
        <f>SUM(T267:T274)</f>
        <v>0.16771806</v>
      </c>
      <c r="AR266" s="280" t="s">
        <v>85</v>
      </c>
      <c r="AT266" s="287" t="s">
        <v>76</v>
      </c>
      <c r="AU266" s="287" t="s">
        <v>39</v>
      </c>
      <c r="AY266" s="280" t="s">
        <v>196</v>
      </c>
      <c r="BK266" s="288">
        <f>SUM(BK267:BK274)</f>
        <v>0</v>
      </c>
    </row>
    <row r="267" spans="2:65" s="212" customFormat="1" ht="16.5" customHeight="1">
      <c r="B267" s="213"/>
      <c r="C267" s="291" t="s">
        <v>738</v>
      </c>
      <c r="D267" s="291" t="s">
        <v>198</v>
      </c>
      <c r="E267" s="292" t="s">
        <v>1159</v>
      </c>
      <c r="F267" s="293" t="s">
        <v>1160</v>
      </c>
      <c r="G267" s="294" t="s">
        <v>201</v>
      </c>
      <c r="H267" s="295">
        <v>158.92599999999999</v>
      </c>
      <c r="I267" s="116">
        <v>0</v>
      </c>
      <c r="J267" s="296">
        <f t="shared" ref="J267:J274" si="80">ROUND(I267*H267,2)</f>
        <v>0</v>
      </c>
      <c r="K267" s="293" t="s">
        <v>202</v>
      </c>
      <c r="L267" s="213"/>
      <c r="M267" s="297" t="s">
        <v>5</v>
      </c>
      <c r="N267" s="298" t="s">
        <v>48</v>
      </c>
      <c r="O267" s="214"/>
      <c r="P267" s="299">
        <f t="shared" ref="P267:P274" si="81">O267*H267</f>
        <v>0</v>
      </c>
      <c r="Q267" s="299">
        <v>0</v>
      </c>
      <c r="R267" s="299">
        <f t="shared" ref="R267:R274" si="82">Q267*H267</f>
        <v>0</v>
      </c>
      <c r="S267" s="299">
        <v>0</v>
      </c>
      <c r="T267" s="300">
        <f t="shared" ref="T267:T274" si="83">S267*H267</f>
        <v>0</v>
      </c>
      <c r="AR267" s="202" t="s">
        <v>261</v>
      </c>
      <c r="AT267" s="202" t="s">
        <v>198</v>
      </c>
      <c r="AU267" s="202" t="s">
        <v>85</v>
      </c>
      <c r="AY267" s="202" t="s">
        <v>196</v>
      </c>
      <c r="BE267" s="301">
        <f t="shared" ref="BE267:BE274" si="84">IF(N267="základní",J267,0)</f>
        <v>0</v>
      </c>
      <c r="BF267" s="301">
        <f t="shared" ref="BF267:BF274" si="85">IF(N267="snížená",J267,0)</f>
        <v>0</v>
      </c>
      <c r="BG267" s="301">
        <f t="shared" ref="BG267:BG274" si="86">IF(N267="zákl. přenesená",J267,0)</f>
        <v>0</v>
      </c>
      <c r="BH267" s="301">
        <f t="shared" ref="BH267:BH274" si="87">IF(N267="sníž. přenesená",J267,0)</f>
        <v>0</v>
      </c>
      <c r="BI267" s="301">
        <f t="shared" ref="BI267:BI274" si="88">IF(N267="nulová",J267,0)</f>
        <v>0</v>
      </c>
      <c r="BJ267" s="202" t="s">
        <v>39</v>
      </c>
      <c r="BK267" s="301">
        <f t="shared" ref="BK267:BK274" si="89">ROUND(I267*H267,2)</f>
        <v>0</v>
      </c>
      <c r="BL267" s="202" t="s">
        <v>261</v>
      </c>
      <c r="BM267" s="202" t="s">
        <v>3397</v>
      </c>
    </row>
    <row r="268" spans="2:65" s="212" customFormat="1" ht="16.5" customHeight="1">
      <c r="B268" s="213"/>
      <c r="C268" s="291" t="s">
        <v>742</v>
      </c>
      <c r="D268" s="291" t="s">
        <v>198</v>
      </c>
      <c r="E268" s="292" t="s">
        <v>2557</v>
      </c>
      <c r="F268" s="293" t="s">
        <v>2558</v>
      </c>
      <c r="G268" s="294" t="s">
        <v>201</v>
      </c>
      <c r="H268" s="295">
        <v>382.1</v>
      </c>
      <c r="I268" s="116">
        <v>0</v>
      </c>
      <c r="J268" s="296">
        <f t="shared" si="80"/>
        <v>0</v>
      </c>
      <c r="K268" s="293" t="s">
        <v>202</v>
      </c>
      <c r="L268" s="213"/>
      <c r="M268" s="297" t="s">
        <v>5</v>
      </c>
      <c r="N268" s="298" t="s">
        <v>48</v>
      </c>
      <c r="O268" s="214"/>
      <c r="P268" s="299">
        <f t="shared" si="81"/>
        <v>0</v>
      </c>
      <c r="Q268" s="299">
        <v>0</v>
      </c>
      <c r="R268" s="299">
        <f t="shared" si="82"/>
        <v>0</v>
      </c>
      <c r="S268" s="299">
        <v>0</v>
      </c>
      <c r="T268" s="300">
        <f t="shared" si="83"/>
        <v>0</v>
      </c>
      <c r="AR268" s="202" t="s">
        <v>261</v>
      </c>
      <c r="AT268" s="202" t="s">
        <v>198</v>
      </c>
      <c r="AU268" s="202" t="s">
        <v>85</v>
      </c>
      <c r="AY268" s="202" t="s">
        <v>196</v>
      </c>
      <c r="BE268" s="301">
        <f t="shared" si="84"/>
        <v>0</v>
      </c>
      <c r="BF268" s="301">
        <f t="shared" si="85"/>
        <v>0</v>
      </c>
      <c r="BG268" s="301">
        <f t="shared" si="86"/>
        <v>0</v>
      </c>
      <c r="BH268" s="301">
        <f t="shared" si="87"/>
        <v>0</v>
      </c>
      <c r="BI268" s="301">
        <f t="shared" si="88"/>
        <v>0</v>
      </c>
      <c r="BJ268" s="202" t="s">
        <v>39</v>
      </c>
      <c r="BK268" s="301">
        <f t="shared" si="89"/>
        <v>0</v>
      </c>
      <c r="BL268" s="202" t="s">
        <v>261</v>
      </c>
      <c r="BM268" s="202" t="s">
        <v>3398</v>
      </c>
    </row>
    <row r="269" spans="2:65" s="212" customFormat="1" ht="16.5" customHeight="1">
      <c r="B269" s="213"/>
      <c r="C269" s="291" t="s">
        <v>748</v>
      </c>
      <c r="D269" s="291" t="s">
        <v>198</v>
      </c>
      <c r="E269" s="292" t="s">
        <v>1163</v>
      </c>
      <c r="F269" s="293" t="s">
        <v>1164</v>
      </c>
      <c r="G269" s="294" t="s">
        <v>201</v>
      </c>
      <c r="H269" s="295">
        <v>158.92599999999999</v>
      </c>
      <c r="I269" s="116">
        <v>0</v>
      </c>
      <c r="J269" s="296">
        <f t="shared" si="80"/>
        <v>0</v>
      </c>
      <c r="K269" s="293" t="s">
        <v>202</v>
      </c>
      <c r="L269" s="213"/>
      <c r="M269" s="297" t="s">
        <v>5</v>
      </c>
      <c r="N269" s="298" t="s">
        <v>48</v>
      </c>
      <c r="O269" s="214"/>
      <c r="P269" s="299">
        <f t="shared" si="81"/>
        <v>0</v>
      </c>
      <c r="Q269" s="299">
        <v>1E-3</v>
      </c>
      <c r="R269" s="299">
        <f t="shared" si="82"/>
        <v>0.15892599999999998</v>
      </c>
      <c r="S269" s="299">
        <v>3.1E-4</v>
      </c>
      <c r="T269" s="300">
        <f t="shared" si="83"/>
        <v>4.9267059999999994E-2</v>
      </c>
      <c r="AR269" s="202" t="s">
        <v>261</v>
      </c>
      <c r="AT269" s="202" t="s">
        <v>198</v>
      </c>
      <c r="AU269" s="202" t="s">
        <v>85</v>
      </c>
      <c r="AY269" s="202" t="s">
        <v>196</v>
      </c>
      <c r="BE269" s="301">
        <f t="shared" si="84"/>
        <v>0</v>
      </c>
      <c r="BF269" s="301">
        <f t="shared" si="85"/>
        <v>0</v>
      </c>
      <c r="BG269" s="301">
        <f t="shared" si="86"/>
        <v>0</v>
      </c>
      <c r="BH269" s="301">
        <f t="shared" si="87"/>
        <v>0</v>
      </c>
      <c r="BI269" s="301">
        <f t="shared" si="88"/>
        <v>0</v>
      </c>
      <c r="BJ269" s="202" t="s">
        <v>39</v>
      </c>
      <c r="BK269" s="301">
        <f t="shared" si="89"/>
        <v>0</v>
      </c>
      <c r="BL269" s="202" t="s">
        <v>261</v>
      </c>
      <c r="BM269" s="202" t="s">
        <v>3399</v>
      </c>
    </row>
    <row r="270" spans="2:65" s="212" customFormat="1" ht="16.5" customHeight="1">
      <c r="B270" s="213"/>
      <c r="C270" s="291" t="s">
        <v>756</v>
      </c>
      <c r="D270" s="291" t="s">
        <v>198</v>
      </c>
      <c r="E270" s="292" t="s">
        <v>2560</v>
      </c>
      <c r="F270" s="293" t="s">
        <v>2561</v>
      </c>
      <c r="G270" s="294" t="s">
        <v>201</v>
      </c>
      <c r="H270" s="295">
        <v>382.1</v>
      </c>
      <c r="I270" s="116">
        <v>0</v>
      </c>
      <c r="J270" s="296">
        <f t="shared" si="80"/>
        <v>0</v>
      </c>
      <c r="K270" s="293" t="s">
        <v>202</v>
      </c>
      <c r="L270" s="213"/>
      <c r="M270" s="297" t="s">
        <v>5</v>
      </c>
      <c r="N270" s="298" t="s">
        <v>48</v>
      </c>
      <c r="O270" s="214"/>
      <c r="P270" s="299">
        <f t="shared" si="81"/>
        <v>0</v>
      </c>
      <c r="Q270" s="299">
        <v>1E-3</v>
      </c>
      <c r="R270" s="299">
        <f t="shared" si="82"/>
        <v>0.38210000000000005</v>
      </c>
      <c r="S270" s="299">
        <v>3.1E-4</v>
      </c>
      <c r="T270" s="300">
        <f t="shared" si="83"/>
        <v>0.118451</v>
      </c>
      <c r="AR270" s="202" t="s">
        <v>261</v>
      </c>
      <c r="AT270" s="202" t="s">
        <v>198</v>
      </c>
      <c r="AU270" s="202" t="s">
        <v>85</v>
      </c>
      <c r="AY270" s="202" t="s">
        <v>196</v>
      </c>
      <c r="BE270" s="301">
        <f t="shared" si="84"/>
        <v>0</v>
      </c>
      <c r="BF270" s="301">
        <f t="shared" si="85"/>
        <v>0</v>
      </c>
      <c r="BG270" s="301">
        <f t="shared" si="86"/>
        <v>0</v>
      </c>
      <c r="BH270" s="301">
        <f t="shared" si="87"/>
        <v>0</v>
      </c>
      <c r="BI270" s="301">
        <f t="shared" si="88"/>
        <v>0</v>
      </c>
      <c r="BJ270" s="202" t="s">
        <v>39</v>
      </c>
      <c r="BK270" s="301">
        <f t="shared" si="89"/>
        <v>0</v>
      </c>
      <c r="BL270" s="202" t="s">
        <v>261</v>
      </c>
      <c r="BM270" s="202" t="s">
        <v>3400</v>
      </c>
    </row>
    <row r="271" spans="2:65" s="212" customFormat="1" ht="25.5" customHeight="1">
      <c r="B271" s="213"/>
      <c r="C271" s="291" t="s">
        <v>760</v>
      </c>
      <c r="D271" s="291" t="s">
        <v>198</v>
      </c>
      <c r="E271" s="292" t="s">
        <v>1167</v>
      </c>
      <c r="F271" s="293" t="s">
        <v>1168</v>
      </c>
      <c r="G271" s="294" t="s">
        <v>201</v>
      </c>
      <c r="H271" s="295">
        <v>265.85000000000002</v>
      </c>
      <c r="I271" s="116">
        <v>0</v>
      </c>
      <c r="J271" s="296">
        <f t="shared" si="80"/>
        <v>0</v>
      </c>
      <c r="K271" s="293" t="s">
        <v>202</v>
      </c>
      <c r="L271" s="213"/>
      <c r="M271" s="297" t="s">
        <v>5</v>
      </c>
      <c r="N271" s="298" t="s">
        <v>48</v>
      </c>
      <c r="O271" s="214"/>
      <c r="P271" s="299">
        <f t="shared" si="81"/>
        <v>0</v>
      </c>
      <c r="Q271" s="299">
        <v>2.0000000000000001E-4</v>
      </c>
      <c r="R271" s="299">
        <f t="shared" si="82"/>
        <v>5.3170000000000009E-2</v>
      </c>
      <c r="S271" s="299">
        <v>0</v>
      </c>
      <c r="T271" s="300">
        <f t="shared" si="83"/>
        <v>0</v>
      </c>
      <c r="AR271" s="202" t="s">
        <v>261</v>
      </c>
      <c r="AT271" s="202" t="s">
        <v>198</v>
      </c>
      <c r="AU271" s="202" t="s">
        <v>85</v>
      </c>
      <c r="AY271" s="202" t="s">
        <v>196</v>
      </c>
      <c r="BE271" s="301">
        <f t="shared" si="84"/>
        <v>0</v>
      </c>
      <c r="BF271" s="301">
        <f t="shared" si="85"/>
        <v>0</v>
      </c>
      <c r="BG271" s="301">
        <f t="shared" si="86"/>
        <v>0</v>
      </c>
      <c r="BH271" s="301">
        <f t="shared" si="87"/>
        <v>0</v>
      </c>
      <c r="BI271" s="301">
        <f t="shared" si="88"/>
        <v>0</v>
      </c>
      <c r="BJ271" s="202" t="s">
        <v>39</v>
      </c>
      <c r="BK271" s="301">
        <f t="shared" si="89"/>
        <v>0</v>
      </c>
      <c r="BL271" s="202" t="s">
        <v>261</v>
      </c>
      <c r="BM271" s="202" t="s">
        <v>3401</v>
      </c>
    </row>
    <row r="272" spans="2:65" s="212" customFormat="1" ht="25.5" customHeight="1">
      <c r="B272" s="213"/>
      <c r="C272" s="291" t="s">
        <v>765</v>
      </c>
      <c r="D272" s="291" t="s">
        <v>198</v>
      </c>
      <c r="E272" s="292" t="s">
        <v>2563</v>
      </c>
      <c r="F272" s="293" t="s">
        <v>2564</v>
      </c>
      <c r="G272" s="294" t="s">
        <v>201</v>
      </c>
      <c r="H272" s="295">
        <v>473.6</v>
      </c>
      <c r="I272" s="116">
        <v>0</v>
      </c>
      <c r="J272" s="296">
        <f t="shared" si="80"/>
        <v>0</v>
      </c>
      <c r="K272" s="293" t="s">
        <v>202</v>
      </c>
      <c r="L272" s="213"/>
      <c r="M272" s="297" t="s">
        <v>5</v>
      </c>
      <c r="N272" s="298" t="s">
        <v>48</v>
      </c>
      <c r="O272" s="214"/>
      <c r="P272" s="299">
        <f t="shared" si="81"/>
        <v>0</v>
      </c>
      <c r="Q272" s="299">
        <v>2.0000000000000001E-4</v>
      </c>
      <c r="R272" s="299">
        <f t="shared" si="82"/>
        <v>9.4720000000000013E-2</v>
      </c>
      <c r="S272" s="299">
        <v>0</v>
      </c>
      <c r="T272" s="300">
        <f t="shared" si="83"/>
        <v>0</v>
      </c>
      <c r="AR272" s="202" t="s">
        <v>261</v>
      </c>
      <c r="AT272" s="202" t="s">
        <v>198</v>
      </c>
      <c r="AU272" s="202" t="s">
        <v>85</v>
      </c>
      <c r="AY272" s="202" t="s">
        <v>196</v>
      </c>
      <c r="BE272" s="301">
        <f t="shared" si="84"/>
        <v>0</v>
      </c>
      <c r="BF272" s="301">
        <f t="shared" si="85"/>
        <v>0</v>
      </c>
      <c r="BG272" s="301">
        <f t="shared" si="86"/>
        <v>0</v>
      </c>
      <c r="BH272" s="301">
        <f t="shared" si="87"/>
        <v>0</v>
      </c>
      <c r="BI272" s="301">
        <f t="shared" si="88"/>
        <v>0</v>
      </c>
      <c r="BJ272" s="202" t="s">
        <v>39</v>
      </c>
      <c r="BK272" s="301">
        <f t="shared" si="89"/>
        <v>0</v>
      </c>
      <c r="BL272" s="202" t="s">
        <v>261</v>
      </c>
      <c r="BM272" s="202" t="s">
        <v>3402</v>
      </c>
    </row>
    <row r="273" spans="2:65" s="212" customFormat="1" ht="25.5" customHeight="1">
      <c r="B273" s="213"/>
      <c r="C273" s="291" t="s">
        <v>769</v>
      </c>
      <c r="D273" s="291" t="s">
        <v>198</v>
      </c>
      <c r="E273" s="292" t="s">
        <v>1171</v>
      </c>
      <c r="F273" s="293" t="s">
        <v>1172</v>
      </c>
      <c r="G273" s="294" t="s">
        <v>201</v>
      </c>
      <c r="H273" s="295">
        <v>265.85000000000002</v>
      </c>
      <c r="I273" s="116">
        <v>0</v>
      </c>
      <c r="J273" s="296">
        <f t="shared" si="80"/>
        <v>0</v>
      </c>
      <c r="K273" s="293" t="s">
        <v>202</v>
      </c>
      <c r="L273" s="213"/>
      <c r="M273" s="297" t="s">
        <v>5</v>
      </c>
      <c r="N273" s="298" t="s">
        <v>48</v>
      </c>
      <c r="O273" s="214"/>
      <c r="P273" s="299">
        <f t="shared" si="81"/>
        <v>0</v>
      </c>
      <c r="Q273" s="299">
        <v>2.9E-4</v>
      </c>
      <c r="R273" s="299">
        <f t="shared" si="82"/>
        <v>7.7096500000000012E-2</v>
      </c>
      <c r="S273" s="299">
        <v>0</v>
      </c>
      <c r="T273" s="300">
        <f t="shared" si="83"/>
        <v>0</v>
      </c>
      <c r="AR273" s="202" t="s">
        <v>261</v>
      </c>
      <c r="AT273" s="202" t="s">
        <v>198</v>
      </c>
      <c r="AU273" s="202" t="s">
        <v>85</v>
      </c>
      <c r="AY273" s="202" t="s">
        <v>196</v>
      </c>
      <c r="BE273" s="301">
        <f t="shared" si="84"/>
        <v>0</v>
      </c>
      <c r="BF273" s="301">
        <f t="shared" si="85"/>
        <v>0</v>
      </c>
      <c r="BG273" s="301">
        <f t="shared" si="86"/>
        <v>0</v>
      </c>
      <c r="BH273" s="301">
        <f t="shared" si="87"/>
        <v>0</v>
      </c>
      <c r="BI273" s="301">
        <f t="shared" si="88"/>
        <v>0</v>
      </c>
      <c r="BJ273" s="202" t="s">
        <v>39</v>
      </c>
      <c r="BK273" s="301">
        <f t="shared" si="89"/>
        <v>0</v>
      </c>
      <c r="BL273" s="202" t="s">
        <v>261</v>
      </c>
      <c r="BM273" s="202" t="s">
        <v>3403</v>
      </c>
    </row>
    <row r="274" spans="2:65" s="212" customFormat="1" ht="25.5" customHeight="1">
      <c r="B274" s="213"/>
      <c r="C274" s="291" t="s">
        <v>773</v>
      </c>
      <c r="D274" s="291" t="s">
        <v>198</v>
      </c>
      <c r="E274" s="292" t="s">
        <v>2566</v>
      </c>
      <c r="F274" s="293" t="s">
        <v>2567</v>
      </c>
      <c r="G274" s="294" t="s">
        <v>201</v>
      </c>
      <c r="H274" s="295">
        <v>473.6</v>
      </c>
      <c r="I274" s="116">
        <v>0</v>
      </c>
      <c r="J274" s="296">
        <f t="shared" si="80"/>
        <v>0</v>
      </c>
      <c r="K274" s="293" t="s">
        <v>202</v>
      </c>
      <c r="L274" s="213"/>
      <c r="M274" s="297" t="s">
        <v>5</v>
      </c>
      <c r="N274" s="320" t="s">
        <v>48</v>
      </c>
      <c r="O274" s="321"/>
      <c r="P274" s="322">
        <f t="shared" si="81"/>
        <v>0</v>
      </c>
      <c r="Q274" s="322">
        <v>2.9E-4</v>
      </c>
      <c r="R274" s="322">
        <f t="shared" si="82"/>
        <v>0.13734399999999999</v>
      </c>
      <c r="S274" s="322">
        <v>0</v>
      </c>
      <c r="T274" s="323">
        <f t="shared" si="83"/>
        <v>0</v>
      </c>
      <c r="AR274" s="202" t="s">
        <v>261</v>
      </c>
      <c r="AT274" s="202" t="s">
        <v>198</v>
      </c>
      <c r="AU274" s="202" t="s">
        <v>85</v>
      </c>
      <c r="AY274" s="202" t="s">
        <v>196</v>
      </c>
      <c r="BE274" s="301">
        <f t="shared" si="84"/>
        <v>0</v>
      </c>
      <c r="BF274" s="301">
        <f t="shared" si="85"/>
        <v>0</v>
      </c>
      <c r="BG274" s="301">
        <f t="shared" si="86"/>
        <v>0</v>
      </c>
      <c r="BH274" s="301">
        <f t="shared" si="87"/>
        <v>0</v>
      </c>
      <c r="BI274" s="301">
        <f t="shared" si="88"/>
        <v>0</v>
      </c>
      <c r="BJ274" s="202" t="s">
        <v>39</v>
      </c>
      <c r="BK274" s="301">
        <f t="shared" si="89"/>
        <v>0</v>
      </c>
      <c r="BL274" s="202" t="s">
        <v>261</v>
      </c>
      <c r="BM274" s="202" t="s">
        <v>3404</v>
      </c>
    </row>
    <row r="275" spans="2:65" s="212" customFormat="1" ht="6.95" customHeight="1">
      <c r="B275" s="236"/>
      <c r="C275" s="237"/>
      <c r="D275" s="237"/>
      <c r="E275" s="237"/>
      <c r="F275" s="237"/>
      <c r="G275" s="237"/>
      <c r="H275" s="237"/>
      <c r="I275" s="108"/>
      <c r="J275" s="237"/>
      <c r="K275" s="237"/>
      <c r="L275" s="213"/>
    </row>
  </sheetData>
  <sheetProtection password="805E" sheet="1" objects="1" scenarios="1"/>
  <autoFilter ref="C102:K274"/>
  <mergeCells count="13">
    <mergeCell ref="E95:H95"/>
    <mergeCell ref="G1:H1"/>
    <mergeCell ref="L2:V2"/>
    <mergeCell ref="E49:H49"/>
    <mergeCell ref="E51:H51"/>
    <mergeCell ref="J55:J56"/>
    <mergeCell ref="E91:H91"/>
    <mergeCell ref="E93:H9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0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4"/>
  <sheetViews>
    <sheetView showGridLines="0" workbookViewId="0">
      <pane ySplit="1" topLeftCell="A73" activePane="bottomLeft" state="frozen"/>
      <selection pane="bottomLeft" activeCell="H89" sqref="H89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127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3155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1181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16.5" customHeight="1">
      <c r="B26" s="218"/>
      <c r="C26" s="219"/>
      <c r="D26" s="219"/>
      <c r="E26" s="380" t="s">
        <v>5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ROUND(J86,0)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ROUND(SUM(BE86:BE123), 0)</f>
        <v>0</v>
      </c>
      <c r="G32" s="214"/>
      <c r="H32" s="214"/>
      <c r="I32" s="106">
        <v>0.21</v>
      </c>
      <c r="J32" s="228">
        <f>ROUND(ROUND((SUM(BE86:BE123)),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ROUND(SUM(BF86:BF123), 0)</f>
        <v>0</v>
      </c>
      <c r="G33" s="214"/>
      <c r="H33" s="214"/>
      <c r="I33" s="106">
        <v>0.15</v>
      </c>
      <c r="J33" s="228">
        <f>ROUND(ROUND((SUM(BF86:BF123)),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ROUND(SUM(BG86:BG123),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ROUND(SUM(BH86:BH123),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ROUND(SUM(BI86:BI123),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3155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02 - Plynová zařízení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J86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1182</v>
      </c>
      <c r="E61" s="249"/>
      <c r="F61" s="249"/>
      <c r="G61" s="249"/>
      <c r="H61" s="249"/>
      <c r="I61" s="111"/>
      <c r="J61" s="250">
        <f>J87</f>
        <v>0</v>
      </c>
      <c r="K61" s="251"/>
    </row>
    <row r="62" spans="2:47" s="259" customFormat="1" ht="19.899999999999999" customHeight="1">
      <c r="B62" s="253"/>
      <c r="C62" s="254"/>
      <c r="D62" s="255" t="s">
        <v>1183</v>
      </c>
      <c r="E62" s="256"/>
      <c r="F62" s="256"/>
      <c r="G62" s="256"/>
      <c r="H62" s="256"/>
      <c r="I62" s="112"/>
      <c r="J62" s="257">
        <f>J88</f>
        <v>0</v>
      </c>
      <c r="K62" s="258"/>
    </row>
    <row r="63" spans="2:47" s="259" customFormat="1" ht="19.899999999999999" customHeight="1">
      <c r="B63" s="253"/>
      <c r="C63" s="254"/>
      <c r="D63" s="255" t="s">
        <v>1184</v>
      </c>
      <c r="E63" s="256"/>
      <c r="F63" s="256"/>
      <c r="G63" s="256"/>
      <c r="H63" s="256"/>
      <c r="I63" s="112"/>
      <c r="J63" s="257">
        <f>J116</f>
        <v>0</v>
      </c>
      <c r="K63" s="258"/>
    </row>
    <row r="64" spans="2:47" s="252" customFormat="1" ht="24.95" customHeight="1">
      <c r="B64" s="246"/>
      <c r="C64" s="247"/>
      <c r="D64" s="248" t="s">
        <v>1185</v>
      </c>
      <c r="E64" s="249"/>
      <c r="F64" s="249"/>
      <c r="G64" s="249"/>
      <c r="H64" s="249"/>
      <c r="I64" s="111"/>
      <c r="J64" s="250">
        <f>J119</f>
        <v>0</v>
      </c>
      <c r="K64" s="251"/>
    </row>
    <row r="65" spans="2:12" s="212" customFormat="1" ht="21.75" customHeight="1">
      <c r="B65" s="213"/>
      <c r="C65" s="214"/>
      <c r="D65" s="214"/>
      <c r="E65" s="214"/>
      <c r="F65" s="214"/>
      <c r="G65" s="214"/>
      <c r="H65" s="214"/>
      <c r="I65" s="101"/>
      <c r="J65" s="214"/>
      <c r="K65" s="215"/>
    </row>
    <row r="66" spans="2:12" s="212" customFormat="1" ht="6.95" customHeight="1">
      <c r="B66" s="236"/>
      <c r="C66" s="237"/>
      <c r="D66" s="237"/>
      <c r="E66" s="237"/>
      <c r="F66" s="237"/>
      <c r="G66" s="237"/>
      <c r="H66" s="237"/>
      <c r="I66" s="108"/>
      <c r="J66" s="237"/>
      <c r="K66" s="238"/>
    </row>
    <row r="70" spans="2:12" s="212" customFormat="1" ht="6.95" customHeight="1">
      <c r="B70" s="239"/>
      <c r="C70" s="240"/>
      <c r="D70" s="240"/>
      <c r="E70" s="240"/>
      <c r="F70" s="240"/>
      <c r="G70" s="240"/>
      <c r="H70" s="240"/>
      <c r="I70" s="109"/>
      <c r="J70" s="240"/>
      <c r="K70" s="240"/>
      <c r="L70" s="213"/>
    </row>
    <row r="71" spans="2:12" s="212" customFormat="1" ht="36.950000000000003" customHeight="1">
      <c r="B71" s="213"/>
      <c r="C71" s="260" t="s">
        <v>180</v>
      </c>
      <c r="I71" s="119"/>
      <c r="L71" s="213"/>
    </row>
    <row r="72" spans="2:12" s="212" customFormat="1" ht="6.95" customHeight="1">
      <c r="B72" s="213"/>
      <c r="I72" s="119"/>
      <c r="L72" s="213"/>
    </row>
    <row r="73" spans="2:12" s="212" customFormat="1" ht="14.45" customHeight="1">
      <c r="B73" s="213"/>
      <c r="C73" s="261" t="s">
        <v>19</v>
      </c>
      <c r="I73" s="119"/>
      <c r="L73" s="213"/>
    </row>
    <row r="74" spans="2:12" s="212" customFormat="1" ht="16.5" customHeight="1">
      <c r="B74" s="213"/>
      <c r="E74" s="382" t="str">
        <f>E7</f>
        <v>Střední škola automobilní Holice - modernizace dílen odborného výcviku a praxe - stavební práce</v>
      </c>
      <c r="F74" s="383"/>
      <c r="G74" s="383"/>
      <c r="H74" s="383"/>
      <c r="I74" s="119"/>
      <c r="L74" s="213"/>
    </row>
    <row r="75" spans="2:12" ht="15">
      <c r="B75" s="206"/>
      <c r="C75" s="261" t="s">
        <v>143</v>
      </c>
      <c r="L75" s="206"/>
    </row>
    <row r="76" spans="2:12" s="212" customFormat="1" ht="16.5" customHeight="1">
      <c r="B76" s="213"/>
      <c r="E76" s="382" t="s">
        <v>3155</v>
      </c>
      <c r="F76" s="373"/>
      <c r="G76" s="373"/>
      <c r="H76" s="373"/>
      <c r="I76" s="119"/>
      <c r="L76" s="213"/>
    </row>
    <row r="77" spans="2:12" s="212" customFormat="1" ht="14.45" customHeight="1">
      <c r="B77" s="213"/>
      <c r="C77" s="261" t="s">
        <v>145</v>
      </c>
      <c r="I77" s="119"/>
      <c r="L77" s="213"/>
    </row>
    <row r="78" spans="2:12" s="212" customFormat="1" ht="17.25" customHeight="1">
      <c r="B78" s="213"/>
      <c r="E78" s="372" t="str">
        <f>E11</f>
        <v>02 - Plynová zařízení</v>
      </c>
      <c r="F78" s="373"/>
      <c r="G78" s="373"/>
      <c r="H78" s="373"/>
      <c r="I78" s="119"/>
      <c r="L78" s="213"/>
    </row>
    <row r="79" spans="2:12" s="212" customFormat="1" ht="6.95" customHeight="1">
      <c r="B79" s="213"/>
      <c r="I79" s="119"/>
      <c r="L79" s="213"/>
    </row>
    <row r="80" spans="2:12" s="212" customFormat="1" ht="18" customHeight="1">
      <c r="B80" s="213"/>
      <c r="C80" s="261" t="s">
        <v>23</v>
      </c>
      <c r="F80" s="262" t="str">
        <f>F14</f>
        <v>Holice</v>
      </c>
      <c r="I80" s="113" t="s">
        <v>25</v>
      </c>
      <c r="J80" s="263">
        <f>IF(J14="","",J14)</f>
        <v>0</v>
      </c>
      <c r="L80" s="213"/>
    </row>
    <row r="81" spans="2:65" s="212" customFormat="1" ht="6.95" customHeight="1">
      <c r="B81" s="213"/>
      <c r="I81" s="119"/>
      <c r="L81" s="213"/>
    </row>
    <row r="82" spans="2:65" s="212" customFormat="1" ht="15">
      <c r="B82" s="213"/>
      <c r="C82" s="261" t="s">
        <v>26</v>
      </c>
      <c r="F82" s="262" t="str">
        <f>E17</f>
        <v>Pardubický kraj, Komenského nám. 125, Pardubice</v>
      </c>
      <c r="I82" s="113" t="s">
        <v>34</v>
      </c>
      <c r="J82" s="262" t="str">
        <f>E23</f>
        <v>ApA Architektonicko-projekt.ateliér Vamberk s.r.o.</v>
      </c>
      <c r="L82" s="213"/>
    </row>
    <row r="83" spans="2:65" s="212" customFormat="1" ht="14.45" customHeight="1">
      <c r="B83" s="213"/>
      <c r="C83" s="261" t="s">
        <v>32</v>
      </c>
      <c r="F83" s="262" t="str">
        <f>IF(E20="","",E20)</f>
        <v/>
      </c>
      <c r="I83" s="119"/>
      <c r="L83" s="213"/>
    </row>
    <row r="84" spans="2:65" s="212" customFormat="1" ht="10.35" customHeight="1">
      <c r="B84" s="213"/>
      <c r="I84" s="119"/>
      <c r="L84" s="213"/>
    </row>
    <row r="85" spans="2:65" s="271" customFormat="1" ht="29.25" customHeight="1">
      <c r="B85" s="264"/>
      <c r="C85" s="265" t="s">
        <v>181</v>
      </c>
      <c r="D85" s="266" t="s">
        <v>62</v>
      </c>
      <c r="E85" s="266" t="s">
        <v>58</v>
      </c>
      <c r="F85" s="266" t="s">
        <v>182</v>
      </c>
      <c r="G85" s="266" t="s">
        <v>183</v>
      </c>
      <c r="H85" s="266" t="s">
        <v>184</v>
      </c>
      <c r="I85" s="114" t="s">
        <v>185</v>
      </c>
      <c r="J85" s="266" t="s">
        <v>149</v>
      </c>
      <c r="K85" s="267" t="s">
        <v>186</v>
      </c>
      <c r="L85" s="264"/>
      <c r="M85" s="268" t="s">
        <v>187</v>
      </c>
      <c r="N85" s="269" t="s">
        <v>47</v>
      </c>
      <c r="O85" s="269" t="s">
        <v>188</v>
      </c>
      <c r="P85" s="269" t="s">
        <v>189</v>
      </c>
      <c r="Q85" s="269" t="s">
        <v>190</v>
      </c>
      <c r="R85" s="269" t="s">
        <v>191</v>
      </c>
      <c r="S85" s="269" t="s">
        <v>192</v>
      </c>
      <c r="T85" s="270" t="s">
        <v>193</v>
      </c>
    </row>
    <row r="86" spans="2:65" s="212" customFormat="1" ht="29.25" customHeight="1">
      <c r="B86" s="213"/>
      <c r="C86" s="272" t="s">
        <v>150</v>
      </c>
      <c r="I86" s="119"/>
      <c r="J86" s="273">
        <f>BK86</f>
        <v>0</v>
      </c>
      <c r="L86" s="213"/>
      <c r="M86" s="274"/>
      <c r="N86" s="222"/>
      <c r="O86" s="222"/>
      <c r="P86" s="275">
        <f>P87+P119</f>
        <v>0</v>
      </c>
      <c r="Q86" s="222"/>
      <c r="R86" s="275">
        <f>R87+R119</f>
        <v>0.71248000000000011</v>
      </c>
      <c r="S86" s="222"/>
      <c r="T86" s="276">
        <f>T87+T119</f>
        <v>0</v>
      </c>
      <c r="AT86" s="202" t="s">
        <v>76</v>
      </c>
      <c r="AU86" s="202" t="s">
        <v>151</v>
      </c>
      <c r="BK86" s="277">
        <f>BK87+BK119</f>
        <v>0</v>
      </c>
    </row>
    <row r="87" spans="2:65" s="279" customFormat="1" ht="37.35" customHeight="1">
      <c r="B87" s="278"/>
      <c r="D87" s="280" t="s">
        <v>76</v>
      </c>
      <c r="E87" s="281" t="s">
        <v>752</v>
      </c>
      <c r="F87" s="281" t="s">
        <v>1186</v>
      </c>
      <c r="I87" s="115"/>
      <c r="J87" s="282">
        <f>BK87</f>
        <v>0</v>
      </c>
      <c r="L87" s="278"/>
      <c r="M87" s="283"/>
      <c r="N87" s="284"/>
      <c r="O87" s="284"/>
      <c r="P87" s="285">
        <f>P88+P116</f>
        <v>0</v>
      </c>
      <c r="Q87" s="284"/>
      <c r="R87" s="285">
        <f>R88+R116</f>
        <v>0.71248000000000011</v>
      </c>
      <c r="S87" s="284"/>
      <c r="T87" s="286">
        <f>T88+T116</f>
        <v>0</v>
      </c>
      <c r="AR87" s="280" t="s">
        <v>85</v>
      </c>
      <c r="AT87" s="287" t="s">
        <v>76</v>
      </c>
      <c r="AU87" s="287" t="s">
        <v>77</v>
      </c>
      <c r="AY87" s="280" t="s">
        <v>196</v>
      </c>
      <c r="BK87" s="288">
        <f>BK88+BK116</f>
        <v>0</v>
      </c>
    </row>
    <row r="88" spans="2:65" s="279" customFormat="1" ht="19.899999999999999" customHeight="1">
      <c r="B88" s="278"/>
      <c r="D88" s="280" t="s">
        <v>76</v>
      </c>
      <c r="E88" s="289" t="s">
        <v>1187</v>
      </c>
      <c r="F88" s="289" t="s">
        <v>1188</v>
      </c>
      <c r="I88" s="115"/>
      <c r="J88" s="290">
        <f>BK88</f>
        <v>0</v>
      </c>
      <c r="L88" s="278"/>
      <c r="M88" s="283"/>
      <c r="N88" s="284"/>
      <c r="O88" s="284"/>
      <c r="P88" s="285">
        <f>SUM(P89:P115)</f>
        <v>0</v>
      </c>
      <c r="Q88" s="284"/>
      <c r="R88" s="285">
        <f>SUM(R89:R115)</f>
        <v>0.69796000000000014</v>
      </c>
      <c r="S88" s="284"/>
      <c r="T88" s="286">
        <f>SUM(T89:T115)</f>
        <v>0</v>
      </c>
      <c r="AR88" s="280" t="s">
        <v>85</v>
      </c>
      <c r="AT88" s="287" t="s">
        <v>76</v>
      </c>
      <c r="AU88" s="287" t="s">
        <v>39</v>
      </c>
      <c r="AY88" s="280" t="s">
        <v>196</v>
      </c>
      <c r="BK88" s="288">
        <f>SUM(BK89:BK115)</f>
        <v>0</v>
      </c>
    </row>
    <row r="89" spans="2:65" s="212" customFormat="1" ht="16.5" customHeight="1">
      <c r="B89" s="213"/>
      <c r="C89" s="302" t="s">
        <v>39</v>
      </c>
      <c r="D89" s="302" t="s">
        <v>291</v>
      </c>
      <c r="E89" s="303" t="s">
        <v>1189</v>
      </c>
      <c r="F89" s="304" t="s">
        <v>1190</v>
      </c>
      <c r="G89" s="305" t="s">
        <v>288</v>
      </c>
      <c r="H89" s="306">
        <v>3</v>
      </c>
      <c r="I89" s="117">
        <v>0</v>
      </c>
      <c r="J89" s="307">
        <f t="shared" ref="J89:J115" si="0">ROUND(I89*H89,2)</f>
        <v>0</v>
      </c>
      <c r="K89" s="304" t="s">
        <v>351</v>
      </c>
      <c r="L89" s="308"/>
      <c r="M89" s="309" t="s">
        <v>5</v>
      </c>
      <c r="N89" s="310" t="s">
        <v>48</v>
      </c>
      <c r="O89" s="214"/>
      <c r="P89" s="299">
        <f t="shared" ref="P89:P115" si="1">O89*H89</f>
        <v>0</v>
      </c>
      <c r="Q89" s="299">
        <v>0.01</v>
      </c>
      <c r="R89" s="299">
        <f t="shared" ref="R89:R115" si="2">Q89*H89</f>
        <v>0.03</v>
      </c>
      <c r="S89" s="299">
        <v>0</v>
      </c>
      <c r="T89" s="300">
        <f t="shared" ref="T89:T115" si="3">S89*H89</f>
        <v>0</v>
      </c>
      <c r="AR89" s="202" t="s">
        <v>327</v>
      </c>
      <c r="AT89" s="202" t="s">
        <v>291</v>
      </c>
      <c r="AU89" s="202" t="s">
        <v>85</v>
      </c>
      <c r="AY89" s="202" t="s">
        <v>196</v>
      </c>
      <c r="BE89" s="301">
        <f t="shared" ref="BE89:BE115" si="4">IF(N89="základní",J89,0)</f>
        <v>0</v>
      </c>
      <c r="BF89" s="301">
        <f t="shared" ref="BF89:BF115" si="5">IF(N89="snížená",J89,0)</f>
        <v>0</v>
      </c>
      <c r="BG89" s="301">
        <f t="shared" ref="BG89:BG115" si="6">IF(N89="zákl. přenesená",J89,0)</f>
        <v>0</v>
      </c>
      <c r="BH89" s="301">
        <f t="shared" ref="BH89:BH115" si="7">IF(N89="sníž. přenesená",J89,0)</f>
        <v>0</v>
      </c>
      <c r="BI89" s="301">
        <f t="shared" ref="BI89:BI115" si="8">IF(N89="nulová",J89,0)</f>
        <v>0</v>
      </c>
      <c r="BJ89" s="202" t="s">
        <v>39</v>
      </c>
      <c r="BK89" s="301">
        <f t="shared" ref="BK89:BK115" si="9">ROUND(I89*H89,2)</f>
        <v>0</v>
      </c>
      <c r="BL89" s="202" t="s">
        <v>261</v>
      </c>
      <c r="BM89" s="202" t="s">
        <v>3405</v>
      </c>
    </row>
    <row r="90" spans="2:65" s="212" customFormat="1" ht="16.5" customHeight="1">
      <c r="B90" s="213"/>
      <c r="C90" s="302" t="s">
        <v>85</v>
      </c>
      <c r="D90" s="302" t="s">
        <v>291</v>
      </c>
      <c r="E90" s="303" t="s">
        <v>1192</v>
      </c>
      <c r="F90" s="304" t="s">
        <v>1193</v>
      </c>
      <c r="G90" s="305" t="s">
        <v>288</v>
      </c>
      <c r="H90" s="306">
        <v>3</v>
      </c>
      <c r="I90" s="117">
        <v>0</v>
      </c>
      <c r="J90" s="307">
        <f t="shared" si="0"/>
        <v>0</v>
      </c>
      <c r="K90" s="304" t="s">
        <v>351</v>
      </c>
      <c r="L90" s="308"/>
      <c r="M90" s="309" t="s">
        <v>5</v>
      </c>
      <c r="N90" s="310" t="s">
        <v>48</v>
      </c>
      <c r="O90" s="214"/>
      <c r="P90" s="299">
        <f t="shared" si="1"/>
        <v>0</v>
      </c>
      <c r="Q90" s="299">
        <v>0.01</v>
      </c>
      <c r="R90" s="299">
        <f t="shared" si="2"/>
        <v>0.03</v>
      </c>
      <c r="S90" s="299">
        <v>0</v>
      </c>
      <c r="T90" s="300">
        <f t="shared" si="3"/>
        <v>0</v>
      </c>
      <c r="AR90" s="202" t="s">
        <v>327</v>
      </c>
      <c r="AT90" s="202" t="s">
        <v>291</v>
      </c>
      <c r="AU90" s="202" t="s">
        <v>85</v>
      </c>
      <c r="AY90" s="202" t="s">
        <v>196</v>
      </c>
      <c r="BE90" s="301">
        <f t="shared" si="4"/>
        <v>0</v>
      </c>
      <c r="BF90" s="301">
        <f t="shared" si="5"/>
        <v>0</v>
      </c>
      <c r="BG90" s="301">
        <f t="shared" si="6"/>
        <v>0</v>
      </c>
      <c r="BH90" s="301">
        <f t="shared" si="7"/>
        <v>0</v>
      </c>
      <c r="BI90" s="301">
        <f t="shared" si="8"/>
        <v>0</v>
      </c>
      <c r="BJ90" s="202" t="s">
        <v>39</v>
      </c>
      <c r="BK90" s="301">
        <f t="shared" si="9"/>
        <v>0</v>
      </c>
      <c r="BL90" s="202" t="s">
        <v>261</v>
      </c>
      <c r="BM90" s="202" t="s">
        <v>3406</v>
      </c>
    </row>
    <row r="91" spans="2:65" s="212" customFormat="1" ht="16.5" customHeight="1">
      <c r="B91" s="213"/>
      <c r="C91" s="291" t="s">
        <v>208</v>
      </c>
      <c r="D91" s="291" t="s">
        <v>198</v>
      </c>
      <c r="E91" s="292" t="s">
        <v>1195</v>
      </c>
      <c r="F91" s="293" t="s">
        <v>1196</v>
      </c>
      <c r="G91" s="294" t="s">
        <v>400</v>
      </c>
      <c r="H91" s="295">
        <v>28</v>
      </c>
      <c r="I91" s="116">
        <v>0</v>
      </c>
      <c r="J91" s="296">
        <f t="shared" si="0"/>
        <v>0</v>
      </c>
      <c r="K91" s="293" t="s">
        <v>202</v>
      </c>
      <c r="L91" s="213"/>
      <c r="M91" s="297" t="s">
        <v>5</v>
      </c>
      <c r="N91" s="298" t="s">
        <v>48</v>
      </c>
      <c r="O91" s="214"/>
      <c r="P91" s="299">
        <f t="shared" si="1"/>
        <v>0</v>
      </c>
      <c r="Q91" s="299">
        <v>1.47E-3</v>
      </c>
      <c r="R91" s="299">
        <f t="shared" si="2"/>
        <v>4.1160000000000002E-2</v>
      </c>
      <c r="S91" s="299">
        <v>0</v>
      </c>
      <c r="T91" s="300">
        <f t="shared" si="3"/>
        <v>0</v>
      </c>
      <c r="AR91" s="202" t="s">
        <v>261</v>
      </c>
      <c r="AT91" s="202" t="s">
        <v>198</v>
      </c>
      <c r="AU91" s="202" t="s">
        <v>85</v>
      </c>
      <c r="AY91" s="202" t="s">
        <v>196</v>
      </c>
      <c r="BE91" s="301">
        <f t="shared" si="4"/>
        <v>0</v>
      </c>
      <c r="BF91" s="301">
        <f t="shared" si="5"/>
        <v>0</v>
      </c>
      <c r="BG91" s="301">
        <f t="shared" si="6"/>
        <v>0</v>
      </c>
      <c r="BH91" s="301">
        <f t="shared" si="7"/>
        <v>0</v>
      </c>
      <c r="BI91" s="301">
        <f t="shared" si="8"/>
        <v>0</v>
      </c>
      <c r="BJ91" s="202" t="s">
        <v>39</v>
      </c>
      <c r="BK91" s="301">
        <f t="shared" si="9"/>
        <v>0</v>
      </c>
      <c r="BL91" s="202" t="s">
        <v>261</v>
      </c>
      <c r="BM91" s="202" t="s">
        <v>3407</v>
      </c>
    </row>
    <row r="92" spans="2:65" s="212" customFormat="1" ht="16.5" customHeight="1">
      <c r="B92" s="213"/>
      <c r="C92" s="291" t="s">
        <v>203</v>
      </c>
      <c r="D92" s="291" t="s">
        <v>198</v>
      </c>
      <c r="E92" s="292" t="s">
        <v>2632</v>
      </c>
      <c r="F92" s="293" t="s">
        <v>2633</v>
      </c>
      <c r="G92" s="294" t="s">
        <v>400</v>
      </c>
      <c r="H92" s="295">
        <v>68</v>
      </c>
      <c r="I92" s="116">
        <v>0</v>
      </c>
      <c r="J92" s="296">
        <f t="shared" si="0"/>
        <v>0</v>
      </c>
      <c r="K92" s="293" t="s">
        <v>202</v>
      </c>
      <c r="L92" s="213"/>
      <c r="M92" s="297" t="s">
        <v>5</v>
      </c>
      <c r="N92" s="298" t="s">
        <v>48</v>
      </c>
      <c r="O92" s="214"/>
      <c r="P92" s="299">
        <f t="shared" si="1"/>
        <v>0</v>
      </c>
      <c r="Q92" s="299">
        <v>2.7000000000000001E-3</v>
      </c>
      <c r="R92" s="299">
        <f t="shared" si="2"/>
        <v>0.18360000000000001</v>
      </c>
      <c r="S92" s="299">
        <v>0</v>
      </c>
      <c r="T92" s="300">
        <f t="shared" si="3"/>
        <v>0</v>
      </c>
      <c r="AR92" s="202" t="s">
        <v>261</v>
      </c>
      <c r="AT92" s="202" t="s">
        <v>198</v>
      </c>
      <c r="AU92" s="202" t="s">
        <v>85</v>
      </c>
      <c r="AY92" s="202" t="s">
        <v>196</v>
      </c>
      <c r="BE92" s="301">
        <f t="shared" si="4"/>
        <v>0</v>
      </c>
      <c r="BF92" s="301">
        <f t="shared" si="5"/>
        <v>0</v>
      </c>
      <c r="BG92" s="301">
        <f t="shared" si="6"/>
        <v>0</v>
      </c>
      <c r="BH92" s="301">
        <f t="shared" si="7"/>
        <v>0</v>
      </c>
      <c r="BI92" s="301">
        <f t="shared" si="8"/>
        <v>0</v>
      </c>
      <c r="BJ92" s="202" t="s">
        <v>39</v>
      </c>
      <c r="BK92" s="301">
        <f t="shared" si="9"/>
        <v>0</v>
      </c>
      <c r="BL92" s="202" t="s">
        <v>261</v>
      </c>
      <c r="BM92" s="202" t="s">
        <v>3408</v>
      </c>
    </row>
    <row r="93" spans="2:65" s="212" customFormat="1" ht="16.5" customHeight="1">
      <c r="B93" s="213"/>
      <c r="C93" s="291" t="s">
        <v>215</v>
      </c>
      <c r="D93" s="291" t="s">
        <v>198</v>
      </c>
      <c r="E93" s="292" t="s">
        <v>1201</v>
      </c>
      <c r="F93" s="293" t="s">
        <v>1202</v>
      </c>
      <c r="G93" s="294" t="s">
        <v>400</v>
      </c>
      <c r="H93" s="295">
        <v>3</v>
      </c>
      <c r="I93" s="116">
        <v>0</v>
      </c>
      <c r="J93" s="296">
        <f t="shared" si="0"/>
        <v>0</v>
      </c>
      <c r="K93" s="293" t="s">
        <v>202</v>
      </c>
      <c r="L93" s="213"/>
      <c r="M93" s="297" t="s">
        <v>5</v>
      </c>
      <c r="N93" s="298" t="s">
        <v>48</v>
      </c>
      <c r="O93" s="214"/>
      <c r="P93" s="299">
        <f t="shared" si="1"/>
        <v>0</v>
      </c>
      <c r="Q93" s="299">
        <v>3.48E-3</v>
      </c>
      <c r="R93" s="299">
        <f t="shared" si="2"/>
        <v>1.044E-2</v>
      </c>
      <c r="S93" s="299">
        <v>0</v>
      </c>
      <c r="T93" s="300">
        <f t="shared" si="3"/>
        <v>0</v>
      </c>
      <c r="AR93" s="202" t="s">
        <v>261</v>
      </c>
      <c r="AT93" s="202" t="s">
        <v>198</v>
      </c>
      <c r="AU93" s="202" t="s">
        <v>85</v>
      </c>
      <c r="AY93" s="202" t="s">
        <v>196</v>
      </c>
      <c r="BE93" s="301">
        <f t="shared" si="4"/>
        <v>0</v>
      </c>
      <c r="BF93" s="301">
        <f t="shared" si="5"/>
        <v>0</v>
      </c>
      <c r="BG93" s="301">
        <f t="shared" si="6"/>
        <v>0</v>
      </c>
      <c r="BH93" s="301">
        <f t="shared" si="7"/>
        <v>0</v>
      </c>
      <c r="BI93" s="301">
        <f t="shared" si="8"/>
        <v>0</v>
      </c>
      <c r="BJ93" s="202" t="s">
        <v>39</v>
      </c>
      <c r="BK93" s="301">
        <f t="shared" si="9"/>
        <v>0</v>
      </c>
      <c r="BL93" s="202" t="s">
        <v>261</v>
      </c>
      <c r="BM93" s="202" t="s">
        <v>3409</v>
      </c>
    </row>
    <row r="94" spans="2:65" s="212" customFormat="1" ht="16.5" customHeight="1">
      <c r="B94" s="213"/>
      <c r="C94" s="291" t="s">
        <v>219</v>
      </c>
      <c r="D94" s="291" t="s">
        <v>198</v>
      </c>
      <c r="E94" s="292" t="s">
        <v>2636</v>
      </c>
      <c r="F94" s="293" t="s">
        <v>2637</v>
      </c>
      <c r="G94" s="294" t="s">
        <v>400</v>
      </c>
      <c r="H94" s="295">
        <v>10</v>
      </c>
      <c r="I94" s="116">
        <v>0</v>
      </c>
      <c r="J94" s="296">
        <f t="shared" si="0"/>
        <v>0</v>
      </c>
      <c r="K94" s="293" t="s">
        <v>202</v>
      </c>
      <c r="L94" s="213"/>
      <c r="M94" s="297" t="s">
        <v>5</v>
      </c>
      <c r="N94" s="298" t="s">
        <v>48</v>
      </c>
      <c r="O94" s="214"/>
      <c r="P94" s="299">
        <f t="shared" si="1"/>
        <v>0</v>
      </c>
      <c r="Q94" s="299">
        <v>3.96E-3</v>
      </c>
      <c r="R94" s="299">
        <f t="shared" si="2"/>
        <v>3.9599999999999996E-2</v>
      </c>
      <c r="S94" s="299">
        <v>0</v>
      </c>
      <c r="T94" s="300">
        <f t="shared" si="3"/>
        <v>0</v>
      </c>
      <c r="AR94" s="202" t="s">
        <v>261</v>
      </c>
      <c r="AT94" s="202" t="s">
        <v>198</v>
      </c>
      <c r="AU94" s="202" t="s">
        <v>85</v>
      </c>
      <c r="AY94" s="202" t="s">
        <v>196</v>
      </c>
      <c r="BE94" s="301">
        <f t="shared" si="4"/>
        <v>0</v>
      </c>
      <c r="BF94" s="301">
        <f t="shared" si="5"/>
        <v>0</v>
      </c>
      <c r="BG94" s="301">
        <f t="shared" si="6"/>
        <v>0</v>
      </c>
      <c r="BH94" s="301">
        <f t="shared" si="7"/>
        <v>0</v>
      </c>
      <c r="BI94" s="301">
        <f t="shared" si="8"/>
        <v>0</v>
      </c>
      <c r="BJ94" s="202" t="s">
        <v>39</v>
      </c>
      <c r="BK94" s="301">
        <f t="shared" si="9"/>
        <v>0</v>
      </c>
      <c r="BL94" s="202" t="s">
        <v>261</v>
      </c>
      <c r="BM94" s="202" t="s">
        <v>3410</v>
      </c>
    </row>
    <row r="95" spans="2:65" s="212" customFormat="1" ht="25.5" customHeight="1">
      <c r="B95" s="213"/>
      <c r="C95" s="291" t="s">
        <v>224</v>
      </c>
      <c r="D95" s="291" t="s">
        <v>198</v>
      </c>
      <c r="E95" s="292" t="s">
        <v>3411</v>
      </c>
      <c r="F95" s="293" t="s">
        <v>3412</v>
      </c>
      <c r="G95" s="294" t="s">
        <v>400</v>
      </c>
      <c r="H95" s="295">
        <v>45</v>
      </c>
      <c r="I95" s="116">
        <v>0</v>
      </c>
      <c r="J95" s="296">
        <f t="shared" si="0"/>
        <v>0</v>
      </c>
      <c r="K95" s="293" t="s">
        <v>202</v>
      </c>
      <c r="L95" s="213"/>
      <c r="M95" s="297" t="s">
        <v>5</v>
      </c>
      <c r="N95" s="298" t="s">
        <v>48</v>
      </c>
      <c r="O95" s="214"/>
      <c r="P95" s="299">
        <f t="shared" si="1"/>
        <v>0</v>
      </c>
      <c r="Q95" s="299">
        <v>6.7999999999999996E-3</v>
      </c>
      <c r="R95" s="299">
        <f t="shared" si="2"/>
        <v>0.30599999999999999</v>
      </c>
      <c r="S95" s="299">
        <v>0</v>
      </c>
      <c r="T95" s="300">
        <f t="shared" si="3"/>
        <v>0</v>
      </c>
      <c r="AR95" s="202" t="s">
        <v>261</v>
      </c>
      <c r="AT95" s="202" t="s">
        <v>198</v>
      </c>
      <c r="AU95" s="202" t="s">
        <v>85</v>
      </c>
      <c r="AY95" s="202" t="s">
        <v>196</v>
      </c>
      <c r="BE95" s="301">
        <f t="shared" si="4"/>
        <v>0</v>
      </c>
      <c r="BF95" s="301">
        <f t="shared" si="5"/>
        <v>0</v>
      </c>
      <c r="BG95" s="301">
        <f t="shared" si="6"/>
        <v>0</v>
      </c>
      <c r="BH95" s="301">
        <f t="shared" si="7"/>
        <v>0</v>
      </c>
      <c r="BI95" s="301">
        <f t="shared" si="8"/>
        <v>0</v>
      </c>
      <c r="BJ95" s="202" t="s">
        <v>39</v>
      </c>
      <c r="BK95" s="301">
        <f t="shared" si="9"/>
        <v>0</v>
      </c>
      <c r="BL95" s="202" t="s">
        <v>261</v>
      </c>
      <c r="BM95" s="202" t="s">
        <v>3413</v>
      </c>
    </row>
    <row r="96" spans="2:65" s="212" customFormat="1" ht="16.5" customHeight="1">
      <c r="B96" s="213"/>
      <c r="C96" s="291" t="s">
        <v>228</v>
      </c>
      <c r="D96" s="291" t="s">
        <v>198</v>
      </c>
      <c r="E96" s="292" t="s">
        <v>1204</v>
      </c>
      <c r="F96" s="293" t="s">
        <v>1205</v>
      </c>
      <c r="G96" s="294" t="s">
        <v>288</v>
      </c>
      <c r="H96" s="295">
        <v>3</v>
      </c>
      <c r="I96" s="116">
        <v>0</v>
      </c>
      <c r="J96" s="296">
        <f t="shared" si="0"/>
        <v>0</v>
      </c>
      <c r="K96" s="293" t="s">
        <v>202</v>
      </c>
      <c r="L96" s="213"/>
      <c r="M96" s="297" t="s">
        <v>5</v>
      </c>
      <c r="N96" s="298" t="s">
        <v>48</v>
      </c>
      <c r="O96" s="214"/>
      <c r="P96" s="299">
        <f t="shared" si="1"/>
        <v>0</v>
      </c>
      <c r="Q96" s="299">
        <v>1.01E-3</v>
      </c>
      <c r="R96" s="299">
        <f t="shared" si="2"/>
        <v>3.0300000000000001E-3</v>
      </c>
      <c r="S96" s="299">
        <v>0</v>
      </c>
      <c r="T96" s="300">
        <f t="shared" si="3"/>
        <v>0</v>
      </c>
      <c r="AR96" s="202" t="s">
        <v>261</v>
      </c>
      <c r="AT96" s="202" t="s">
        <v>198</v>
      </c>
      <c r="AU96" s="202" t="s">
        <v>85</v>
      </c>
      <c r="AY96" s="202" t="s">
        <v>196</v>
      </c>
      <c r="BE96" s="301">
        <f t="shared" si="4"/>
        <v>0</v>
      </c>
      <c r="BF96" s="301">
        <f t="shared" si="5"/>
        <v>0</v>
      </c>
      <c r="BG96" s="301">
        <f t="shared" si="6"/>
        <v>0</v>
      </c>
      <c r="BH96" s="301">
        <f t="shared" si="7"/>
        <v>0</v>
      </c>
      <c r="BI96" s="301">
        <f t="shared" si="8"/>
        <v>0</v>
      </c>
      <c r="BJ96" s="202" t="s">
        <v>39</v>
      </c>
      <c r="BK96" s="301">
        <f t="shared" si="9"/>
        <v>0</v>
      </c>
      <c r="BL96" s="202" t="s">
        <v>261</v>
      </c>
      <c r="BM96" s="202" t="s">
        <v>3414</v>
      </c>
    </row>
    <row r="97" spans="2:65" s="212" customFormat="1" ht="16.5" customHeight="1">
      <c r="B97" s="213"/>
      <c r="C97" s="291" t="s">
        <v>232</v>
      </c>
      <c r="D97" s="291" t="s">
        <v>198</v>
      </c>
      <c r="E97" s="292" t="s">
        <v>2640</v>
      </c>
      <c r="F97" s="293" t="s">
        <v>2641</v>
      </c>
      <c r="G97" s="294" t="s">
        <v>400</v>
      </c>
      <c r="H97" s="295">
        <v>2</v>
      </c>
      <c r="I97" s="116">
        <v>0</v>
      </c>
      <c r="J97" s="296">
        <f t="shared" si="0"/>
        <v>0</v>
      </c>
      <c r="K97" s="293" t="s">
        <v>202</v>
      </c>
      <c r="L97" s="213"/>
      <c r="M97" s="297" t="s">
        <v>5</v>
      </c>
      <c r="N97" s="298" t="s">
        <v>48</v>
      </c>
      <c r="O97" s="214"/>
      <c r="P97" s="299">
        <f t="shared" si="1"/>
        <v>0</v>
      </c>
      <c r="Q97" s="299">
        <v>3.7799999999999999E-3</v>
      </c>
      <c r="R97" s="299">
        <f t="shared" si="2"/>
        <v>7.5599999999999999E-3</v>
      </c>
      <c r="S97" s="299">
        <v>0</v>
      </c>
      <c r="T97" s="300">
        <f t="shared" si="3"/>
        <v>0</v>
      </c>
      <c r="AR97" s="202" t="s">
        <v>261</v>
      </c>
      <c r="AT97" s="202" t="s">
        <v>198</v>
      </c>
      <c r="AU97" s="202" t="s">
        <v>85</v>
      </c>
      <c r="AY97" s="202" t="s">
        <v>196</v>
      </c>
      <c r="BE97" s="301">
        <f t="shared" si="4"/>
        <v>0</v>
      </c>
      <c r="BF97" s="301">
        <f t="shared" si="5"/>
        <v>0</v>
      </c>
      <c r="BG97" s="301">
        <f t="shared" si="6"/>
        <v>0</v>
      </c>
      <c r="BH97" s="301">
        <f t="shared" si="7"/>
        <v>0</v>
      </c>
      <c r="BI97" s="301">
        <f t="shared" si="8"/>
        <v>0</v>
      </c>
      <c r="BJ97" s="202" t="s">
        <v>39</v>
      </c>
      <c r="BK97" s="301">
        <f t="shared" si="9"/>
        <v>0</v>
      </c>
      <c r="BL97" s="202" t="s">
        <v>261</v>
      </c>
      <c r="BM97" s="202" t="s">
        <v>3415</v>
      </c>
    </row>
    <row r="98" spans="2:65" s="212" customFormat="1" ht="16.5" customHeight="1">
      <c r="B98" s="213"/>
      <c r="C98" s="291" t="s">
        <v>236</v>
      </c>
      <c r="D98" s="291" t="s">
        <v>198</v>
      </c>
      <c r="E98" s="292" t="s">
        <v>1207</v>
      </c>
      <c r="F98" s="293" t="s">
        <v>1208</v>
      </c>
      <c r="G98" s="294" t="s">
        <v>400</v>
      </c>
      <c r="H98" s="295">
        <v>2</v>
      </c>
      <c r="I98" s="116">
        <v>0</v>
      </c>
      <c r="J98" s="296">
        <f t="shared" si="0"/>
        <v>0</v>
      </c>
      <c r="K98" s="293" t="s">
        <v>202</v>
      </c>
      <c r="L98" s="213"/>
      <c r="M98" s="297" t="s">
        <v>5</v>
      </c>
      <c r="N98" s="298" t="s">
        <v>48</v>
      </c>
      <c r="O98" s="214"/>
      <c r="P98" s="299">
        <f t="shared" si="1"/>
        <v>0</v>
      </c>
      <c r="Q98" s="299">
        <v>4.6800000000000001E-3</v>
      </c>
      <c r="R98" s="299">
        <f t="shared" si="2"/>
        <v>9.3600000000000003E-3</v>
      </c>
      <c r="S98" s="299">
        <v>0</v>
      </c>
      <c r="T98" s="300">
        <f t="shared" si="3"/>
        <v>0</v>
      </c>
      <c r="AR98" s="202" t="s">
        <v>261</v>
      </c>
      <c r="AT98" s="202" t="s">
        <v>198</v>
      </c>
      <c r="AU98" s="202" t="s">
        <v>85</v>
      </c>
      <c r="AY98" s="202" t="s">
        <v>196</v>
      </c>
      <c r="BE98" s="301">
        <f t="shared" si="4"/>
        <v>0</v>
      </c>
      <c r="BF98" s="301">
        <f t="shared" si="5"/>
        <v>0</v>
      </c>
      <c r="BG98" s="301">
        <f t="shared" si="6"/>
        <v>0</v>
      </c>
      <c r="BH98" s="301">
        <f t="shared" si="7"/>
        <v>0</v>
      </c>
      <c r="BI98" s="301">
        <f t="shared" si="8"/>
        <v>0</v>
      </c>
      <c r="BJ98" s="202" t="s">
        <v>39</v>
      </c>
      <c r="BK98" s="301">
        <f t="shared" si="9"/>
        <v>0</v>
      </c>
      <c r="BL98" s="202" t="s">
        <v>261</v>
      </c>
      <c r="BM98" s="202" t="s">
        <v>3416</v>
      </c>
    </row>
    <row r="99" spans="2:65" s="212" customFormat="1" ht="16.5" customHeight="1">
      <c r="B99" s="213"/>
      <c r="C99" s="291" t="s">
        <v>240</v>
      </c>
      <c r="D99" s="291" t="s">
        <v>198</v>
      </c>
      <c r="E99" s="292" t="s">
        <v>2644</v>
      </c>
      <c r="F99" s="293" t="s">
        <v>2645</v>
      </c>
      <c r="G99" s="294" t="s">
        <v>400</v>
      </c>
      <c r="H99" s="295">
        <v>1</v>
      </c>
      <c r="I99" s="116">
        <v>0</v>
      </c>
      <c r="J99" s="296">
        <f t="shared" si="0"/>
        <v>0</v>
      </c>
      <c r="K99" s="293" t="s">
        <v>202</v>
      </c>
      <c r="L99" s="213"/>
      <c r="M99" s="297" t="s">
        <v>5</v>
      </c>
      <c r="N99" s="298" t="s">
        <v>48</v>
      </c>
      <c r="O99" s="214"/>
      <c r="P99" s="299">
        <f t="shared" si="1"/>
        <v>0</v>
      </c>
      <c r="Q99" s="299">
        <v>6.5300000000000002E-3</v>
      </c>
      <c r="R99" s="299">
        <f t="shared" si="2"/>
        <v>6.5300000000000002E-3</v>
      </c>
      <c r="S99" s="299">
        <v>0</v>
      </c>
      <c r="T99" s="300">
        <f t="shared" si="3"/>
        <v>0</v>
      </c>
      <c r="AR99" s="202" t="s">
        <v>261</v>
      </c>
      <c r="AT99" s="202" t="s">
        <v>198</v>
      </c>
      <c r="AU99" s="202" t="s">
        <v>85</v>
      </c>
      <c r="AY99" s="202" t="s">
        <v>196</v>
      </c>
      <c r="BE99" s="301">
        <f t="shared" si="4"/>
        <v>0</v>
      </c>
      <c r="BF99" s="301">
        <f t="shared" si="5"/>
        <v>0</v>
      </c>
      <c r="BG99" s="301">
        <f t="shared" si="6"/>
        <v>0</v>
      </c>
      <c r="BH99" s="301">
        <f t="shared" si="7"/>
        <v>0</v>
      </c>
      <c r="BI99" s="301">
        <f t="shared" si="8"/>
        <v>0</v>
      </c>
      <c r="BJ99" s="202" t="s">
        <v>39</v>
      </c>
      <c r="BK99" s="301">
        <f t="shared" si="9"/>
        <v>0</v>
      </c>
      <c r="BL99" s="202" t="s">
        <v>261</v>
      </c>
      <c r="BM99" s="202" t="s">
        <v>3417</v>
      </c>
    </row>
    <row r="100" spans="2:65" s="212" customFormat="1" ht="25.5" customHeight="1">
      <c r="B100" s="213"/>
      <c r="C100" s="291" t="s">
        <v>245</v>
      </c>
      <c r="D100" s="291" t="s">
        <v>198</v>
      </c>
      <c r="E100" s="292" t="s">
        <v>1210</v>
      </c>
      <c r="F100" s="293" t="s">
        <v>1211</v>
      </c>
      <c r="G100" s="294" t="s">
        <v>1212</v>
      </c>
      <c r="H100" s="295">
        <v>3</v>
      </c>
      <c r="I100" s="116">
        <v>0</v>
      </c>
      <c r="J100" s="296">
        <f t="shared" si="0"/>
        <v>0</v>
      </c>
      <c r="K100" s="293" t="s">
        <v>202</v>
      </c>
      <c r="L100" s="213"/>
      <c r="M100" s="297" t="s">
        <v>5</v>
      </c>
      <c r="N100" s="298" t="s">
        <v>48</v>
      </c>
      <c r="O100" s="214"/>
      <c r="P100" s="299">
        <f t="shared" si="1"/>
        <v>0</v>
      </c>
      <c r="Q100" s="299">
        <v>4.28E-3</v>
      </c>
      <c r="R100" s="299">
        <f t="shared" si="2"/>
        <v>1.2840000000000001E-2</v>
      </c>
      <c r="S100" s="299">
        <v>0</v>
      </c>
      <c r="T100" s="300">
        <f t="shared" si="3"/>
        <v>0</v>
      </c>
      <c r="AR100" s="202" t="s">
        <v>261</v>
      </c>
      <c r="AT100" s="202" t="s">
        <v>198</v>
      </c>
      <c r="AU100" s="202" t="s">
        <v>85</v>
      </c>
      <c r="AY100" s="202" t="s">
        <v>196</v>
      </c>
      <c r="BE100" s="301">
        <f t="shared" si="4"/>
        <v>0</v>
      </c>
      <c r="BF100" s="301">
        <f t="shared" si="5"/>
        <v>0</v>
      </c>
      <c r="BG100" s="301">
        <f t="shared" si="6"/>
        <v>0</v>
      </c>
      <c r="BH100" s="301">
        <f t="shared" si="7"/>
        <v>0</v>
      </c>
      <c r="BI100" s="301">
        <f t="shared" si="8"/>
        <v>0</v>
      </c>
      <c r="BJ100" s="202" t="s">
        <v>39</v>
      </c>
      <c r="BK100" s="301">
        <f t="shared" si="9"/>
        <v>0</v>
      </c>
      <c r="BL100" s="202" t="s">
        <v>261</v>
      </c>
      <c r="BM100" s="202" t="s">
        <v>3418</v>
      </c>
    </row>
    <row r="101" spans="2:65" s="212" customFormat="1" ht="16.5" customHeight="1">
      <c r="B101" s="213"/>
      <c r="C101" s="291" t="s">
        <v>250</v>
      </c>
      <c r="D101" s="291" t="s">
        <v>198</v>
      </c>
      <c r="E101" s="292" t="s">
        <v>1214</v>
      </c>
      <c r="F101" s="293" t="s">
        <v>1215</v>
      </c>
      <c r="G101" s="294" t="s">
        <v>288</v>
      </c>
      <c r="H101" s="295">
        <v>2</v>
      </c>
      <c r="I101" s="116">
        <v>0</v>
      </c>
      <c r="J101" s="296">
        <f t="shared" si="0"/>
        <v>0</v>
      </c>
      <c r="K101" s="293" t="s">
        <v>202</v>
      </c>
      <c r="L101" s="213"/>
      <c r="M101" s="297" t="s">
        <v>5</v>
      </c>
      <c r="N101" s="298" t="s">
        <v>48</v>
      </c>
      <c r="O101" s="214"/>
      <c r="P101" s="299">
        <f t="shared" si="1"/>
        <v>0</v>
      </c>
      <c r="Q101" s="299">
        <v>0</v>
      </c>
      <c r="R101" s="299">
        <f t="shared" si="2"/>
        <v>0</v>
      </c>
      <c r="S101" s="299">
        <v>0</v>
      </c>
      <c r="T101" s="300">
        <f t="shared" si="3"/>
        <v>0</v>
      </c>
      <c r="AR101" s="202" t="s">
        <v>261</v>
      </c>
      <c r="AT101" s="202" t="s">
        <v>198</v>
      </c>
      <c r="AU101" s="202" t="s">
        <v>85</v>
      </c>
      <c r="AY101" s="202" t="s">
        <v>196</v>
      </c>
      <c r="BE101" s="301">
        <f t="shared" si="4"/>
        <v>0</v>
      </c>
      <c r="BF101" s="301">
        <f t="shared" si="5"/>
        <v>0</v>
      </c>
      <c r="BG101" s="301">
        <f t="shared" si="6"/>
        <v>0</v>
      </c>
      <c r="BH101" s="301">
        <f t="shared" si="7"/>
        <v>0</v>
      </c>
      <c r="BI101" s="301">
        <f t="shared" si="8"/>
        <v>0</v>
      </c>
      <c r="BJ101" s="202" t="s">
        <v>39</v>
      </c>
      <c r="BK101" s="301">
        <f t="shared" si="9"/>
        <v>0</v>
      </c>
      <c r="BL101" s="202" t="s">
        <v>261</v>
      </c>
      <c r="BM101" s="202" t="s">
        <v>3419</v>
      </c>
    </row>
    <row r="102" spans="2:65" s="212" customFormat="1" ht="16.5" customHeight="1">
      <c r="B102" s="213"/>
      <c r="C102" s="291" t="s">
        <v>254</v>
      </c>
      <c r="D102" s="291" t="s">
        <v>198</v>
      </c>
      <c r="E102" s="292" t="s">
        <v>1217</v>
      </c>
      <c r="F102" s="293" t="s">
        <v>1218</v>
      </c>
      <c r="G102" s="294" t="s">
        <v>400</v>
      </c>
      <c r="H102" s="295">
        <v>154</v>
      </c>
      <c r="I102" s="116">
        <v>0</v>
      </c>
      <c r="J102" s="296">
        <f t="shared" si="0"/>
        <v>0</v>
      </c>
      <c r="K102" s="293" t="s">
        <v>202</v>
      </c>
      <c r="L102" s="213"/>
      <c r="M102" s="297" t="s">
        <v>5</v>
      </c>
      <c r="N102" s="298" t="s">
        <v>48</v>
      </c>
      <c r="O102" s="214"/>
      <c r="P102" s="299">
        <f t="shared" si="1"/>
        <v>0</v>
      </c>
      <c r="Q102" s="299">
        <v>0</v>
      </c>
      <c r="R102" s="299">
        <f t="shared" si="2"/>
        <v>0</v>
      </c>
      <c r="S102" s="299">
        <v>0</v>
      </c>
      <c r="T102" s="300">
        <f t="shared" si="3"/>
        <v>0</v>
      </c>
      <c r="AR102" s="202" t="s">
        <v>261</v>
      </c>
      <c r="AT102" s="202" t="s">
        <v>198</v>
      </c>
      <c r="AU102" s="202" t="s">
        <v>85</v>
      </c>
      <c r="AY102" s="202" t="s">
        <v>196</v>
      </c>
      <c r="BE102" s="301">
        <f t="shared" si="4"/>
        <v>0</v>
      </c>
      <c r="BF102" s="301">
        <f t="shared" si="5"/>
        <v>0</v>
      </c>
      <c r="BG102" s="301">
        <f t="shared" si="6"/>
        <v>0</v>
      </c>
      <c r="BH102" s="301">
        <f t="shared" si="7"/>
        <v>0</v>
      </c>
      <c r="BI102" s="301">
        <f t="shared" si="8"/>
        <v>0</v>
      </c>
      <c r="BJ102" s="202" t="s">
        <v>39</v>
      </c>
      <c r="BK102" s="301">
        <f t="shared" si="9"/>
        <v>0</v>
      </c>
      <c r="BL102" s="202" t="s">
        <v>261</v>
      </c>
      <c r="BM102" s="202" t="s">
        <v>3420</v>
      </c>
    </row>
    <row r="103" spans="2:65" s="212" customFormat="1" ht="16.5" customHeight="1">
      <c r="B103" s="213"/>
      <c r="C103" s="291" t="s">
        <v>11</v>
      </c>
      <c r="D103" s="291" t="s">
        <v>198</v>
      </c>
      <c r="E103" s="292" t="s">
        <v>1220</v>
      </c>
      <c r="F103" s="293" t="s">
        <v>1221</v>
      </c>
      <c r="G103" s="294" t="s">
        <v>288</v>
      </c>
      <c r="H103" s="295">
        <v>1</v>
      </c>
      <c r="I103" s="116">
        <v>0</v>
      </c>
      <c r="J103" s="296">
        <f t="shared" si="0"/>
        <v>0</v>
      </c>
      <c r="K103" s="293" t="s">
        <v>202</v>
      </c>
      <c r="L103" s="213"/>
      <c r="M103" s="297" t="s">
        <v>5</v>
      </c>
      <c r="N103" s="298" t="s">
        <v>48</v>
      </c>
      <c r="O103" s="214"/>
      <c r="P103" s="299">
        <f t="shared" si="1"/>
        <v>0</v>
      </c>
      <c r="Q103" s="299">
        <v>0</v>
      </c>
      <c r="R103" s="299">
        <f t="shared" si="2"/>
        <v>0</v>
      </c>
      <c r="S103" s="299">
        <v>0</v>
      </c>
      <c r="T103" s="300">
        <f t="shared" si="3"/>
        <v>0</v>
      </c>
      <c r="AR103" s="202" t="s">
        <v>261</v>
      </c>
      <c r="AT103" s="202" t="s">
        <v>198</v>
      </c>
      <c r="AU103" s="202" t="s">
        <v>85</v>
      </c>
      <c r="AY103" s="202" t="s">
        <v>196</v>
      </c>
      <c r="BE103" s="301">
        <f t="shared" si="4"/>
        <v>0</v>
      </c>
      <c r="BF103" s="301">
        <f t="shared" si="5"/>
        <v>0</v>
      </c>
      <c r="BG103" s="301">
        <f t="shared" si="6"/>
        <v>0</v>
      </c>
      <c r="BH103" s="301">
        <f t="shared" si="7"/>
        <v>0</v>
      </c>
      <c r="BI103" s="301">
        <f t="shared" si="8"/>
        <v>0</v>
      </c>
      <c r="BJ103" s="202" t="s">
        <v>39</v>
      </c>
      <c r="BK103" s="301">
        <f t="shared" si="9"/>
        <v>0</v>
      </c>
      <c r="BL103" s="202" t="s">
        <v>261</v>
      </c>
      <c r="BM103" s="202" t="s">
        <v>3421</v>
      </c>
    </row>
    <row r="104" spans="2:65" s="212" customFormat="1" ht="16.5" customHeight="1">
      <c r="B104" s="213"/>
      <c r="C104" s="291" t="s">
        <v>261</v>
      </c>
      <c r="D104" s="291" t="s">
        <v>198</v>
      </c>
      <c r="E104" s="292" t="s">
        <v>3422</v>
      </c>
      <c r="F104" s="293" t="s">
        <v>3423</v>
      </c>
      <c r="G104" s="294" t="s">
        <v>1212</v>
      </c>
      <c r="H104" s="295">
        <v>1</v>
      </c>
      <c r="I104" s="116">
        <v>0</v>
      </c>
      <c r="J104" s="296">
        <f t="shared" si="0"/>
        <v>0</v>
      </c>
      <c r="K104" s="293" t="s">
        <v>202</v>
      </c>
      <c r="L104" s="213"/>
      <c r="M104" s="297" t="s">
        <v>5</v>
      </c>
      <c r="N104" s="298" t="s">
        <v>48</v>
      </c>
      <c r="O104" s="214"/>
      <c r="P104" s="299">
        <f t="shared" si="1"/>
        <v>0</v>
      </c>
      <c r="Q104" s="299">
        <v>7.7799999999999996E-3</v>
      </c>
      <c r="R104" s="299">
        <f t="shared" si="2"/>
        <v>7.7799999999999996E-3</v>
      </c>
      <c r="S104" s="299">
        <v>0</v>
      </c>
      <c r="T104" s="300">
        <f t="shared" si="3"/>
        <v>0</v>
      </c>
      <c r="AR104" s="202" t="s">
        <v>261</v>
      </c>
      <c r="AT104" s="202" t="s">
        <v>198</v>
      </c>
      <c r="AU104" s="202" t="s">
        <v>85</v>
      </c>
      <c r="AY104" s="202" t="s">
        <v>196</v>
      </c>
      <c r="BE104" s="301">
        <f t="shared" si="4"/>
        <v>0</v>
      </c>
      <c r="BF104" s="301">
        <f t="shared" si="5"/>
        <v>0</v>
      </c>
      <c r="BG104" s="301">
        <f t="shared" si="6"/>
        <v>0</v>
      </c>
      <c r="BH104" s="301">
        <f t="shared" si="7"/>
        <v>0</v>
      </c>
      <c r="BI104" s="301">
        <f t="shared" si="8"/>
        <v>0</v>
      </c>
      <c r="BJ104" s="202" t="s">
        <v>39</v>
      </c>
      <c r="BK104" s="301">
        <f t="shared" si="9"/>
        <v>0</v>
      </c>
      <c r="BL104" s="202" t="s">
        <v>261</v>
      </c>
      <c r="BM104" s="202" t="s">
        <v>3424</v>
      </c>
    </row>
    <row r="105" spans="2:65" s="212" customFormat="1" ht="16.5" customHeight="1">
      <c r="B105" s="213"/>
      <c r="C105" s="291" t="s">
        <v>266</v>
      </c>
      <c r="D105" s="291" t="s">
        <v>198</v>
      </c>
      <c r="E105" s="292" t="s">
        <v>3425</v>
      </c>
      <c r="F105" s="293" t="s">
        <v>3426</v>
      </c>
      <c r="G105" s="294" t="s">
        <v>288</v>
      </c>
      <c r="H105" s="295">
        <v>1</v>
      </c>
      <c r="I105" s="116">
        <v>0</v>
      </c>
      <c r="J105" s="296">
        <f t="shared" si="0"/>
        <v>0</v>
      </c>
      <c r="K105" s="293" t="s">
        <v>202</v>
      </c>
      <c r="L105" s="213"/>
      <c r="M105" s="297" t="s">
        <v>5</v>
      </c>
      <c r="N105" s="298" t="s">
        <v>48</v>
      </c>
      <c r="O105" s="214"/>
      <c r="P105" s="299">
        <f t="shared" si="1"/>
        <v>0</v>
      </c>
      <c r="Q105" s="299">
        <v>4.6800000000000001E-3</v>
      </c>
      <c r="R105" s="299">
        <f t="shared" si="2"/>
        <v>4.6800000000000001E-3</v>
      </c>
      <c r="S105" s="299">
        <v>0</v>
      </c>
      <c r="T105" s="300">
        <f t="shared" si="3"/>
        <v>0</v>
      </c>
      <c r="AR105" s="202" t="s">
        <v>261</v>
      </c>
      <c r="AT105" s="202" t="s">
        <v>198</v>
      </c>
      <c r="AU105" s="202" t="s">
        <v>85</v>
      </c>
      <c r="AY105" s="202" t="s">
        <v>196</v>
      </c>
      <c r="BE105" s="301">
        <f t="shared" si="4"/>
        <v>0</v>
      </c>
      <c r="BF105" s="301">
        <f t="shared" si="5"/>
        <v>0</v>
      </c>
      <c r="BG105" s="301">
        <f t="shared" si="6"/>
        <v>0</v>
      </c>
      <c r="BH105" s="301">
        <f t="shared" si="7"/>
        <v>0</v>
      </c>
      <c r="BI105" s="301">
        <f t="shared" si="8"/>
        <v>0</v>
      </c>
      <c r="BJ105" s="202" t="s">
        <v>39</v>
      </c>
      <c r="BK105" s="301">
        <f t="shared" si="9"/>
        <v>0</v>
      </c>
      <c r="BL105" s="202" t="s">
        <v>261</v>
      </c>
      <c r="BM105" s="202" t="s">
        <v>3427</v>
      </c>
    </row>
    <row r="106" spans="2:65" s="212" customFormat="1" ht="16.5" customHeight="1">
      <c r="B106" s="213"/>
      <c r="C106" s="291" t="s">
        <v>270</v>
      </c>
      <c r="D106" s="291" t="s">
        <v>198</v>
      </c>
      <c r="E106" s="292" t="s">
        <v>1223</v>
      </c>
      <c r="F106" s="293" t="s">
        <v>1224</v>
      </c>
      <c r="G106" s="294" t="s">
        <v>288</v>
      </c>
      <c r="H106" s="295">
        <v>3</v>
      </c>
      <c r="I106" s="116">
        <v>0</v>
      </c>
      <c r="J106" s="296">
        <f t="shared" si="0"/>
        <v>0</v>
      </c>
      <c r="K106" s="293" t="s">
        <v>202</v>
      </c>
      <c r="L106" s="213"/>
      <c r="M106" s="297" t="s">
        <v>5</v>
      </c>
      <c r="N106" s="298" t="s">
        <v>48</v>
      </c>
      <c r="O106" s="214"/>
      <c r="P106" s="299">
        <f t="shared" si="1"/>
        <v>0</v>
      </c>
      <c r="Q106" s="299">
        <v>2.0000000000000001E-4</v>
      </c>
      <c r="R106" s="299">
        <f t="shared" si="2"/>
        <v>6.0000000000000006E-4</v>
      </c>
      <c r="S106" s="299">
        <v>0</v>
      </c>
      <c r="T106" s="300">
        <f t="shared" si="3"/>
        <v>0</v>
      </c>
      <c r="AR106" s="202" t="s">
        <v>261</v>
      </c>
      <c r="AT106" s="202" t="s">
        <v>198</v>
      </c>
      <c r="AU106" s="202" t="s">
        <v>85</v>
      </c>
      <c r="AY106" s="202" t="s">
        <v>196</v>
      </c>
      <c r="BE106" s="301">
        <f t="shared" si="4"/>
        <v>0</v>
      </c>
      <c r="BF106" s="301">
        <f t="shared" si="5"/>
        <v>0</v>
      </c>
      <c r="BG106" s="301">
        <f t="shared" si="6"/>
        <v>0</v>
      </c>
      <c r="BH106" s="301">
        <f t="shared" si="7"/>
        <v>0</v>
      </c>
      <c r="BI106" s="301">
        <f t="shared" si="8"/>
        <v>0</v>
      </c>
      <c r="BJ106" s="202" t="s">
        <v>39</v>
      </c>
      <c r="BK106" s="301">
        <f t="shared" si="9"/>
        <v>0</v>
      </c>
      <c r="BL106" s="202" t="s">
        <v>261</v>
      </c>
      <c r="BM106" s="202" t="s">
        <v>3428</v>
      </c>
    </row>
    <row r="107" spans="2:65" s="212" customFormat="1" ht="16.5" customHeight="1">
      <c r="B107" s="213"/>
      <c r="C107" s="291" t="s">
        <v>274</v>
      </c>
      <c r="D107" s="291" t="s">
        <v>198</v>
      </c>
      <c r="E107" s="292" t="s">
        <v>1226</v>
      </c>
      <c r="F107" s="293" t="s">
        <v>1227</v>
      </c>
      <c r="G107" s="294" t="s">
        <v>1212</v>
      </c>
      <c r="H107" s="295">
        <v>3</v>
      </c>
      <c r="I107" s="116">
        <v>0</v>
      </c>
      <c r="J107" s="296">
        <f t="shared" si="0"/>
        <v>0</v>
      </c>
      <c r="K107" s="293" t="s">
        <v>202</v>
      </c>
      <c r="L107" s="213"/>
      <c r="M107" s="297" t="s">
        <v>5</v>
      </c>
      <c r="N107" s="298" t="s">
        <v>48</v>
      </c>
      <c r="O107" s="214"/>
      <c r="P107" s="299">
        <f t="shared" si="1"/>
        <v>0</v>
      </c>
      <c r="Q107" s="299">
        <v>6.9999999999999994E-5</v>
      </c>
      <c r="R107" s="299">
        <f t="shared" si="2"/>
        <v>2.0999999999999998E-4</v>
      </c>
      <c r="S107" s="299">
        <v>0</v>
      </c>
      <c r="T107" s="300">
        <f t="shared" si="3"/>
        <v>0</v>
      </c>
      <c r="AR107" s="202" t="s">
        <v>261</v>
      </c>
      <c r="AT107" s="202" t="s">
        <v>198</v>
      </c>
      <c r="AU107" s="202" t="s">
        <v>85</v>
      </c>
      <c r="AY107" s="202" t="s">
        <v>196</v>
      </c>
      <c r="BE107" s="301">
        <f t="shared" si="4"/>
        <v>0</v>
      </c>
      <c r="BF107" s="301">
        <f t="shared" si="5"/>
        <v>0</v>
      </c>
      <c r="BG107" s="301">
        <f t="shared" si="6"/>
        <v>0</v>
      </c>
      <c r="BH107" s="301">
        <f t="shared" si="7"/>
        <v>0</v>
      </c>
      <c r="BI107" s="301">
        <f t="shared" si="8"/>
        <v>0</v>
      </c>
      <c r="BJ107" s="202" t="s">
        <v>39</v>
      </c>
      <c r="BK107" s="301">
        <f t="shared" si="9"/>
        <v>0</v>
      </c>
      <c r="BL107" s="202" t="s">
        <v>261</v>
      </c>
      <c r="BM107" s="202" t="s">
        <v>3429</v>
      </c>
    </row>
    <row r="108" spans="2:65" s="212" customFormat="1" ht="25.5" customHeight="1">
      <c r="B108" s="213"/>
      <c r="C108" s="291" t="s">
        <v>278</v>
      </c>
      <c r="D108" s="291" t="s">
        <v>198</v>
      </c>
      <c r="E108" s="292" t="s">
        <v>1229</v>
      </c>
      <c r="F108" s="293" t="s">
        <v>1230</v>
      </c>
      <c r="G108" s="294" t="s">
        <v>288</v>
      </c>
      <c r="H108" s="295">
        <v>6</v>
      </c>
      <c r="I108" s="116">
        <v>0</v>
      </c>
      <c r="J108" s="296">
        <f t="shared" si="0"/>
        <v>0</v>
      </c>
      <c r="K108" s="293" t="s">
        <v>202</v>
      </c>
      <c r="L108" s="213"/>
      <c r="M108" s="297" t="s">
        <v>5</v>
      </c>
      <c r="N108" s="298" t="s">
        <v>48</v>
      </c>
      <c r="O108" s="214"/>
      <c r="P108" s="299">
        <f t="shared" si="1"/>
        <v>0</v>
      </c>
      <c r="Q108" s="299">
        <v>2.4000000000000001E-4</v>
      </c>
      <c r="R108" s="299">
        <f t="shared" si="2"/>
        <v>1.4400000000000001E-3</v>
      </c>
      <c r="S108" s="299">
        <v>0</v>
      </c>
      <c r="T108" s="300">
        <f t="shared" si="3"/>
        <v>0</v>
      </c>
      <c r="AR108" s="202" t="s">
        <v>261</v>
      </c>
      <c r="AT108" s="202" t="s">
        <v>198</v>
      </c>
      <c r="AU108" s="202" t="s">
        <v>85</v>
      </c>
      <c r="AY108" s="202" t="s">
        <v>196</v>
      </c>
      <c r="BE108" s="301">
        <f t="shared" si="4"/>
        <v>0</v>
      </c>
      <c r="BF108" s="301">
        <f t="shared" si="5"/>
        <v>0</v>
      </c>
      <c r="BG108" s="301">
        <f t="shared" si="6"/>
        <v>0</v>
      </c>
      <c r="BH108" s="301">
        <f t="shared" si="7"/>
        <v>0</v>
      </c>
      <c r="BI108" s="301">
        <f t="shared" si="8"/>
        <v>0</v>
      </c>
      <c r="BJ108" s="202" t="s">
        <v>39</v>
      </c>
      <c r="BK108" s="301">
        <f t="shared" si="9"/>
        <v>0</v>
      </c>
      <c r="BL108" s="202" t="s">
        <v>261</v>
      </c>
      <c r="BM108" s="202" t="s">
        <v>3430</v>
      </c>
    </row>
    <row r="109" spans="2:65" s="212" customFormat="1" ht="25.5" customHeight="1">
      <c r="B109" s="213"/>
      <c r="C109" s="291" t="s">
        <v>10</v>
      </c>
      <c r="D109" s="291" t="s">
        <v>198</v>
      </c>
      <c r="E109" s="292" t="s">
        <v>2655</v>
      </c>
      <c r="F109" s="293" t="s">
        <v>2656</v>
      </c>
      <c r="G109" s="294" t="s">
        <v>288</v>
      </c>
      <c r="H109" s="295">
        <v>3</v>
      </c>
      <c r="I109" s="116">
        <v>0</v>
      </c>
      <c r="J109" s="296">
        <f t="shared" si="0"/>
        <v>0</v>
      </c>
      <c r="K109" s="293" t="s">
        <v>202</v>
      </c>
      <c r="L109" s="213"/>
      <c r="M109" s="297" t="s">
        <v>5</v>
      </c>
      <c r="N109" s="298" t="s">
        <v>48</v>
      </c>
      <c r="O109" s="214"/>
      <c r="P109" s="299">
        <f t="shared" si="1"/>
        <v>0</v>
      </c>
      <c r="Q109" s="299">
        <v>6.0999999999999997E-4</v>
      </c>
      <c r="R109" s="299">
        <f t="shared" si="2"/>
        <v>1.83E-3</v>
      </c>
      <c r="S109" s="299">
        <v>0</v>
      </c>
      <c r="T109" s="300">
        <f t="shared" si="3"/>
        <v>0</v>
      </c>
      <c r="AR109" s="202" t="s">
        <v>261</v>
      </c>
      <c r="AT109" s="202" t="s">
        <v>198</v>
      </c>
      <c r="AU109" s="202" t="s">
        <v>85</v>
      </c>
      <c r="AY109" s="202" t="s">
        <v>196</v>
      </c>
      <c r="BE109" s="301">
        <f t="shared" si="4"/>
        <v>0</v>
      </c>
      <c r="BF109" s="301">
        <f t="shared" si="5"/>
        <v>0</v>
      </c>
      <c r="BG109" s="301">
        <f t="shared" si="6"/>
        <v>0</v>
      </c>
      <c r="BH109" s="301">
        <f t="shared" si="7"/>
        <v>0</v>
      </c>
      <c r="BI109" s="301">
        <f t="shared" si="8"/>
        <v>0</v>
      </c>
      <c r="BJ109" s="202" t="s">
        <v>39</v>
      </c>
      <c r="BK109" s="301">
        <f t="shared" si="9"/>
        <v>0</v>
      </c>
      <c r="BL109" s="202" t="s">
        <v>261</v>
      </c>
      <c r="BM109" s="202" t="s">
        <v>3431</v>
      </c>
    </row>
    <row r="110" spans="2:65" s="212" customFormat="1" ht="25.5" customHeight="1">
      <c r="B110" s="213"/>
      <c r="C110" s="291" t="s">
        <v>285</v>
      </c>
      <c r="D110" s="291" t="s">
        <v>198</v>
      </c>
      <c r="E110" s="292" t="s">
        <v>2658</v>
      </c>
      <c r="F110" s="293" t="s">
        <v>2659</v>
      </c>
      <c r="G110" s="294" t="s">
        <v>288</v>
      </c>
      <c r="H110" s="295">
        <v>1</v>
      </c>
      <c r="I110" s="116">
        <v>0</v>
      </c>
      <c r="J110" s="296">
        <f t="shared" si="0"/>
        <v>0</v>
      </c>
      <c r="K110" s="293" t="s">
        <v>202</v>
      </c>
      <c r="L110" s="213"/>
      <c r="M110" s="297" t="s">
        <v>5</v>
      </c>
      <c r="N110" s="298" t="s">
        <v>48</v>
      </c>
      <c r="O110" s="214"/>
      <c r="P110" s="299">
        <f t="shared" si="1"/>
        <v>0</v>
      </c>
      <c r="Q110" s="299">
        <v>1.2999999999999999E-3</v>
      </c>
      <c r="R110" s="299">
        <f t="shared" si="2"/>
        <v>1.2999999999999999E-3</v>
      </c>
      <c r="S110" s="299">
        <v>0</v>
      </c>
      <c r="T110" s="300">
        <f t="shared" si="3"/>
        <v>0</v>
      </c>
      <c r="AR110" s="202" t="s">
        <v>261</v>
      </c>
      <c r="AT110" s="202" t="s">
        <v>198</v>
      </c>
      <c r="AU110" s="202" t="s">
        <v>85</v>
      </c>
      <c r="AY110" s="202" t="s">
        <v>196</v>
      </c>
      <c r="BE110" s="301">
        <f t="shared" si="4"/>
        <v>0</v>
      </c>
      <c r="BF110" s="301">
        <f t="shared" si="5"/>
        <v>0</v>
      </c>
      <c r="BG110" s="301">
        <f t="shared" si="6"/>
        <v>0</v>
      </c>
      <c r="BH110" s="301">
        <f t="shared" si="7"/>
        <v>0</v>
      </c>
      <c r="BI110" s="301">
        <f t="shared" si="8"/>
        <v>0</v>
      </c>
      <c r="BJ110" s="202" t="s">
        <v>39</v>
      </c>
      <c r="BK110" s="301">
        <f t="shared" si="9"/>
        <v>0</v>
      </c>
      <c r="BL110" s="202" t="s">
        <v>261</v>
      </c>
      <c r="BM110" s="202" t="s">
        <v>3432</v>
      </c>
    </row>
    <row r="111" spans="2:65" s="212" customFormat="1" ht="16.5" customHeight="1">
      <c r="B111" s="213"/>
      <c r="C111" s="291" t="s">
        <v>290</v>
      </c>
      <c r="D111" s="291" t="s">
        <v>198</v>
      </c>
      <c r="E111" s="292" t="s">
        <v>1238</v>
      </c>
      <c r="F111" s="293" t="s">
        <v>1239</v>
      </c>
      <c r="G111" s="294" t="s">
        <v>288</v>
      </c>
      <c r="H111" s="295">
        <v>6</v>
      </c>
      <c r="I111" s="116">
        <v>0</v>
      </c>
      <c r="J111" s="296">
        <f t="shared" si="0"/>
        <v>0</v>
      </c>
      <c r="K111" s="293" t="s">
        <v>202</v>
      </c>
      <c r="L111" s="213"/>
      <c r="M111" s="297" t="s">
        <v>5</v>
      </c>
      <c r="N111" s="298" t="s">
        <v>48</v>
      </c>
      <c r="O111" s="214"/>
      <c r="P111" s="299">
        <f t="shared" si="1"/>
        <v>0</v>
      </c>
      <c r="Q111" s="299">
        <v>0</v>
      </c>
      <c r="R111" s="299">
        <f t="shared" si="2"/>
        <v>0</v>
      </c>
      <c r="S111" s="299">
        <v>0</v>
      </c>
      <c r="T111" s="300">
        <f t="shared" si="3"/>
        <v>0</v>
      </c>
      <c r="AR111" s="202" t="s">
        <v>261</v>
      </c>
      <c r="AT111" s="202" t="s">
        <v>198</v>
      </c>
      <c r="AU111" s="202" t="s">
        <v>85</v>
      </c>
      <c r="AY111" s="202" t="s">
        <v>196</v>
      </c>
      <c r="BE111" s="301">
        <f t="shared" si="4"/>
        <v>0</v>
      </c>
      <c r="BF111" s="301">
        <f t="shared" si="5"/>
        <v>0</v>
      </c>
      <c r="BG111" s="301">
        <f t="shared" si="6"/>
        <v>0</v>
      </c>
      <c r="BH111" s="301">
        <f t="shared" si="7"/>
        <v>0</v>
      </c>
      <c r="BI111" s="301">
        <f t="shared" si="8"/>
        <v>0</v>
      </c>
      <c r="BJ111" s="202" t="s">
        <v>39</v>
      </c>
      <c r="BK111" s="301">
        <f t="shared" si="9"/>
        <v>0</v>
      </c>
      <c r="BL111" s="202" t="s">
        <v>261</v>
      </c>
      <c r="BM111" s="202" t="s">
        <v>3433</v>
      </c>
    </row>
    <row r="112" spans="2:65" s="212" customFormat="1" ht="16.5" customHeight="1">
      <c r="B112" s="213"/>
      <c r="C112" s="291" t="s">
        <v>295</v>
      </c>
      <c r="D112" s="291" t="s">
        <v>198</v>
      </c>
      <c r="E112" s="292" t="s">
        <v>2662</v>
      </c>
      <c r="F112" s="293" t="s">
        <v>2663</v>
      </c>
      <c r="G112" s="294" t="s">
        <v>288</v>
      </c>
      <c r="H112" s="295">
        <v>3</v>
      </c>
      <c r="I112" s="116">
        <v>0</v>
      </c>
      <c r="J112" s="296">
        <f t="shared" si="0"/>
        <v>0</v>
      </c>
      <c r="K112" s="293" t="s">
        <v>202</v>
      </c>
      <c r="L112" s="213"/>
      <c r="M112" s="297" t="s">
        <v>5</v>
      </c>
      <c r="N112" s="298" t="s">
        <v>48</v>
      </c>
      <c r="O112" s="214"/>
      <c r="P112" s="299">
        <f t="shared" si="1"/>
        <v>0</v>
      </c>
      <c r="Q112" s="299">
        <v>0</v>
      </c>
      <c r="R112" s="299">
        <f t="shared" si="2"/>
        <v>0</v>
      </c>
      <c r="S112" s="299">
        <v>0</v>
      </c>
      <c r="T112" s="300">
        <f t="shared" si="3"/>
        <v>0</v>
      </c>
      <c r="AR112" s="202" t="s">
        <v>261</v>
      </c>
      <c r="AT112" s="202" t="s">
        <v>198</v>
      </c>
      <c r="AU112" s="202" t="s">
        <v>85</v>
      </c>
      <c r="AY112" s="202" t="s">
        <v>196</v>
      </c>
      <c r="BE112" s="301">
        <f t="shared" si="4"/>
        <v>0</v>
      </c>
      <c r="BF112" s="301">
        <f t="shared" si="5"/>
        <v>0</v>
      </c>
      <c r="BG112" s="301">
        <f t="shared" si="6"/>
        <v>0</v>
      </c>
      <c r="BH112" s="301">
        <f t="shared" si="7"/>
        <v>0</v>
      </c>
      <c r="BI112" s="301">
        <f t="shared" si="8"/>
        <v>0</v>
      </c>
      <c r="BJ112" s="202" t="s">
        <v>39</v>
      </c>
      <c r="BK112" s="301">
        <f t="shared" si="9"/>
        <v>0</v>
      </c>
      <c r="BL112" s="202" t="s">
        <v>261</v>
      </c>
      <c r="BM112" s="202" t="s">
        <v>3434</v>
      </c>
    </row>
    <row r="113" spans="2:65" s="212" customFormat="1" ht="16.5" customHeight="1">
      <c r="B113" s="213"/>
      <c r="C113" s="291" t="s">
        <v>299</v>
      </c>
      <c r="D113" s="291" t="s">
        <v>198</v>
      </c>
      <c r="E113" s="292" t="s">
        <v>2665</v>
      </c>
      <c r="F113" s="293" t="s">
        <v>2666</v>
      </c>
      <c r="G113" s="294" t="s">
        <v>288</v>
      </c>
      <c r="H113" s="295">
        <v>1</v>
      </c>
      <c r="I113" s="116">
        <v>0</v>
      </c>
      <c r="J113" s="296">
        <f t="shared" si="0"/>
        <v>0</v>
      </c>
      <c r="K113" s="293" t="s">
        <v>202</v>
      </c>
      <c r="L113" s="213"/>
      <c r="M113" s="297" t="s">
        <v>5</v>
      </c>
      <c r="N113" s="298" t="s">
        <v>48</v>
      </c>
      <c r="O113" s="214"/>
      <c r="P113" s="299">
        <f t="shared" si="1"/>
        <v>0</v>
      </c>
      <c r="Q113" s="299">
        <v>0</v>
      </c>
      <c r="R113" s="299">
        <f t="shared" si="2"/>
        <v>0</v>
      </c>
      <c r="S113" s="299">
        <v>0</v>
      </c>
      <c r="T113" s="300">
        <f t="shared" si="3"/>
        <v>0</v>
      </c>
      <c r="AR113" s="202" t="s">
        <v>261</v>
      </c>
      <c r="AT113" s="202" t="s">
        <v>198</v>
      </c>
      <c r="AU113" s="202" t="s">
        <v>85</v>
      </c>
      <c r="AY113" s="202" t="s">
        <v>196</v>
      </c>
      <c r="BE113" s="301">
        <f t="shared" si="4"/>
        <v>0</v>
      </c>
      <c r="BF113" s="301">
        <f t="shared" si="5"/>
        <v>0</v>
      </c>
      <c r="BG113" s="301">
        <f t="shared" si="6"/>
        <v>0</v>
      </c>
      <c r="BH113" s="301">
        <f t="shared" si="7"/>
        <v>0</v>
      </c>
      <c r="BI113" s="301">
        <f t="shared" si="8"/>
        <v>0</v>
      </c>
      <c r="BJ113" s="202" t="s">
        <v>39</v>
      </c>
      <c r="BK113" s="301">
        <f t="shared" si="9"/>
        <v>0</v>
      </c>
      <c r="BL113" s="202" t="s">
        <v>261</v>
      </c>
      <c r="BM113" s="202" t="s">
        <v>3435</v>
      </c>
    </row>
    <row r="114" spans="2:65" s="212" customFormat="1" ht="16.5" customHeight="1">
      <c r="B114" s="213"/>
      <c r="C114" s="291" t="s">
        <v>303</v>
      </c>
      <c r="D114" s="291" t="s">
        <v>198</v>
      </c>
      <c r="E114" s="292" t="s">
        <v>1247</v>
      </c>
      <c r="F114" s="293" t="s">
        <v>1248</v>
      </c>
      <c r="G114" s="294" t="s">
        <v>243</v>
      </c>
      <c r="H114" s="295">
        <v>0.69799999999999995</v>
      </c>
      <c r="I114" s="116">
        <v>0</v>
      </c>
      <c r="J114" s="296">
        <f t="shared" si="0"/>
        <v>0</v>
      </c>
      <c r="K114" s="293" t="s">
        <v>202</v>
      </c>
      <c r="L114" s="213"/>
      <c r="M114" s="297" t="s">
        <v>5</v>
      </c>
      <c r="N114" s="298" t="s">
        <v>48</v>
      </c>
      <c r="O114" s="214"/>
      <c r="P114" s="299">
        <f t="shared" si="1"/>
        <v>0</v>
      </c>
      <c r="Q114" s="299">
        <v>0</v>
      </c>
      <c r="R114" s="299">
        <f t="shared" si="2"/>
        <v>0</v>
      </c>
      <c r="S114" s="299">
        <v>0</v>
      </c>
      <c r="T114" s="300">
        <f t="shared" si="3"/>
        <v>0</v>
      </c>
      <c r="AR114" s="202" t="s">
        <v>261</v>
      </c>
      <c r="AT114" s="202" t="s">
        <v>198</v>
      </c>
      <c r="AU114" s="202" t="s">
        <v>85</v>
      </c>
      <c r="AY114" s="202" t="s">
        <v>196</v>
      </c>
      <c r="BE114" s="301">
        <f t="shared" si="4"/>
        <v>0</v>
      </c>
      <c r="BF114" s="301">
        <f t="shared" si="5"/>
        <v>0</v>
      </c>
      <c r="BG114" s="301">
        <f t="shared" si="6"/>
        <v>0</v>
      </c>
      <c r="BH114" s="301">
        <f t="shared" si="7"/>
        <v>0</v>
      </c>
      <c r="BI114" s="301">
        <f t="shared" si="8"/>
        <v>0</v>
      </c>
      <c r="BJ114" s="202" t="s">
        <v>39</v>
      </c>
      <c r="BK114" s="301">
        <f t="shared" si="9"/>
        <v>0</v>
      </c>
      <c r="BL114" s="202" t="s">
        <v>261</v>
      </c>
      <c r="BM114" s="202" t="s">
        <v>3436</v>
      </c>
    </row>
    <row r="115" spans="2:65" s="212" customFormat="1" ht="16.5" customHeight="1">
      <c r="B115" s="213"/>
      <c r="C115" s="291" t="s">
        <v>307</v>
      </c>
      <c r="D115" s="291" t="s">
        <v>198</v>
      </c>
      <c r="E115" s="292" t="s">
        <v>1250</v>
      </c>
      <c r="F115" s="293" t="s">
        <v>1251</v>
      </c>
      <c r="G115" s="294" t="s">
        <v>243</v>
      </c>
      <c r="H115" s="295">
        <v>0.69799999999999995</v>
      </c>
      <c r="I115" s="116">
        <v>0</v>
      </c>
      <c r="J115" s="296">
        <f t="shared" si="0"/>
        <v>0</v>
      </c>
      <c r="K115" s="293" t="s">
        <v>202</v>
      </c>
      <c r="L115" s="213"/>
      <c r="M115" s="297" t="s">
        <v>5</v>
      </c>
      <c r="N115" s="298" t="s">
        <v>48</v>
      </c>
      <c r="O115" s="214"/>
      <c r="P115" s="299">
        <f t="shared" si="1"/>
        <v>0</v>
      </c>
      <c r="Q115" s="299">
        <v>0</v>
      </c>
      <c r="R115" s="299">
        <f t="shared" si="2"/>
        <v>0</v>
      </c>
      <c r="S115" s="299">
        <v>0</v>
      </c>
      <c r="T115" s="300">
        <f t="shared" si="3"/>
        <v>0</v>
      </c>
      <c r="AR115" s="202" t="s">
        <v>261</v>
      </c>
      <c r="AT115" s="202" t="s">
        <v>198</v>
      </c>
      <c r="AU115" s="202" t="s">
        <v>85</v>
      </c>
      <c r="AY115" s="202" t="s">
        <v>196</v>
      </c>
      <c r="BE115" s="301">
        <f t="shared" si="4"/>
        <v>0</v>
      </c>
      <c r="BF115" s="301">
        <f t="shared" si="5"/>
        <v>0</v>
      </c>
      <c r="BG115" s="301">
        <f t="shared" si="6"/>
        <v>0</v>
      </c>
      <c r="BH115" s="301">
        <f t="shared" si="7"/>
        <v>0</v>
      </c>
      <c r="BI115" s="301">
        <f t="shared" si="8"/>
        <v>0</v>
      </c>
      <c r="BJ115" s="202" t="s">
        <v>39</v>
      </c>
      <c r="BK115" s="301">
        <f t="shared" si="9"/>
        <v>0</v>
      </c>
      <c r="BL115" s="202" t="s">
        <v>261</v>
      </c>
      <c r="BM115" s="202" t="s">
        <v>3437</v>
      </c>
    </row>
    <row r="116" spans="2:65" s="279" customFormat="1" ht="29.85" customHeight="1">
      <c r="B116" s="278"/>
      <c r="D116" s="280" t="s">
        <v>76</v>
      </c>
      <c r="E116" s="289" t="s">
        <v>1150</v>
      </c>
      <c r="F116" s="289" t="s">
        <v>1253</v>
      </c>
      <c r="I116" s="115"/>
      <c r="J116" s="290">
        <f>BK116</f>
        <v>0</v>
      </c>
      <c r="L116" s="278"/>
      <c r="M116" s="283"/>
      <c r="N116" s="284"/>
      <c r="O116" s="284"/>
      <c r="P116" s="285">
        <f>SUM(P117:P118)</f>
        <v>0</v>
      </c>
      <c r="Q116" s="284"/>
      <c r="R116" s="285">
        <f>SUM(R117:R118)</f>
        <v>1.4520000000000002E-2</v>
      </c>
      <c r="S116" s="284"/>
      <c r="T116" s="286">
        <f>SUM(T117:T118)</f>
        <v>0</v>
      </c>
      <c r="AR116" s="280" t="s">
        <v>85</v>
      </c>
      <c r="AT116" s="287" t="s">
        <v>76</v>
      </c>
      <c r="AU116" s="287" t="s">
        <v>39</v>
      </c>
      <c r="AY116" s="280" t="s">
        <v>196</v>
      </c>
      <c r="BK116" s="288">
        <f>SUM(BK117:BK118)</f>
        <v>0</v>
      </c>
    </row>
    <row r="117" spans="2:65" s="212" customFormat="1" ht="25.5" customHeight="1">
      <c r="B117" s="213"/>
      <c r="C117" s="291" t="s">
        <v>311</v>
      </c>
      <c r="D117" s="291" t="s">
        <v>198</v>
      </c>
      <c r="E117" s="292" t="s">
        <v>1254</v>
      </c>
      <c r="F117" s="293" t="s">
        <v>1255</v>
      </c>
      <c r="G117" s="294" t="s">
        <v>201</v>
      </c>
      <c r="H117" s="295">
        <v>1</v>
      </c>
      <c r="I117" s="116">
        <v>0</v>
      </c>
      <c r="J117" s="296">
        <f>ROUND(I117*H117,2)</f>
        <v>0</v>
      </c>
      <c r="K117" s="293" t="s">
        <v>351</v>
      </c>
      <c r="L117" s="213"/>
      <c r="M117" s="297" t="s">
        <v>5</v>
      </c>
      <c r="N117" s="298" t="s">
        <v>48</v>
      </c>
      <c r="O117" s="214"/>
      <c r="P117" s="299">
        <f>O117*H117</f>
        <v>0</v>
      </c>
      <c r="Q117" s="299">
        <v>6.6E-4</v>
      </c>
      <c r="R117" s="299">
        <f>Q117*H117</f>
        <v>6.6E-4</v>
      </c>
      <c r="S117" s="299">
        <v>0</v>
      </c>
      <c r="T117" s="300">
        <f>S117*H117</f>
        <v>0</v>
      </c>
      <c r="AR117" s="202" t="s">
        <v>261</v>
      </c>
      <c r="AT117" s="202" t="s">
        <v>198</v>
      </c>
      <c r="AU117" s="202" t="s">
        <v>85</v>
      </c>
      <c r="AY117" s="202" t="s">
        <v>196</v>
      </c>
      <c r="BE117" s="301">
        <f>IF(N117="základní",J117,0)</f>
        <v>0</v>
      </c>
      <c r="BF117" s="301">
        <f>IF(N117="snížená",J117,0)</f>
        <v>0</v>
      </c>
      <c r="BG117" s="301">
        <f>IF(N117="zákl. přenesená",J117,0)</f>
        <v>0</v>
      </c>
      <c r="BH117" s="301">
        <f>IF(N117="sníž. přenesená",J117,0)</f>
        <v>0</v>
      </c>
      <c r="BI117" s="301">
        <f>IF(N117="nulová",J117,0)</f>
        <v>0</v>
      </c>
      <c r="BJ117" s="202" t="s">
        <v>39</v>
      </c>
      <c r="BK117" s="301">
        <f>ROUND(I117*H117,2)</f>
        <v>0</v>
      </c>
      <c r="BL117" s="202" t="s">
        <v>261</v>
      </c>
      <c r="BM117" s="202" t="s">
        <v>3438</v>
      </c>
    </row>
    <row r="118" spans="2:65" s="212" customFormat="1" ht="25.5" customHeight="1">
      <c r="B118" s="213"/>
      <c r="C118" s="291" t="s">
        <v>315</v>
      </c>
      <c r="D118" s="291" t="s">
        <v>198</v>
      </c>
      <c r="E118" s="292" t="s">
        <v>1257</v>
      </c>
      <c r="F118" s="293" t="s">
        <v>1258</v>
      </c>
      <c r="G118" s="294" t="s">
        <v>400</v>
      </c>
      <c r="H118" s="295">
        <v>154</v>
      </c>
      <c r="I118" s="116">
        <v>0</v>
      </c>
      <c r="J118" s="296">
        <f>ROUND(I118*H118,2)</f>
        <v>0</v>
      </c>
      <c r="K118" s="293" t="s">
        <v>351</v>
      </c>
      <c r="L118" s="213"/>
      <c r="M118" s="297" t="s">
        <v>5</v>
      </c>
      <c r="N118" s="298" t="s">
        <v>48</v>
      </c>
      <c r="O118" s="214"/>
      <c r="P118" s="299">
        <f>O118*H118</f>
        <v>0</v>
      </c>
      <c r="Q118" s="299">
        <v>9.0000000000000006E-5</v>
      </c>
      <c r="R118" s="299">
        <f>Q118*H118</f>
        <v>1.3860000000000001E-2</v>
      </c>
      <c r="S118" s="299">
        <v>0</v>
      </c>
      <c r="T118" s="300">
        <f>S118*H118</f>
        <v>0</v>
      </c>
      <c r="AR118" s="202" t="s">
        <v>261</v>
      </c>
      <c r="AT118" s="202" t="s">
        <v>198</v>
      </c>
      <c r="AU118" s="202" t="s">
        <v>85</v>
      </c>
      <c r="AY118" s="202" t="s">
        <v>196</v>
      </c>
      <c r="BE118" s="301">
        <f>IF(N118="základní",J118,0)</f>
        <v>0</v>
      </c>
      <c r="BF118" s="301">
        <f>IF(N118="snížená",J118,0)</f>
        <v>0</v>
      </c>
      <c r="BG118" s="301">
        <f>IF(N118="zákl. přenesená",J118,0)</f>
        <v>0</v>
      </c>
      <c r="BH118" s="301">
        <f>IF(N118="sníž. přenesená",J118,0)</f>
        <v>0</v>
      </c>
      <c r="BI118" s="301">
        <f>IF(N118="nulová",J118,0)</f>
        <v>0</v>
      </c>
      <c r="BJ118" s="202" t="s">
        <v>39</v>
      </c>
      <c r="BK118" s="301">
        <f>ROUND(I118*H118,2)</f>
        <v>0</v>
      </c>
      <c r="BL118" s="202" t="s">
        <v>261</v>
      </c>
      <c r="BM118" s="202" t="s">
        <v>3439</v>
      </c>
    </row>
    <row r="119" spans="2:65" s="279" customFormat="1" ht="37.35" customHeight="1">
      <c r="B119" s="278"/>
      <c r="D119" s="280" t="s">
        <v>76</v>
      </c>
      <c r="E119" s="281" t="s">
        <v>1260</v>
      </c>
      <c r="F119" s="281" t="s">
        <v>1261</v>
      </c>
      <c r="I119" s="115"/>
      <c r="J119" s="282">
        <f>BK119</f>
        <v>0</v>
      </c>
      <c r="L119" s="278"/>
      <c r="M119" s="283"/>
      <c r="N119" s="284"/>
      <c r="O119" s="284"/>
      <c r="P119" s="285">
        <f>SUM(P120:P123)</f>
        <v>0</v>
      </c>
      <c r="Q119" s="284"/>
      <c r="R119" s="285">
        <f>SUM(R120:R123)</f>
        <v>0</v>
      </c>
      <c r="S119" s="284"/>
      <c r="T119" s="286">
        <f>SUM(T120:T123)</f>
        <v>0</v>
      </c>
      <c r="AR119" s="280" t="s">
        <v>203</v>
      </c>
      <c r="AT119" s="287" t="s">
        <v>76</v>
      </c>
      <c r="AU119" s="287" t="s">
        <v>77</v>
      </c>
      <c r="AY119" s="280" t="s">
        <v>196</v>
      </c>
      <c r="BK119" s="288">
        <f>SUM(BK120:BK123)</f>
        <v>0</v>
      </c>
    </row>
    <row r="120" spans="2:65" s="212" customFormat="1" ht="16.5" customHeight="1">
      <c r="B120" s="213"/>
      <c r="C120" s="291" t="s">
        <v>319</v>
      </c>
      <c r="D120" s="291" t="s">
        <v>198</v>
      </c>
      <c r="E120" s="292" t="s">
        <v>1262</v>
      </c>
      <c r="F120" s="293" t="s">
        <v>1263</v>
      </c>
      <c r="G120" s="294" t="s">
        <v>1264</v>
      </c>
      <c r="H120" s="295">
        <v>20</v>
      </c>
      <c r="I120" s="116">
        <v>0</v>
      </c>
      <c r="J120" s="296">
        <f>ROUND(I120*H120,2)</f>
        <v>0</v>
      </c>
      <c r="K120" s="293" t="s">
        <v>202</v>
      </c>
      <c r="L120" s="213"/>
      <c r="M120" s="297" t="s">
        <v>5</v>
      </c>
      <c r="N120" s="298" t="s">
        <v>48</v>
      </c>
      <c r="O120" s="214"/>
      <c r="P120" s="299">
        <f>O120*H120</f>
        <v>0</v>
      </c>
      <c r="Q120" s="299">
        <v>0</v>
      </c>
      <c r="R120" s="299">
        <f>Q120*H120</f>
        <v>0</v>
      </c>
      <c r="S120" s="299">
        <v>0</v>
      </c>
      <c r="T120" s="300">
        <f>S120*H120</f>
        <v>0</v>
      </c>
      <c r="AR120" s="202" t="s">
        <v>1265</v>
      </c>
      <c r="AT120" s="202" t="s">
        <v>198</v>
      </c>
      <c r="AU120" s="202" t="s">
        <v>39</v>
      </c>
      <c r="AY120" s="202" t="s">
        <v>196</v>
      </c>
      <c r="BE120" s="301">
        <f>IF(N120="základní",J120,0)</f>
        <v>0</v>
      </c>
      <c r="BF120" s="301">
        <f>IF(N120="snížená",J120,0)</f>
        <v>0</v>
      </c>
      <c r="BG120" s="301">
        <f>IF(N120="zákl. přenesená",J120,0)</f>
        <v>0</v>
      </c>
      <c r="BH120" s="301">
        <f>IF(N120="sníž. přenesená",J120,0)</f>
        <v>0</v>
      </c>
      <c r="BI120" s="301">
        <f>IF(N120="nulová",J120,0)</f>
        <v>0</v>
      </c>
      <c r="BJ120" s="202" t="s">
        <v>39</v>
      </c>
      <c r="BK120" s="301">
        <f>ROUND(I120*H120,2)</f>
        <v>0</v>
      </c>
      <c r="BL120" s="202" t="s">
        <v>1265</v>
      </c>
      <c r="BM120" s="202" t="s">
        <v>3440</v>
      </c>
    </row>
    <row r="121" spans="2:65" s="212" customFormat="1" ht="16.5" customHeight="1">
      <c r="B121" s="213"/>
      <c r="C121" s="291" t="s">
        <v>323</v>
      </c>
      <c r="D121" s="291" t="s">
        <v>198</v>
      </c>
      <c r="E121" s="292" t="s">
        <v>1267</v>
      </c>
      <c r="F121" s="293" t="s">
        <v>1268</v>
      </c>
      <c r="G121" s="294" t="s">
        <v>1264</v>
      </c>
      <c r="H121" s="295">
        <v>20</v>
      </c>
      <c r="I121" s="116">
        <v>0</v>
      </c>
      <c r="J121" s="296">
        <f>ROUND(I121*H121,2)</f>
        <v>0</v>
      </c>
      <c r="K121" s="293" t="s">
        <v>202</v>
      </c>
      <c r="L121" s="213"/>
      <c r="M121" s="297" t="s">
        <v>5</v>
      </c>
      <c r="N121" s="298" t="s">
        <v>48</v>
      </c>
      <c r="O121" s="214"/>
      <c r="P121" s="299">
        <f>O121*H121</f>
        <v>0</v>
      </c>
      <c r="Q121" s="299">
        <v>0</v>
      </c>
      <c r="R121" s="299">
        <f>Q121*H121</f>
        <v>0</v>
      </c>
      <c r="S121" s="299">
        <v>0</v>
      </c>
      <c r="T121" s="300">
        <f>S121*H121</f>
        <v>0</v>
      </c>
      <c r="AR121" s="202" t="s">
        <v>1265</v>
      </c>
      <c r="AT121" s="202" t="s">
        <v>198</v>
      </c>
      <c r="AU121" s="202" t="s">
        <v>39</v>
      </c>
      <c r="AY121" s="202" t="s">
        <v>196</v>
      </c>
      <c r="BE121" s="301">
        <f>IF(N121="základní",J121,0)</f>
        <v>0</v>
      </c>
      <c r="BF121" s="301">
        <f>IF(N121="snížená",J121,0)</f>
        <v>0</v>
      </c>
      <c r="BG121" s="301">
        <f>IF(N121="zákl. přenesená",J121,0)</f>
        <v>0</v>
      </c>
      <c r="BH121" s="301">
        <f>IF(N121="sníž. přenesená",J121,0)</f>
        <v>0</v>
      </c>
      <c r="BI121" s="301">
        <f>IF(N121="nulová",J121,0)</f>
        <v>0</v>
      </c>
      <c r="BJ121" s="202" t="s">
        <v>39</v>
      </c>
      <c r="BK121" s="301">
        <f>ROUND(I121*H121,2)</f>
        <v>0</v>
      </c>
      <c r="BL121" s="202" t="s">
        <v>1265</v>
      </c>
      <c r="BM121" s="202" t="s">
        <v>3441</v>
      </c>
    </row>
    <row r="122" spans="2:65" s="212" customFormat="1" ht="16.5" customHeight="1">
      <c r="B122" s="213"/>
      <c r="C122" s="291" t="s">
        <v>327</v>
      </c>
      <c r="D122" s="291" t="s">
        <v>198</v>
      </c>
      <c r="E122" s="292" t="s">
        <v>1270</v>
      </c>
      <c r="F122" s="293" t="s">
        <v>1271</v>
      </c>
      <c r="G122" s="294" t="s">
        <v>1264</v>
      </c>
      <c r="H122" s="295">
        <v>10</v>
      </c>
      <c r="I122" s="116">
        <v>0</v>
      </c>
      <c r="J122" s="296">
        <f>ROUND(I122*H122,2)</f>
        <v>0</v>
      </c>
      <c r="K122" s="293" t="s">
        <v>202</v>
      </c>
      <c r="L122" s="213"/>
      <c r="M122" s="297" t="s">
        <v>5</v>
      </c>
      <c r="N122" s="298" t="s">
        <v>48</v>
      </c>
      <c r="O122" s="214"/>
      <c r="P122" s="299">
        <f>O122*H122</f>
        <v>0</v>
      </c>
      <c r="Q122" s="299">
        <v>0</v>
      </c>
      <c r="R122" s="299">
        <f>Q122*H122</f>
        <v>0</v>
      </c>
      <c r="S122" s="299">
        <v>0</v>
      </c>
      <c r="T122" s="300">
        <f>S122*H122</f>
        <v>0</v>
      </c>
      <c r="AR122" s="202" t="s">
        <v>1265</v>
      </c>
      <c r="AT122" s="202" t="s">
        <v>198</v>
      </c>
      <c r="AU122" s="202" t="s">
        <v>39</v>
      </c>
      <c r="AY122" s="202" t="s">
        <v>196</v>
      </c>
      <c r="BE122" s="301">
        <f>IF(N122="základní",J122,0)</f>
        <v>0</v>
      </c>
      <c r="BF122" s="301">
        <f>IF(N122="snížená",J122,0)</f>
        <v>0</v>
      </c>
      <c r="BG122" s="301">
        <f>IF(N122="zákl. přenesená",J122,0)</f>
        <v>0</v>
      </c>
      <c r="BH122" s="301">
        <f>IF(N122="sníž. přenesená",J122,0)</f>
        <v>0</v>
      </c>
      <c r="BI122" s="301">
        <f>IF(N122="nulová",J122,0)</f>
        <v>0</v>
      </c>
      <c r="BJ122" s="202" t="s">
        <v>39</v>
      </c>
      <c r="BK122" s="301">
        <f>ROUND(I122*H122,2)</f>
        <v>0</v>
      </c>
      <c r="BL122" s="202" t="s">
        <v>1265</v>
      </c>
      <c r="BM122" s="202" t="s">
        <v>3442</v>
      </c>
    </row>
    <row r="123" spans="2:65" s="212" customFormat="1" ht="16.5" customHeight="1">
      <c r="B123" s="213"/>
      <c r="C123" s="291" t="s">
        <v>331</v>
      </c>
      <c r="D123" s="291" t="s">
        <v>198</v>
      </c>
      <c r="E123" s="292" t="s">
        <v>1273</v>
      </c>
      <c r="F123" s="293" t="s">
        <v>1274</v>
      </c>
      <c r="G123" s="294" t="s">
        <v>1264</v>
      </c>
      <c r="H123" s="295">
        <v>10</v>
      </c>
      <c r="I123" s="116">
        <v>0</v>
      </c>
      <c r="J123" s="296">
        <f>ROUND(I123*H123,2)</f>
        <v>0</v>
      </c>
      <c r="K123" s="293" t="s">
        <v>202</v>
      </c>
      <c r="L123" s="213"/>
      <c r="M123" s="297" t="s">
        <v>5</v>
      </c>
      <c r="N123" s="320" t="s">
        <v>48</v>
      </c>
      <c r="O123" s="321"/>
      <c r="P123" s="322">
        <f>O123*H123</f>
        <v>0</v>
      </c>
      <c r="Q123" s="322">
        <v>0</v>
      </c>
      <c r="R123" s="322">
        <f>Q123*H123</f>
        <v>0</v>
      </c>
      <c r="S123" s="322">
        <v>0</v>
      </c>
      <c r="T123" s="323">
        <f>S123*H123</f>
        <v>0</v>
      </c>
      <c r="AR123" s="202" t="s">
        <v>1265</v>
      </c>
      <c r="AT123" s="202" t="s">
        <v>198</v>
      </c>
      <c r="AU123" s="202" t="s">
        <v>39</v>
      </c>
      <c r="AY123" s="202" t="s">
        <v>196</v>
      </c>
      <c r="BE123" s="301">
        <f>IF(N123="základní",J123,0)</f>
        <v>0</v>
      </c>
      <c r="BF123" s="301">
        <f>IF(N123="snížená",J123,0)</f>
        <v>0</v>
      </c>
      <c r="BG123" s="301">
        <f>IF(N123="zákl. přenesená",J123,0)</f>
        <v>0</v>
      </c>
      <c r="BH123" s="301">
        <f>IF(N123="sníž. přenesená",J123,0)</f>
        <v>0</v>
      </c>
      <c r="BI123" s="301">
        <f>IF(N123="nulová",J123,0)</f>
        <v>0</v>
      </c>
      <c r="BJ123" s="202" t="s">
        <v>39</v>
      </c>
      <c r="BK123" s="301">
        <f>ROUND(I123*H123,2)</f>
        <v>0</v>
      </c>
      <c r="BL123" s="202" t="s">
        <v>1265</v>
      </c>
      <c r="BM123" s="202" t="s">
        <v>3443</v>
      </c>
    </row>
    <row r="124" spans="2:65" s="212" customFormat="1" ht="6.95" customHeight="1">
      <c r="B124" s="236"/>
      <c r="C124" s="237"/>
      <c r="D124" s="237"/>
      <c r="E124" s="237"/>
      <c r="F124" s="237"/>
      <c r="G124" s="237"/>
      <c r="H124" s="237"/>
      <c r="I124" s="108"/>
      <c r="J124" s="237"/>
      <c r="K124" s="237"/>
      <c r="L124" s="213"/>
    </row>
  </sheetData>
  <sheetProtection password="805E" sheet="1" objects="1" scenarios="1"/>
  <autoFilter ref="C85:K123"/>
  <mergeCells count="13">
    <mergeCell ref="E78:H78"/>
    <mergeCell ref="G1:H1"/>
    <mergeCell ref="L2:V2"/>
    <mergeCell ref="E49:H49"/>
    <mergeCell ref="E51:H51"/>
    <mergeCell ref="J55:J56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9"/>
  <sheetViews>
    <sheetView showGridLines="0" workbookViewId="0">
      <pane ySplit="1" topLeftCell="A2" activePane="bottomLeft" state="frozen"/>
      <selection pane="bottomLeft" activeCell="V96" sqref="V96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128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3155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1276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16.5" customHeight="1">
      <c r="B26" s="218"/>
      <c r="C26" s="219"/>
      <c r="D26" s="219"/>
      <c r="E26" s="380" t="s">
        <v>5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ROUND(J89,0)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ROUND(SUM(BE89:BE158), 0)</f>
        <v>0</v>
      </c>
      <c r="G32" s="214"/>
      <c r="H32" s="214"/>
      <c r="I32" s="106">
        <v>0.21</v>
      </c>
      <c r="J32" s="228">
        <f>ROUND(ROUND((SUM(BE89:BE158)),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ROUND(SUM(BF89:BF158), 0)</f>
        <v>0</v>
      </c>
      <c r="G33" s="214"/>
      <c r="H33" s="214"/>
      <c r="I33" s="106">
        <v>0.15</v>
      </c>
      <c r="J33" s="228">
        <f>ROUND(ROUND((SUM(BF89:BF158)),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ROUND(SUM(BG89:BG158),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ROUND(SUM(BH89:BH158),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ROUND(SUM(BI89:BI158),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3155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03 - Zařízení pro vytápění staveb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J89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1277</v>
      </c>
      <c r="E61" s="249"/>
      <c r="F61" s="249"/>
      <c r="G61" s="249"/>
      <c r="H61" s="249"/>
      <c r="I61" s="111"/>
      <c r="J61" s="250">
        <f>J90</f>
        <v>0</v>
      </c>
      <c r="K61" s="251"/>
    </row>
    <row r="62" spans="2:47" s="259" customFormat="1" ht="19.899999999999999" customHeight="1">
      <c r="B62" s="253"/>
      <c r="C62" s="254"/>
      <c r="D62" s="255" t="s">
        <v>1278</v>
      </c>
      <c r="E62" s="256"/>
      <c r="F62" s="256"/>
      <c r="G62" s="256"/>
      <c r="H62" s="256"/>
      <c r="I62" s="112"/>
      <c r="J62" s="257">
        <f>J91</f>
        <v>0</v>
      </c>
      <c r="K62" s="258"/>
    </row>
    <row r="63" spans="2:47" s="259" customFormat="1" ht="19.899999999999999" customHeight="1">
      <c r="B63" s="253"/>
      <c r="C63" s="254"/>
      <c r="D63" s="255" t="s">
        <v>1281</v>
      </c>
      <c r="E63" s="256"/>
      <c r="F63" s="256"/>
      <c r="G63" s="256"/>
      <c r="H63" s="256"/>
      <c r="I63" s="112"/>
      <c r="J63" s="257">
        <f>J101</f>
        <v>0</v>
      </c>
      <c r="K63" s="258"/>
    </row>
    <row r="64" spans="2:47" s="259" customFormat="1" ht="19.899999999999999" customHeight="1">
      <c r="B64" s="253"/>
      <c r="C64" s="254"/>
      <c r="D64" s="255" t="s">
        <v>1283</v>
      </c>
      <c r="E64" s="256"/>
      <c r="F64" s="256"/>
      <c r="G64" s="256"/>
      <c r="H64" s="256"/>
      <c r="I64" s="112"/>
      <c r="J64" s="257">
        <f>J118</f>
        <v>0</v>
      </c>
      <c r="K64" s="258"/>
    </row>
    <row r="65" spans="2:12" s="259" customFormat="1" ht="19.899999999999999" customHeight="1">
      <c r="B65" s="253"/>
      <c r="C65" s="254"/>
      <c r="D65" s="255" t="s">
        <v>1284</v>
      </c>
      <c r="E65" s="256"/>
      <c r="F65" s="256"/>
      <c r="G65" s="256"/>
      <c r="H65" s="256"/>
      <c r="I65" s="112"/>
      <c r="J65" s="257">
        <f>J129</f>
        <v>0</v>
      </c>
      <c r="K65" s="258"/>
    </row>
    <row r="66" spans="2:12" s="259" customFormat="1" ht="19.899999999999999" customHeight="1">
      <c r="B66" s="253"/>
      <c r="C66" s="254"/>
      <c r="D66" s="255" t="s">
        <v>1285</v>
      </c>
      <c r="E66" s="256"/>
      <c r="F66" s="256"/>
      <c r="G66" s="256"/>
      <c r="H66" s="256"/>
      <c r="I66" s="112"/>
      <c r="J66" s="257">
        <f>J140</f>
        <v>0</v>
      </c>
      <c r="K66" s="258"/>
    </row>
    <row r="67" spans="2:12" s="252" customFormat="1" ht="24.95" customHeight="1">
      <c r="B67" s="246"/>
      <c r="C67" s="247"/>
      <c r="D67" s="248" t="s">
        <v>1185</v>
      </c>
      <c r="E67" s="249"/>
      <c r="F67" s="249"/>
      <c r="G67" s="249"/>
      <c r="H67" s="249"/>
      <c r="I67" s="111"/>
      <c r="J67" s="250">
        <f>J153</f>
        <v>0</v>
      </c>
      <c r="K67" s="251"/>
    </row>
    <row r="68" spans="2:12" s="212" customFormat="1" ht="21.75" customHeight="1">
      <c r="B68" s="213"/>
      <c r="C68" s="214"/>
      <c r="D68" s="214"/>
      <c r="E68" s="214"/>
      <c r="F68" s="214"/>
      <c r="G68" s="214"/>
      <c r="H68" s="214"/>
      <c r="I68" s="101"/>
      <c r="J68" s="214"/>
      <c r="K68" s="215"/>
    </row>
    <row r="69" spans="2:12" s="212" customFormat="1" ht="6.95" customHeight="1">
      <c r="B69" s="236"/>
      <c r="C69" s="237"/>
      <c r="D69" s="237"/>
      <c r="E69" s="237"/>
      <c r="F69" s="237"/>
      <c r="G69" s="237"/>
      <c r="H69" s="237"/>
      <c r="I69" s="108"/>
      <c r="J69" s="237"/>
      <c r="K69" s="238"/>
    </row>
    <row r="73" spans="2:12" s="212" customFormat="1" ht="6.95" customHeight="1">
      <c r="B73" s="239"/>
      <c r="C73" s="240"/>
      <c r="D73" s="240"/>
      <c r="E73" s="240"/>
      <c r="F73" s="240"/>
      <c r="G73" s="240"/>
      <c r="H73" s="240"/>
      <c r="I73" s="109"/>
      <c r="J73" s="240"/>
      <c r="K73" s="240"/>
      <c r="L73" s="213"/>
    </row>
    <row r="74" spans="2:12" s="212" customFormat="1" ht="36.950000000000003" customHeight="1">
      <c r="B74" s="213"/>
      <c r="C74" s="260" t="s">
        <v>180</v>
      </c>
      <c r="I74" s="119"/>
      <c r="L74" s="213"/>
    </row>
    <row r="75" spans="2:12" s="212" customFormat="1" ht="6.95" customHeight="1">
      <c r="B75" s="213"/>
      <c r="I75" s="119"/>
      <c r="L75" s="213"/>
    </row>
    <row r="76" spans="2:12" s="212" customFormat="1" ht="14.45" customHeight="1">
      <c r="B76" s="213"/>
      <c r="C76" s="261" t="s">
        <v>19</v>
      </c>
      <c r="I76" s="119"/>
      <c r="L76" s="213"/>
    </row>
    <row r="77" spans="2:12" s="212" customFormat="1" ht="16.5" customHeight="1">
      <c r="B77" s="213"/>
      <c r="E77" s="382" t="str">
        <f>E7</f>
        <v>Střední škola automobilní Holice - modernizace dílen odborného výcviku a praxe - stavební práce</v>
      </c>
      <c r="F77" s="383"/>
      <c r="G77" s="383"/>
      <c r="H77" s="383"/>
      <c r="I77" s="119"/>
      <c r="L77" s="213"/>
    </row>
    <row r="78" spans="2:12" ht="15">
      <c r="B78" s="206"/>
      <c r="C78" s="261" t="s">
        <v>143</v>
      </c>
      <c r="L78" s="206"/>
    </row>
    <row r="79" spans="2:12" s="212" customFormat="1" ht="16.5" customHeight="1">
      <c r="B79" s="213"/>
      <c r="E79" s="382" t="s">
        <v>3155</v>
      </c>
      <c r="F79" s="373"/>
      <c r="G79" s="373"/>
      <c r="H79" s="373"/>
      <c r="I79" s="119"/>
      <c r="L79" s="213"/>
    </row>
    <row r="80" spans="2:12" s="212" customFormat="1" ht="14.45" customHeight="1">
      <c r="B80" s="213"/>
      <c r="C80" s="261" t="s">
        <v>145</v>
      </c>
      <c r="I80" s="119"/>
      <c r="L80" s="213"/>
    </row>
    <row r="81" spans="2:65" s="212" customFormat="1" ht="17.25" customHeight="1">
      <c r="B81" s="213"/>
      <c r="E81" s="372" t="str">
        <f>E11</f>
        <v>03 - Zařízení pro vytápění staveb</v>
      </c>
      <c r="F81" s="373"/>
      <c r="G81" s="373"/>
      <c r="H81" s="373"/>
      <c r="I81" s="119"/>
      <c r="L81" s="213"/>
    </row>
    <row r="82" spans="2:65" s="212" customFormat="1" ht="6.95" customHeight="1">
      <c r="B82" s="213"/>
      <c r="I82" s="119"/>
      <c r="L82" s="213"/>
    </row>
    <row r="83" spans="2:65" s="212" customFormat="1" ht="18" customHeight="1">
      <c r="B83" s="213"/>
      <c r="C83" s="261" t="s">
        <v>23</v>
      </c>
      <c r="F83" s="262" t="str">
        <f>F14</f>
        <v>Holice</v>
      </c>
      <c r="I83" s="113" t="s">
        <v>25</v>
      </c>
      <c r="J83" s="263">
        <f>IF(J14="","",J14)</f>
        <v>0</v>
      </c>
      <c r="L83" s="213"/>
    </row>
    <row r="84" spans="2:65" s="212" customFormat="1" ht="6.95" customHeight="1">
      <c r="B84" s="213"/>
      <c r="I84" s="119"/>
      <c r="L84" s="213"/>
    </row>
    <row r="85" spans="2:65" s="212" customFormat="1" ht="15">
      <c r="B85" s="213"/>
      <c r="C85" s="261" t="s">
        <v>26</v>
      </c>
      <c r="F85" s="262" t="str">
        <f>E17</f>
        <v>Pardubický kraj, Komenského nám. 125, Pardubice</v>
      </c>
      <c r="I85" s="113" t="s">
        <v>34</v>
      </c>
      <c r="J85" s="262" t="str">
        <f>E23</f>
        <v>ApA Architektonicko-projekt.ateliér Vamberk s.r.o.</v>
      </c>
      <c r="L85" s="213"/>
    </row>
    <row r="86" spans="2:65" s="212" customFormat="1" ht="14.45" customHeight="1">
      <c r="B86" s="213"/>
      <c r="C86" s="261" t="s">
        <v>32</v>
      </c>
      <c r="F86" s="262" t="str">
        <f>IF(E20="","",E20)</f>
        <v/>
      </c>
      <c r="I86" s="119"/>
      <c r="L86" s="213"/>
    </row>
    <row r="87" spans="2:65" s="212" customFormat="1" ht="10.35" customHeight="1">
      <c r="B87" s="213"/>
      <c r="I87" s="119"/>
      <c r="L87" s="213"/>
    </row>
    <row r="88" spans="2:65" s="271" customFormat="1" ht="29.25" customHeight="1">
      <c r="B88" s="264"/>
      <c r="C88" s="265" t="s">
        <v>181</v>
      </c>
      <c r="D88" s="266" t="s">
        <v>62</v>
      </c>
      <c r="E88" s="266" t="s">
        <v>58</v>
      </c>
      <c r="F88" s="266" t="s">
        <v>182</v>
      </c>
      <c r="G88" s="266" t="s">
        <v>183</v>
      </c>
      <c r="H88" s="266" t="s">
        <v>184</v>
      </c>
      <c r="I88" s="114" t="s">
        <v>185</v>
      </c>
      <c r="J88" s="266" t="s">
        <v>149</v>
      </c>
      <c r="K88" s="267" t="s">
        <v>186</v>
      </c>
      <c r="L88" s="264"/>
      <c r="M88" s="268" t="s">
        <v>187</v>
      </c>
      <c r="N88" s="269" t="s">
        <v>47</v>
      </c>
      <c r="O88" s="269" t="s">
        <v>188</v>
      </c>
      <c r="P88" s="269" t="s">
        <v>189</v>
      </c>
      <c r="Q88" s="269" t="s">
        <v>190</v>
      </c>
      <c r="R88" s="269" t="s">
        <v>191</v>
      </c>
      <c r="S88" s="269" t="s">
        <v>192</v>
      </c>
      <c r="T88" s="270" t="s">
        <v>193</v>
      </c>
    </row>
    <row r="89" spans="2:65" s="212" customFormat="1" ht="29.25" customHeight="1">
      <c r="B89" s="213"/>
      <c r="C89" s="272" t="s">
        <v>150</v>
      </c>
      <c r="I89" s="119"/>
      <c r="J89" s="273">
        <f>BK89</f>
        <v>0</v>
      </c>
      <c r="L89" s="213"/>
      <c r="M89" s="274"/>
      <c r="N89" s="222"/>
      <c r="O89" s="222"/>
      <c r="P89" s="275">
        <f>P90+P153</f>
        <v>0</v>
      </c>
      <c r="Q89" s="222"/>
      <c r="R89" s="275">
        <f>R90+R153</f>
        <v>1.2922250000000002</v>
      </c>
      <c r="S89" s="222"/>
      <c r="T89" s="276">
        <f>T90+T153</f>
        <v>0</v>
      </c>
      <c r="AT89" s="202" t="s">
        <v>76</v>
      </c>
      <c r="AU89" s="202" t="s">
        <v>151</v>
      </c>
      <c r="BK89" s="277">
        <f>BK90+BK153</f>
        <v>0</v>
      </c>
    </row>
    <row r="90" spans="2:65" s="279" customFormat="1" ht="37.35" customHeight="1">
      <c r="B90" s="278"/>
      <c r="D90" s="280" t="s">
        <v>76</v>
      </c>
      <c r="E90" s="281" t="s">
        <v>752</v>
      </c>
      <c r="F90" s="281" t="s">
        <v>1286</v>
      </c>
      <c r="I90" s="115"/>
      <c r="J90" s="282">
        <f>BK90</f>
        <v>0</v>
      </c>
      <c r="L90" s="278"/>
      <c r="M90" s="283"/>
      <c r="N90" s="284"/>
      <c r="O90" s="284"/>
      <c r="P90" s="285">
        <f>P91+P101+P118+P129+P140</f>
        <v>0</v>
      </c>
      <c r="Q90" s="284"/>
      <c r="R90" s="285">
        <f>R91+R101+R118+R129+R140</f>
        <v>1.2922250000000002</v>
      </c>
      <c r="S90" s="284"/>
      <c r="T90" s="286">
        <f>T91+T101+T118+T129+T140</f>
        <v>0</v>
      </c>
      <c r="AR90" s="280" t="s">
        <v>85</v>
      </c>
      <c r="AT90" s="287" t="s">
        <v>76</v>
      </c>
      <c r="AU90" s="287" t="s">
        <v>77</v>
      </c>
      <c r="AY90" s="280" t="s">
        <v>196</v>
      </c>
      <c r="BK90" s="288">
        <f>BK91+BK101+BK118+BK129+BK140</f>
        <v>0</v>
      </c>
    </row>
    <row r="91" spans="2:65" s="279" customFormat="1" ht="19.899999999999999" customHeight="1">
      <c r="B91" s="278"/>
      <c r="D91" s="280" t="s">
        <v>76</v>
      </c>
      <c r="E91" s="289" t="s">
        <v>819</v>
      </c>
      <c r="F91" s="289" t="s">
        <v>1287</v>
      </c>
      <c r="I91" s="115"/>
      <c r="J91" s="290">
        <f>BK91</f>
        <v>0</v>
      </c>
      <c r="L91" s="278"/>
      <c r="M91" s="283"/>
      <c r="N91" s="284"/>
      <c r="O91" s="284"/>
      <c r="P91" s="285">
        <f>SUM(P92:P100)</f>
        <v>0</v>
      </c>
      <c r="Q91" s="284"/>
      <c r="R91" s="285">
        <f>SUM(R92:R100)</f>
        <v>1.8960000000000001E-2</v>
      </c>
      <c r="S91" s="284"/>
      <c r="T91" s="286">
        <f>SUM(T92:T100)</f>
        <v>0</v>
      </c>
      <c r="AR91" s="280" t="s">
        <v>85</v>
      </c>
      <c r="AT91" s="287" t="s">
        <v>76</v>
      </c>
      <c r="AU91" s="287" t="s">
        <v>39</v>
      </c>
      <c r="AY91" s="280" t="s">
        <v>196</v>
      </c>
      <c r="BK91" s="288">
        <f>SUM(BK92:BK100)</f>
        <v>0</v>
      </c>
    </row>
    <row r="92" spans="2:65" s="212" customFormat="1" ht="16.5" customHeight="1">
      <c r="B92" s="213"/>
      <c r="C92" s="291" t="s">
        <v>39</v>
      </c>
      <c r="D92" s="291" t="s">
        <v>198</v>
      </c>
      <c r="E92" s="292" t="s">
        <v>1288</v>
      </c>
      <c r="F92" s="293" t="s">
        <v>1289</v>
      </c>
      <c r="G92" s="294" t="s">
        <v>400</v>
      </c>
      <c r="H92" s="295">
        <v>222</v>
      </c>
      <c r="I92" s="116">
        <v>0</v>
      </c>
      <c r="J92" s="296">
        <f t="shared" ref="J92:J100" si="0">ROUND(I92*H92,2)</f>
        <v>0</v>
      </c>
      <c r="K92" s="293" t="s">
        <v>202</v>
      </c>
      <c r="L92" s="213"/>
      <c r="M92" s="297" t="s">
        <v>5</v>
      </c>
      <c r="N92" s="298" t="s">
        <v>48</v>
      </c>
      <c r="O92" s="214"/>
      <c r="P92" s="299">
        <f t="shared" ref="P92:P100" si="1">O92*H92</f>
        <v>0</v>
      </c>
      <c r="Q92" s="299">
        <v>0</v>
      </c>
      <c r="R92" s="299">
        <f t="shared" ref="R92:R100" si="2">Q92*H92</f>
        <v>0</v>
      </c>
      <c r="S92" s="299">
        <v>0</v>
      </c>
      <c r="T92" s="300">
        <f t="shared" ref="T92:T100" si="3">S92*H92</f>
        <v>0</v>
      </c>
      <c r="AR92" s="202" t="s">
        <v>261</v>
      </c>
      <c r="AT92" s="202" t="s">
        <v>198</v>
      </c>
      <c r="AU92" s="202" t="s">
        <v>85</v>
      </c>
      <c r="AY92" s="202" t="s">
        <v>196</v>
      </c>
      <c r="BE92" s="301">
        <f t="shared" ref="BE92:BE100" si="4">IF(N92="základní",J92,0)</f>
        <v>0</v>
      </c>
      <c r="BF92" s="301">
        <f t="shared" ref="BF92:BF100" si="5">IF(N92="snížená",J92,0)</f>
        <v>0</v>
      </c>
      <c r="BG92" s="301">
        <f t="shared" ref="BG92:BG100" si="6">IF(N92="zákl. přenesená",J92,0)</f>
        <v>0</v>
      </c>
      <c r="BH92" s="301">
        <f t="shared" ref="BH92:BH100" si="7">IF(N92="sníž. přenesená",J92,0)</f>
        <v>0</v>
      </c>
      <c r="BI92" s="301">
        <f t="shared" ref="BI92:BI100" si="8">IF(N92="nulová",J92,0)</f>
        <v>0</v>
      </c>
      <c r="BJ92" s="202" t="s">
        <v>39</v>
      </c>
      <c r="BK92" s="301">
        <f t="shared" ref="BK92:BK100" si="9">ROUND(I92*H92,2)</f>
        <v>0</v>
      </c>
      <c r="BL92" s="202" t="s">
        <v>261</v>
      </c>
      <c r="BM92" s="202" t="s">
        <v>3444</v>
      </c>
    </row>
    <row r="93" spans="2:65" s="212" customFormat="1" ht="16.5" customHeight="1">
      <c r="B93" s="213"/>
      <c r="C93" s="302" t="s">
        <v>85</v>
      </c>
      <c r="D93" s="302" t="s">
        <v>291</v>
      </c>
      <c r="E93" s="303" t="s">
        <v>1291</v>
      </c>
      <c r="F93" s="304" t="s">
        <v>1292</v>
      </c>
      <c r="G93" s="305" t="s">
        <v>400</v>
      </c>
      <c r="H93" s="306">
        <v>60</v>
      </c>
      <c r="I93" s="117">
        <v>0</v>
      </c>
      <c r="J93" s="307">
        <f t="shared" si="0"/>
        <v>0</v>
      </c>
      <c r="K93" s="304" t="s">
        <v>202</v>
      </c>
      <c r="L93" s="308"/>
      <c r="M93" s="309" t="s">
        <v>5</v>
      </c>
      <c r="N93" s="310" t="s">
        <v>48</v>
      </c>
      <c r="O93" s="214"/>
      <c r="P93" s="299">
        <f t="shared" si="1"/>
        <v>0</v>
      </c>
      <c r="Q93" s="299">
        <v>4.0000000000000003E-5</v>
      </c>
      <c r="R93" s="299">
        <f t="shared" si="2"/>
        <v>2.4000000000000002E-3</v>
      </c>
      <c r="S93" s="299">
        <v>0</v>
      </c>
      <c r="T93" s="300">
        <f t="shared" si="3"/>
        <v>0</v>
      </c>
      <c r="AR93" s="202" t="s">
        <v>327</v>
      </c>
      <c r="AT93" s="202" t="s">
        <v>291</v>
      </c>
      <c r="AU93" s="202" t="s">
        <v>85</v>
      </c>
      <c r="AY93" s="202" t="s">
        <v>196</v>
      </c>
      <c r="BE93" s="301">
        <f t="shared" si="4"/>
        <v>0</v>
      </c>
      <c r="BF93" s="301">
        <f t="shared" si="5"/>
        <v>0</v>
      </c>
      <c r="BG93" s="301">
        <f t="shared" si="6"/>
        <v>0</v>
      </c>
      <c r="BH93" s="301">
        <f t="shared" si="7"/>
        <v>0</v>
      </c>
      <c r="BI93" s="301">
        <f t="shared" si="8"/>
        <v>0</v>
      </c>
      <c r="BJ93" s="202" t="s">
        <v>39</v>
      </c>
      <c r="BK93" s="301">
        <f t="shared" si="9"/>
        <v>0</v>
      </c>
      <c r="BL93" s="202" t="s">
        <v>261</v>
      </c>
      <c r="BM93" s="202" t="s">
        <v>3445</v>
      </c>
    </row>
    <row r="94" spans="2:65" s="212" customFormat="1" ht="16.5" customHeight="1">
      <c r="B94" s="213"/>
      <c r="C94" s="302" t="s">
        <v>208</v>
      </c>
      <c r="D94" s="302" t="s">
        <v>291</v>
      </c>
      <c r="E94" s="303" t="s">
        <v>1294</v>
      </c>
      <c r="F94" s="304" t="s">
        <v>1295</v>
      </c>
      <c r="G94" s="305" t="s">
        <v>400</v>
      </c>
      <c r="H94" s="306">
        <v>30</v>
      </c>
      <c r="I94" s="117">
        <v>0</v>
      </c>
      <c r="J94" s="307">
        <f t="shared" si="0"/>
        <v>0</v>
      </c>
      <c r="K94" s="304" t="s">
        <v>202</v>
      </c>
      <c r="L94" s="308"/>
      <c r="M94" s="309" t="s">
        <v>5</v>
      </c>
      <c r="N94" s="310" t="s">
        <v>48</v>
      </c>
      <c r="O94" s="214"/>
      <c r="P94" s="299">
        <f t="shared" si="1"/>
        <v>0</v>
      </c>
      <c r="Q94" s="299">
        <v>3.0000000000000001E-5</v>
      </c>
      <c r="R94" s="299">
        <f t="shared" si="2"/>
        <v>8.9999999999999998E-4</v>
      </c>
      <c r="S94" s="299">
        <v>0</v>
      </c>
      <c r="T94" s="300">
        <f t="shared" si="3"/>
        <v>0</v>
      </c>
      <c r="AR94" s="202" t="s">
        <v>327</v>
      </c>
      <c r="AT94" s="202" t="s">
        <v>291</v>
      </c>
      <c r="AU94" s="202" t="s">
        <v>85</v>
      </c>
      <c r="AY94" s="202" t="s">
        <v>196</v>
      </c>
      <c r="BE94" s="301">
        <f t="shared" si="4"/>
        <v>0</v>
      </c>
      <c r="BF94" s="301">
        <f t="shared" si="5"/>
        <v>0</v>
      </c>
      <c r="BG94" s="301">
        <f t="shared" si="6"/>
        <v>0</v>
      </c>
      <c r="BH94" s="301">
        <f t="shared" si="7"/>
        <v>0</v>
      </c>
      <c r="BI94" s="301">
        <f t="shared" si="8"/>
        <v>0</v>
      </c>
      <c r="BJ94" s="202" t="s">
        <v>39</v>
      </c>
      <c r="BK94" s="301">
        <f t="shared" si="9"/>
        <v>0</v>
      </c>
      <c r="BL94" s="202" t="s">
        <v>261</v>
      </c>
      <c r="BM94" s="202" t="s">
        <v>3446</v>
      </c>
    </row>
    <row r="95" spans="2:65" s="212" customFormat="1" ht="16.5" customHeight="1">
      <c r="B95" s="213"/>
      <c r="C95" s="302" t="s">
        <v>203</v>
      </c>
      <c r="D95" s="302" t="s">
        <v>291</v>
      </c>
      <c r="E95" s="303" t="s">
        <v>1297</v>
      </c>
      <c r="F95" s="304" t="s">
        <v>1298</v>
      </c>
      <c r="G95" s="305" t="s">
        <v>400</v>
      </c>
      <c r="H95" s="306">
        <v>22</v>
      </c>
      <c r="I95" s="117">
        <v>0</v>
      </c>
      <c r="J95" s="307">
        <f t="shared" si="0"/>
        <v>0</v>
      </c>
      <c r="K95" s="304" t="s">
        <v>202</v>
      </c>
      <c r="L95" s="308"/>
      <c r="M95" s="309" t="s">
        <v>5</v>
      </c>
      <c r="N95" s="310" t="s">
        <v>48</v>
      </c>
      <c r="O95" s="214"/>
      <c r="P95" s="299">
        <f t="shared" si="1"/>
        <v>0</v>
      </c>
      <c r="Q95" s="299">
        <v>8.0000000000000007E-5</v>
      </c>
      <c r="R95" s="299">
        <f t="shared" si="2"/>
        <v>1.7600000000000001E-3</v>
      </c>
      <c r="S95" s="299">
        <v>0</v>
      </c>
      <c r="T95" s="300">
        <f t="shared" si="3"/>
        <v>0</v>
      </c>
      <c r="AR95" s="202" t="s">
        <v>327</v>
      </c>
      <c r="AT95" s="202" t="s">
        <v>291</v>
      </c>
      <c r="AU95" s="202" t="s">
        <v>85</v>
      </c>
      <c r="AY95" s="202" t="s">
        <v>196</v>
      </c>
      <c r="BE95" s="301">
        <f t="shared" si="4"/>
        <v>0</v>
      </c>
      <c r="BF95" s="301">
        <f t="shared" si="5"/>
        <v>0</v>
      </c>
      <c r="BG95" s="301">
        <f t="shared" si="6"/>
        <v>0</v>
      </c>
      <c r="BH95" s="301">
        <f t="shared" si="7"/>
        <v>0</v>
      </c>
      <c r="BI95" s="301">
        <f t="shared" si="8"/>
        <v>0</v>
      </c>
      <c r="BJ95" s="202" t="s">
        <v>39</v>
      </c>
      <c r="BK95" s="301">
        <f t="shared" si="9"/>
        <v>0</v>
      </c>
      <c r="BL95" s="202" t="s">
        <v>261</v>
      </c>
      <c r="BM95" s="202" t="s">
        <v>3447</v>
      </c>
    </row>
    <row r="96" spans="2:65" s="212" customFormat="1" ht="16.5" customHeight="1">
      <c r="B96" s="213"/>
      <c r="C96" s="302" t="s">
        <v>215</v>
      </c>
      <c r="D96" s="302" t="s">
        <v>291</v>
      </c>
      <c r="E96" s="303" t="s">
        <v>1300</v>
      </c>
      <c r="F96" s="304" t="s">
        <v>1301</v>
      </c>
      <c r="G96" s="305" t="s">
        <v>400</v>
      </c>
      <c r="H96" s="306">
        <v>110</v>
      </c>
      <c r="I96" s="117">
        <v>0</v>
      </c>
      <c r="J96" s="307">
        <f t="shared" si="0"/>
        <v>0</v>
      </c>
      <c r="K96" s="304" t="s">
        <v>202</v>
      </c>
      <c r="L96" s="308"/>
      <c r="M96" s="309" t="s">
        <v>5</v>
      </c>
      <c r="N96" s="310" t="s">
        <v>48</v>
      </c>
      <c r="O96" s="214"/>
      <c r="P96" s="299">
        <f t="shared" si="1"/>
        <v>0</v>
      </c>
      <c r="Q96" s="299">
        <v>9.0000000000000006E-5</v>
      </c>
      <c r="R96" s="299">
        <f t="shared" si="2"/>
        <v>9.9000000000000008E-3</v>
      </c>
      <c r="S96" s="299">
        <v>0</v>
      </c>
      <c r="T96" s="300">
        <f t="shared" si="3"/>
        <v>0</v>
      </c>
      <c r="AR96" s="202" t="s">
        <v>327</v>
      </c>
      <c r="AT96" s="202" t="s">
        <v>291</v>
      </c>
      <c r="AU96" s="202" t="s">
        <v>85</v>
      </c>
      <c r="AY96" s="202" t="s">
        <v>196</v>
      </c>
      <c r="BE96" s="301">
        <f t="shared" si="4"/>
        <v>0</v>
      </c>
      <c r="BF96" s="301">
        <f t="shared" si="5"/>
        <v>0</v>
      </c>
      <c r="BG96" s="301">
        <f t="shared" si="6"/>
        <v>0</v>
      </c>
      <c r="BH96" s="301">
        <f t="shared" si="7"/>
        <v>0</v>
      </c>
      <c r="BI96" s="301">
        <f t="shared" si="8"/>
        <v>0</v>
      </c>
      <c r="BJ96" s="202" t="s">
        <v>39</v>
      </c>
      <c r="BK96" s="301">
        <f t="shared" si="9"/>
        <v>0</v>
      </c>
      <c r="BL96" s="202" t="s">
        <v>261</v>
      </c>
      <c r="BM96" s="202" t="s">
        <v>3448</v>
      </c>
    </row>
    <row r="97" spans="2:65" s="212" customFormat="1" ht="16.5" customHeight="1">
      <c r="B97" s="213"/>
      <c r="C97" s="302" t="s">
        <v>219</v>
      </c>
      <c r="D97" s="302" t="s">
        <v>291</v>
      </c>
      <c r="E97" s="303" t="s">
        <v>1306</v>
      </c>
      <c r="F97" s="304" t="s">
        <v>1307</v>
      </c>
      <c r="G97" s="305" t="s">
        <v>288</v>
      </c>
      <c r="H97" s="306">
        <v>300</v>
      </c>
      <c r="I97" s="117">
        <v>0</v>
      </c>
      <c r="J97" s="307">
        <f t="shared" si="0"/>
        <v>0</v>
      </c>
      <c r="K97" s="304" t="s">
        <v>202</v>
      </c>
      <c r="L97" s="308"/>
      <c r="M97" s="309" t="s">
        <v>5</v>
      </c>
      <c r="N97" s="310" t="s">
        <v>48</v>
      </c>
      <c r="O97" s="214"/>
      <c r="P97" s="299">
        <f t="shared" si="1"/>
        <v>0</v>
      </c>
      <c r="Q97" s="299">
        <v>0</v>
      </c>
      <c r="R97" s="299">
        <f t="shared" si="2"/>
        <v>0</v>
      </c>
      <c r="S97" s="299">
        <v>0</v>
      </c>
      <c r="T97" s="300">
        <f t="shared" si="3"/>
        <v>0</v>
      </c>
      <c r="AR97" s="202" t="s">
        <v>327</v>
      </c>
      <c r="AT97" s="202" t="s">
        <v>291</v>
      </c>
      <c r="AU97" s="202" t="s">
        <v>85</v>
      </c>
      <c r="AY97" s="202" t="s">
        <v>196</v>
      </c>
      <c r="BE97" s="301">
        <f t="shared" si="4"/>
        <v>0</v>
      </c>
      <c r="BF97" s="301">
        <f t="shared" si="5"/>
        <v>0</v>
      </c>
      <c r="BG97" s="301">
        <f t="shared" si="6"/>
        <v>0</v>
      </c>
      <c r="BH97" s="301">
        <f t="shared" si="7"/>
        <v>0</v>
      </c>
      <c r="BI97" s="301">
        <f t="shared" si="8"/>
        <v>0</v>
      </c>
      <c r="BJ97" s="202" t="s">
        <v>39</v>
      </c>
      <c r="BK97" s="301">
        <f t="shared" si="9"/>
        <v>0</v>
      </c>
      <c r="BL97" s="202" t="s">
        <v>261</v>
      </c>
      <c r="BM97" s="202" t="s">
        <v>3449</v>
      </c>
    </row>
    <row r="98" spans="2:65" s="212" customFormat="1" ht="16.5" customHeight="1">
      <c r="B98" s="213"/>
      <c r="C98" s="302" t="s">
        <v>224</v>
      </c>
      <c r="D98" s="302" t="s">
        <v>291</v>
      </c>
      <c r="E98" s="303" t="s">
        <v>1309</v>
      </c>
      <c r="F98" s="304" t="s">
        <v>1310</v>
      </c>
      <c r="G98" s="305" t="s">
        <v>288</v>
      </c>
      <c r="H98" s="306">
        <v>10</v>
      </c>
      <c r="I98" s="117">
        <v>0</v>
      </c>
      <c r="J98" s="307">
        <f t="shared" si="0"/>
        <v>0</v>
      </c>
      <c r="K98" s="304" t="s">
        <v>202</v>
      </c>
      <c r="L98" s="308"/>
      <c r="M98" s="309" t="s">
        <v>5</v>
      </c>
      <c r="N98" s="310" t="s">
        <v>48</v>
      </c>
      <c r="O98" s="214"/>
      <c r="P98" s="299">
        <f t="shared" si="1"/>
        <v>0</v>
      </c>
      <c r="Q98" s="299">
        <v>4.0000000000000002E-4</v>
      </c>
      <c r="R98" s="299">
        <f t="shared" si="2"/>
        <v>4.0000000000000001E-3</v>
      </c>
      <c r="S98" s="299">
        <v>0</v>
      </c>
      <c r="T98" s="300">
        <f t="shared" si="3"/>
        <v>0</v>
      </c>
      <c r="AR98" s="202" t="s">
        <v>327</v>
      </c>
      <c r="AT98" s="202" t="s">
        <v>291</v>
      </c>
      <c r="AU98" s="202" t="s">
        <v>85</v>
      </c>
      <c r="AY98" s="202" t="s">
        <v>196</v>
      </c>
      <c r="BE98" s="301">
        <f t="shared" si="4"/>
        <v>0</v>
      </c>
      <c r="BF98" s="301">
        <f t="shared" si="5"/>
        <v>0</v>
      </c>
      <c r="BG98" s="301">
        <f t="shared" si="6"/>
        <v>0</v>
      </c>
      <c r="BH98" s="301">
        <f t="shared" si="7"/>
        <v>0</v>
      </c>
      <c r="BI98" s="301">
        <f t="shared" si="8"/>
        <v>0</v>
      </c>
      <c r="BJ98" s="202" t="s">
        <v>39</v>
      </c>
      <c r="BK98" s="301">
        <f t="shared" si="9"/>
        <v>0</v>
      </c>
      <c r="BL98" s="202" t="s">
        <v>261</v>
      </c>
      <c r="BM98" s="202" t="s">
        <v>3450</v>
      </c>
    </row>
    <row r="99" spans="2:65" s="212" customFormat="1" ht="16.5" customHeight="1">
      <c r="B99" s="213"/>
      <c r="C99" s="291" t="s">
        <v>228</v>
      </c>
      <c r="D99" s="291" t="s">
        <v>198</v>
      </c>
      <c r="E99" s="292" t="s">
        <v>1312</v>
      </c>
      <c r="F99" s="293" t="s">
        <v>1313</v>
      </c>
      <c r="G99" s="294" t="s">
        <v>243</v>
      </c>
      <c r="H99" s="295">
        <v>1.9E-2</v>
      </c>
      <c r="I99" s="116">
        <v>0</v>
      </c>
      <c r="J99" s="296">
        <f t="shared" si="0"/>
        <v>0</v>
      </c>
      <c r="K99" s="293" t="s">
        <v>202</v>
      </c>
      <c r="L99" s="213"/>
      <c r="M99" s="297" t="s">
        <v>5</v>
      </c>
      <c r="N99" s="298" t="s">
        <v>48</v>
      </c>
      <c r="O99" s="214"/>
      <c r="P99" s="299">
        <f t="shared" si="1"/>
        <v>0</v>
      </c>
      <c r="Q99" s="299">
        <v>0</v>
      </c>
      <c r="R99" s="299">
        <f t="shared" si="2"/>
        <v>0</v>
      </c>
      <c r="S99" s="299">
        <v>0</v>
      </c>
      <c r="T99" s="300">
        <f t="shared" si="3"/>
        <v>0</v>
      </c>
      <c r="AR99" s="202" t="s">
        <v>261</v>
      </c>
      <c r="AT99" s="202" t="s">
        <v>198</v>
      </c>
      <c r="AU99" s="202" t="s">
        <v>85</v>
      </c>
      <c r="AY99" s="202" t="s">
        <v>196</v>
      </c>
      <c r="BE99" s="301">
        <f t="shared" si="4"/>
        <v>0</v>
      </c>
      <c r="BF99" s="301">
        <f t="shared" si="5"/>
        <v>0</v>
      </c>
      <c r="BG99" s="301">
        <f t="shared" si="6"/>
        <v>0</v>
      </c>
      <c r="BH99" s="301">
        <f t="shared" si="7"/>
        <v>0</v>
      </c>
      <c r="BI99" s="301">
        <f t="shared" si="8"/>
        <v>0</v>
      </c>
      <c r="BJ99" s="202" t="s">
        <v>39</v>
      </c>
      <c r="BK99" s="301">
        <f t="shared" si="9"/>
        <v>0</v>
      </c>
      <c r="BL99" s="202" t="s">
        <v>261</v>
      </c>
      <c r="BM99" s="202" t="s">
        <v>3451</v>
      </c>
    </row>
    <row r="100" spans="2:65" s="212" customFormat="1" ht="16.5" customHeight="1">
      <c r="B100" s="213"/>
      <c r="C100" s="291" t="s">
        <v>232</v>
      </c>
      <c r="D100" s="291" t="s">
        <v>198</v>
      </c>
      <c r="E100" s="292" t="s">
        <v>1315</v>
      </c>
      <c r="F100" s="293" t="s">
        <v>1316</v>
      </c>
      <c r="G100" s="294" t="s">
        <v>243</v>
      </c>
      <c r="H100" s="295">
        <v>1.9E-2</v>
      </c>
      <c r="I100" s="116">
        <v>0</v>
      </c>
      <c r="J100" s="296">
        <f t="shared" si="0"/>
        <v>0</v>
      </c>
      <c r="K100" s="293" t="s">
        <v>202</v>
      </c>
      <c r="L100" s="213"/>
      <c r="M100" s="297" t="s">
        <v>5</v>
      </c>
      <c r="N100" s="298" t="s">
        <v>48</v>
      </c>
      <c r="O100" s="214"/>
      <c r="P100" s="299">
        <f t="shared" si="1"/>
        <v>0</v>
      </c>
      <c r="Q100" s="299">
        <v>0</v>
      </c>
      <c r="R100" s="299">
        <f t="shared" si="2"/>
        <v>0</v>
      </c>
      <c r="S100" s="299">
        <v>0</v>
      </c>
      <c r="T100" s="300">
        <f t="shared" si="3"/>
        <v>0</v>
      </c>
      <c r="AR100" s="202" t="s">
        <v>261</v>
      </c>
      <c r="AT100" s="202" t="s">
        <v>198</v>
      </c>
      <c r="AU100" s="202" t="s">
        <v>85</v>
      </c>
      <c r="AY100" s="202" t="s">
        <v>196</v>
      </c>
      <c r="BE100" s="301">
        <f t="shared" si="4"/>
        <v>0</v>
      </c>
      <c r="BF100" s="301">
        <f t="shared" si="5"/>
        <v>0</v>
      </c>
      <c r="BG100" s="301">
        <f t="shared" si="6"/>
        <v>0</v>
      </c>
      <c r="BH100" s="301">
        <f t="shared" si="7"/>
        <v>0</v>
      </c>
      <c r="BI100" s="301">
        <f t="shared" si="8"/>
        <v>0</v>
      </c>
      <c r="BJ100" s="202" t="s">
        <v>39</v>
      </c>
      <c r="BK100" s="301">
        <f t="shared" si="9"/>
        <v>0</v>
      </c>
      <c r="BL100" s="202" t="s">
        <v>261</v>
      </c>
      <c r="BM100" s="202" t="s">
        <v>3452</v>
      </c>
    </row>
    <row r="101" spans="2:65" s="279" customFormat="1" ht="29.85" customHeight="1">
      <c r="B101" s="278"/>
      <c r="D101" s="280" t="s">
        <v>76</v>
      </c>
      <c r="E101" s="289" t="s">
        <v>1335</v>
      </c>
      <c r="F101" s="289" t="s">
        <v>1336</v>
      </c>
      <c r="I101" s="115"/>
      <c r="J101" s="290">
        <f>BK101</f>
        <v>0</v>
      </c>
      <c r="L101" s="278"/>
      <c r="M101" s="283"/>
      <c r="N101" s="284"/>
      <c r="O101" s="284"/>
      <c r="P101" s="285">
        <f>SUM(P102:P117)</f>
        <v>0</v>
      </c>
      <c r="Q101" s="284"/>
      <c r="R101" s="285">
        <f>SUM(R102:R117)</f>
        <v>0.74311000000000016</v>
      </c>
      <c r="S101" s="284"/>
      <c r="T101" s="286">
        <f>SUM(T102:T117)</f>
        <v>0</v>
      </c>
      <c r="AR101" s="280" t="s">
        <v>85</v>
      </c>
      <c r="AT101" s="287" t="s">
        <v>76</v>
      </c>
      <c r="AU101" s="287" t="s">
        <v>39</v>
      </c>
      <c r="AY101" s="280" t="s">
        <v>196</v>
      </c>
      <c r="BK101" s="288">
        <f>SUM(BK102:BK117)</f>
        <v>0</v>
      </c>
    </row>
    <row r="102" spans="2:65" s="212" customFormat="1" ht="25.5" customHeight="1">
      <c r="B102" s="213"/>
      <c r="C102" s="302" t="s">
        <v>236</v>
      </c>
      <c r="D102" s="302" t="s">
        <v>291</v>
      </c>
      <c r="E102" s="303" t="s">
        <v>2677</v>
      </c>
      <c r="F102" s="304" t="s">
        <v>2678</v>
      </c>
      <c r="G102" s="305" t="s">
        <v>288</v>
      </c>
      <c r="H102" s="306">
        <v>3</v>
      </c>
      <c r="I102" s="117">
        <v>0</v>
      </c>
      <c r="J102" s="307">
        <f t="shared" ref="J102:J117" si="10">ROUND(I102*H102,2)</f>
        <v>0</v>
      </c>
      <c r="K102" s="304" t="s">
        <v>351</v>
      </c>
      <c r="L102" s="308"/>
      <c r="M102" s="309" t="s">
        <v>5</v>
      </c>
      <c r="N102" s="310" t="s">
        <v>48</v>
      </c>
      <c r="O102" s="214"/>
      <c r="P102" s="299">
        <f t="shared" ref="P102:P117" si="11">O102*H102</f>
        <v>0</v>
      </c>
      <c r="Q102" s="299">
        <v>0.15</v>
      </c>
      <c r="R102" s="299">
        <f t="shared" ref="R102:R117" si="12">Q102*H102</f>
        <v>0.44999999999999996</v>
      </c>
      <c r="S102" s="299">
        <v>0</v>
      </c>
      <c r="T102" s="300">
        <f t="shared" ref="T102:T117" si="13">S102*H102</f>
        <v>0</v>
      </c>
      <c r="AR102" s="202" t="s">
        <v>327</v>
      </c>
      <c r="AT102" s="202" t="s">
        <v>291</v>
      </c>
      <c r="AU102" s="202" t="s">
        <v>85</v>
      </c>
      <c r="AY102" s="202" t="s">
        <v>196</v>
      </c>
      <c r="BE102" s="301">
        <f t="shared" ref="BE102:BE117" si="14">IF(N102="základní",J102,0)</f>
        <v>0</v>
      </c>
      <c r="BF102" s="301">
        <f t="shared" ref="BF102:BF117" si="15">IF(N102="snížená",J102,0)</f>
        <v>0</v>
      </c>
      <c r="BG102" s="301">
        <f t="shared" ref="BG102:BG117" si="16">IF(N102="zákl. přenesená",J102,0)</f>
        <v>0</v>
      </c>
      <c r="BH102" s="301">
        <f t="shared" ref="BH102:BH117" si="17">IF(N102="sníž. přenesená",J102,0)</f>
        <v>0</v>
      </c>
      <c r="BI102" s="301">
        <f t="shared" ref="BI102:BI117" si="18">IF(N102="nulová",J102,0)</f>
        <v>0</v>
      </c>
      <c r="BJ102" s="202" t="s">
        <v>39</v>
      </c>
      <c r="BK102" s="301">
        <f t="shared" ref="BK102:BK117" si="19">ROUND(I102*H102,2)</f>
        <v>0</v>
      </c>
      <c r="BL102" s="202" t="s">
        <v>261</v>
      </c>
      <c r="BM102" s="202" t="s">
        <v>3453</v>
      </c>
    </row>
    <row r="103" spans="2:65" s="212" customFormat="1" ht="16.5" customHeight="1">
      <c r="B103" s="213"/>
      <c r="C103" s="302" t="s">
        <v>240</v>
      </c>
      <c r="D103" s="302" t="s">
        <v>291</v>
      </c>
      <c r="E103" s="303" t="s">
        <v>2680</v>
      </c>
      <c r="F103" s="304" t="s">
        <v>3454</v>
      </c>
      <c r="G103" s="305" t="s">
        <v>288</v>
      </c>
      <c r="H103" s="306">
        <v>3</v>
      </c>
      <c r="I103" s="117">
        <v>0</v>
      </c>
      <c r="J103" s="307">
        <f t="shared" si="10"/>
        <v>0</v>
      </c>
      <c r="K103" s="304" t="s">
        <v>351</v>
      </c>
      <c r="L103" s="308"/>
      <c r="M103" s="309" t="s">
        <v>5</v>
      </c>
      <c r="N103" s="310" t="s">
        <v>48</v>
      </c>
      <c r="O103" s="214"/>
      <c r="P103" s="299">
        <f t="shared" si="11"/>
        <v>0</v>
      </c>
      <c r="Q103" s="299">
        <v>5.0000000000000001E-3</v>
      </c>
      <c r="R103" s="299">
        <f t="shared" si="12"/>
        <v>1.4999999999999999E-2</v>
      </c>
      <c r="S103" s="299">
        <v>0</v>
      </c>
      <c r="T103" s="300">
        <f t="shared" si="13"/>
        <v>0</v>
      </c>
      <c r="AR103" s="202" t="s">
        <v>327</v>
      </c>
      <c r="AT103" s="202" t="s">
        <v>291</v>
      </c>
      <c r="AU103" s="202" t="s">
        <v>85</v>
      </c>
      <c r="AY103" s="202" t="s">
        <v>196</v>
      </c>
      <c r="BE103" s="301">
        <f t="shared" si="14"/>
        <v>0</v>
      </c>
      <c r="BF103" s="301">
        <f t="shared" si="15"/>
        <v>0</v>
      </c>
      <c r="BG103" s="301">
        <f t="shared" si="16"/>
        <v>0</v>
      </c>
      <c r="BH103" s="301">
        <f t="shared" si="17"/>
        <v>0</v>
      </c>
      <c r="BI103" s="301">
        <f t="shared" si="18"/>
        <v>0</v>
      </c>
      <c r="BJ103" s="202" t="s">
        <v>39</v>
      </c>
      <c r="BK103" s="301">
        <f t="shared" si="19"/>
        <v>0</v>
      </c>
      <c r="BL103" s="202" t="s">
        <v>261</v>
      </c>
      <c r="BM103" s="202" t="s">
        <v>3455</v>
      </c>
    </row>
    <row r="104" spans="2:65" s="212" customFormat="1" ht="16.5" customHeight="1">
      <c r="B104" s="213"/>
      <c r="C104" s="302" t="s">
        <v>245</v>
      </c>
      <c r="D104" s="302" t="s">
        <v>291</v>
      </c>
      <c r="E104" s="303" t="s">
        <v>2683</v>
      </c>
      <c r="F104" s="304" t="s">
        <v>2684</v>
      </c>
      <c r="G104" s="305" t="s">
        <v>288</v>
      </c>
      <c r="H104" s="306">
        <v>3</v>
      </c>
      <c r="I104" s="117">
        <v>0</v>
      </c>
      <c r="J104" s="307">
        <f t="shared" si="10"/>
        <v>0</v>
      </c>
      <c r="K104" s="304" t="s">
        <v>351</v>
      </c>
      <c r="L104" s="308"/>
      <c r="M104" s="309" t="s">
        <v>5</v>
      </c>
      <c r="N104" s="310" t="s">
        <v>48</v>
      </c>
      <c r="O104" s="214"/>
      <c r="P104" s="299">
        <f t="shared" si="11"/>
        <v>0</v>
      </c>
      <c r="Q104" s="299">
        <v>5.0000000000000001E-3</v>
      </c>
      <c r="R104" s="299">
        <f t="shared" si="12"/>
        <v>1.4999999999999999E-2</v>
      </c>
      <c r="S104" s="299">
        <v>0</v>
      </c>
      <c r="T104" s="300">
        <f t="shared" si="13"/>
        <v>0</v>
      </c>
      <c r="AR104" s="202" t="s">
        <v>327</v>
      </c>
      <c r="AT104" s="202" t="s">
        <v>291</v>
      </c>
      <c r="AU104" s="202" t="s">
        <v>85</v>
      </c>
      <c r="AY104" s="202" t="s">
        <v>196</v>
      </c>
      <c r="BE104" s="301">
        <f t="shared" si="14"/>
        <v>0</v>
      </c>
      <c r="BF104" s="301">
        <f t="shared" si="15"/>
        <v>0</v>
      </c>
      <c r="BG104" s="301">
        <f t="shared" si="16"/>
        <v>0</v>
      </c>
      <c r="BH104" s="301">
        <f t="shared" si="17"/>
        <v>0</v>
      </c>
      <c r="BI104" s="301">
        <f t="shared" si="18"/>
        <v>0</v>
      </c>
      <c r="BJ104" s="202" t="s">
        <v>39</v>
      </c>
      <c r="BK104" s="301">
        <f t="shared" si="19"/>
        <v>0</v>
      </c>
      <c r="BL104" s="202" t="s">
        <v>261</v>
      </c>
      <c r="BM104" s="202" t="s">
        <v>3456</v>
      </c>
    </row>
    <row r="105" spans="2:65" s="212" customFormat="1" ht="16.5" customHeight="1">
      <c r="B105" s="213"/>
      <c r="C105" s="302" t="s">
        <v>250</v>
      </c>
      <c r="D105" s="302" t="s">
        <v>291</v>
      </c>
      <c r="E105" s="303" t="s">
        <v>2686</v>
      </c>
      <c r="F105" s="304" t="s">
        <v>2687</v>
      </c>
      <c r="G105" s="305" t="s">
        <v>288</v>
      </c>
      <c r="H105" s="306">
        <v>3</v>
      </c>
      <c r="I105" s="117">
        <v>0</v>
      </c>
      <c r="J105" s="307">
        <f t="shared" si="10"/>
        <v>0</v>
      </c>
      <c r="K105" s="304" t="s">
        <v>351</v>
      </c>
      <c r="L105" s="308"/>
      <c r="M105" s="309" t="s">
        <v>5</v>
      </c>
      <c r="N105" s="310" t="s">
        <v>48</v>
      </c>
      <c r="O105" s="214"/>
      <c r="P105" s="299">
        <f t="shared" si="11"/>
        <v>0</v>
      </c>
      <c r="Q105" s="299">
        <v>5.0000000000000001E-3</v>
      </c>
      <c r="R105" s="299">
        <f t="shared" si="12"/>
        <v>1.4999999999999999E-2</v>
      </c>
      <c r="S105" s="299">
        <v>0</v>
      </c>
      <c r="T105" s="300">
        <f t="shared" si="13"/>
        <v>0</v>
      </c>
      <c r="AR105" s="202" t="s">
        <v>327</v>
      </c>
      <c r="AT105" s="202" t="s">
        <v>291</v>
      </c>
      <c r="AU105" s="202" t="s">
        <v>85</v>
      </c>
      <c r="AY105" s="202" t="s">
        <v>196</v>
      </c>
      <c r="BE105" s="301">
        <f t="shared" si="14"/>
        <v>0</v>
      </c>
      <c r="BF105" s="301">
        <f t="shared" si="15"/>
        <v>0</v>
      </c>
      <c r="BG105" s="301">
        <f t="shared" si="16"/>
        <v>0</v>
      </c>
      <c r="BH105" s="301">
        <f t="shared" si="17"/>
        <v>0</v>
      </c>
      <c r="BI105" s="301">
        <f t="shared" si="18"/>
        <v>0</v>
      </c>
      <c r="BJ105" s="202" t="s">
        <v>39</v>
      </c>
      <c r="BK105" s="301">
        <f t="shared" si="19"/>
        <v>0</v>
      </c>
      <c r="BL105" s="202" t="s">
        <v>261</v>
      </c>
      <c r="BM105" s="202" t="s">
        <v>3457</v>
      </c>
    </row>
    <row r="106" spans="2:65" s="212" customFormat="1" ht="16.5" customHeight="1">
      <c r="B106" s="213"/>
      <c r="C106" s="302" t="s">
        <v>254</v>
      </c>
      <c r="D106" s="302" t="s">
        <v>291</v>
      </c>
      <c r="E106" s="303" t="s">
        <v>2689</v>
      </c>
      <c r="F106" s="304" t="s">
        <v>2690</v>
      </c>
      <c r="G106" s="305" t="s">
        <v>288</v>
      </c>
      <c r="H106" s="306">
        <v>3</v>
      </c>
      <c r="I106" s="117">
        <v>0</v>
      </c>
      <c r="J106" s="307">
        <f t="shared" si="10"/>
        <v>0</v>
      </c>
      <c r="K106" s="304" t="s">
        <v>351</v>
      </c>
      <c r="L106" s="308"/>
      <c r="M106" s="309" t="s">
        <v>5</v>
      </c>
      <c r="N106" s="310" t="s">
        <v>48</v>
      </c>
      <c r="O106" s="214"/>
      <c r="P106" s="299">
        <f t="shared" si="11"/>
        <v>0</v>
      </c>
      <c r="Q106" s="299">
        <v>5.0000000000000001E-3</v>
      </c>
      <c r="R106" s="299">
        <f t="shared" si="12"/>
        <v>1.4999999999999999E-2</v>
      </c>
      <c r="S106" s="299">
        <v>0</v>
      </c>
      <c r="T106" s="300">
        <f t="shared" si="13"/>
        <v>0</v>
      </c>
      <c r="AR106" s="202" t="s">
        <v>327</v>
      </c>
      <c r="AT106" s="202" t="s">
        <v>291</v>
      </c>
      <c r="AU106" s="202" t="s">
        <v>85</v>
      </c>
      <c r="AY106" s="202" t="s">
        <v>196</v>
      </c>
      <c r="BE106" s="301">
        <f t="shared" si="14"/>
        <v>0</v>
      </c>
      <c r="BF106" s="301">
        <f t="shared" si="15"/>
        <v>0</v>
      </c>
      <c r="BG106" s="301">
        <f t="shared" si="16"/>
        <v>0</v>
      </c>
      <c r="BH106" s="301">
        <f t="shared" si="17"/>
        <v>0</v>
      </c>
      <c r="BI106" s="301">
        <f t="shared" si="18"/>
        <v>0</v>
      </c>
      <c r="BJ106" s="202" t="s">
        <v>39</v>
      </c>
      <c r="BK106" s="301">
        <f t="shared" si="19"/>
        <v>0</v>
      </c>
      <c r="BL106" s="202" t="s">
        <v>261</v>
      </c>
      <c r="BM106" s="202" t="s">
        <v>3458</v>
      </c>
    </row>
    <row r="107" spans="2:65" s="212" customFormat="1" ht="16.5" customHeight="1">
      <c r="B107" s="213"/>
      <c r="C107" s="302" t="s">
        <v>11</v>
      </c>
      <c r="D107" s="302" t="s">
        <v>291</v>
      </c>
      <c r="E107" s="303" t="s">
        <v>2692</v>
      </c>
      <c r="F107" s="304" t="s">
        <v>2693</v>
      </c>
      <c r="G107" s="305" t="s">
        <v>288</v>
      </c>
      <c r="H107" s="306">
        <v>3</v>
      </c>
      <c r="I107" s="117">
        <v>0</v>
      </c>
      <c r="J107" s="307">
        <f t="shared" si="10"/>
        <v>0</v>
      </c>
      <c r="K107" s="304" t="s">
        <v>351</v>
      </c>
      <c r="L107" s="308"/>
      <c r="M107" s="309" t="s">
        <v>5</v>
      </c>
      <c r="N107" s="310" t="s">
        <v>48</v>
      </c>
      <c r="O107" s="214"/>
      <c r="P107" s="299">
        <f t="shared" si="11"/>
        <v>0</v>
      </c>
      <c r="Q107" s="299">
        <v>5.0000000000000001E-3</v>
      </c>
      <c r="R107" s="299">
        <f t="shared" si="12"/>
        <v>1.4999999999999999E-2</v>
      </c>
      <c r="S107" s="299">
        <v>0</v>
      </c>
      <c r="T107" s="300">
        <f t="shared" si="13"/>
        <v>0</v>
      </c>
      <c r="AR107" s="202" t="s">
        <v>327</v>
      </c>
      <c r="AT107" s="202" t="s">
        <v>291</v>
      </c>
      <c r="AU107" s="202" t="s">
        <v>85</v>
      </c>
      <c r="AY107" s="202" t="s">
        <v>196</v>
      </c>
      <c r="BE107" s="301">
        <f t="shared" si="14"/>
        <v>0</v>
      </c>
      <c r="BF107" s="301">
        <f t="shared" si="15"/>
        <v>0</v>
      </c>
      <c r="BG107" s="301">
        <f t="shared" si="16"/>
        <v>0</v>
      </c>
      <c r="BH107" s="301">
        <f t="shared" si="17"/>
        <v>0</v>
      </c>
      <c r="BI107" s="301">
        <f t="shared" si="18"/>
        <v>0</v>
      </c>
      <c r="BJ107" s="202" t="s">
        <v>39</v>
      </c>
      <c r="BK107" s="301">
        <f t="shared" si="19"/>
        <v>0</v>
      </c>
      <c r="BL107" s="202" t="s">
        <v>261</v>
      </c>
      <c r="BM107" s="202" t="s">
        <v>3459</v>
      </c>
    </row>
    <row r="108" spans="2:65" s="212" customFormat="1" ht="16.5" customHeight="1">
      <c r="B108" s="213"/>
      <c r="C108" s="302" t="s">
        <v>261</v>
      </c>
      <c r="D108" s="302" t="s">
        <v>291</v>
      </c>
      <c r="E108" s="303" t="s">
        <v>2695</v>
      </c>
      <c r="F108" s="304" t="s">
        <v>2696</v>
      </c>
      <c r="G108" s="305" t="s">
        <v>288</v>
      </c>
      <c r="H108" s="306">
        <v>3</v>
      </c>
      <c r="I108" s="117">
        <v>0</v>
      </c>
      <c r="J108" s="307">
        <f t="shared" si="10"/>
        <v>0</v>
      </c>
      <c r="K108" s="304" t="s">
        <v>351</v>
      </c>
      <c r="L108" s="308"/>
      <c r="M108" s="309" t="s">
        <v>5</v>
      </c>
      <c r="N108" s="310" t="s">
        <v>48</v>
      </c>
      <c r="O108" s="214"/>
      <c r="P108" s="299">
        <f t="shared" si="11"/>
        <v>0</v>
      </c>
      <c r="Q108" s="299">
        <v>5.0000000000000001E-3</v>
      </c>
      <c r="R108" s="299">
        <f t="shared" si="12"/>
        <v>1.4999999999999999E-2</v>
      </c>
      <c r="S108" s="299">
        <v>0</v>
      </c>
      <c r="T108" s="300">
        <f t="shared" si="13"/>
        <v>0</v>
      </c>
      <c r="AR108" s="202" t="s">
        <v>327</v>
      </c>
      <c r="AT108" s="202" t="s">
        <v>291</v>
      </c>
      <c r="AU108" s="202" t="s">
        <v>85</v>
      </c>
      <c r="AY108" s="202" t="s">
        <v>196</v>
      </c>
      <c r="BE108" s="301">
        <f t="shared" si="14"/>
        <v>0</v>
      </c>
      <c r="BF108" s="301">
        <f t="shared" si="15"/>
        <v>0</v>
      </c>
      <c r="BG108" s="301">
        <f t="shared" si="16"/>
        <v>0</v>
      </c>
      <c r="BH108" s="301">
        <f t="shared" si="17"/>
        <v>0</v>
      </c>
      <c r="BI108" s="301">
        <f t="shared" si="18"/>
        <v>0</v>
      </c>
      <c r="BJ108" s="202" t="s">
        <v>39</v>
      </c>
      <c r="BK108" s="301">
        <f t="shared" si="19"/>
        <v>0</v>
      </c>
      <c r="BL108" s="202" t="s">
        <v>261</v>
      </c>
      <c r="BM108" s="202" t="s">
        <v>3460</v>
      </c>
    </row>
    <row r="109" spans="2:65" s="212" customFormat="1" ht="25.5" customHeight="1">
      <c r="B109" s="213"/>
      <c r="C109" s="302" t="s">
        <v>266</v>
      </c>
      <c r="D109" s="302" t="s">
        <v>291</v>
      </c>
      <c r="E109" s="303" t="s">
        <v>2698</v>
      </c>
      <c r="F109" s="304" t="s">
        <v>2699</v>
      </c>
      <c r="G109" s="305" t="s">
        <v>288</v>
      </c>
      <c r="H109" s="306">
        <v>3</v>
      </c>
      <c r="I109" s="117">
        <v>0</v>
      </c>
      <c r="J109" s="307">
        <f t="shared" si="10"/>
        <v>0</v>
      </c>
      <c r="K109" s="304" t="s">
        <v>351</v>
      </c>
      <c r="L109" s="308"/>
      <c r="M109" s="309" t="s">
        <v>5</v>
      </c>
      <c r="N109" s="310" t="s">
        <v>48</v>
      </c>
      <c r="O109" s="214"/>
      <c r="P109" s="299">
        <f t="shared" si="11"/>
        <v>0</v>
      </c>
      <c r="Q109" s="299">
        <v>5.0000000000000001E-3</v>
      </c>
      <c r="R109" s="299">
        <f t="shared" si="12"/>
        <v>1.4999999999999999E-2</v>
      </c>
      <c r="S109" s="299">
        <v>0</v>
      </c>
      <c r="T109" s="300">
        <f t="shared" si="13"/>
        <v>0</v>
      </c>
      <c r="AR109" s="202" t="s">
        <v>327</v>
      </c>
      <c r="AT109" s="202" t="s">
        <v>291</v>
      </c>
      <c r="AU109" s="202" t="s">
        <v>85</v>
      </c>
      <c r="AY109" s="202" t="s">
        <v>196</v>
      </c>
      <c r="BE109" s="301">
        <f t="shared" si="14"/>
        <v>0</v>
      </c>
      <c r="BF109" s="301">
        <f t="shared" si="15"/>
        <v>0</v>
      </c>
      <c r="BG109" s="301">
        <f t="shared" si="16"/>
        <v>0</v>
      </c>
      <c r="BH109" s="301">
        <f t="shared" si="17"/>
        <v>0</v>
      </c>
      <c r="BI109" s="301">
        <f t="shared" si="18"/>
        <v>0</v>
      </c>
      <c r="BJ109" s="202" t="s">
        <v>39</v>
      </c>
      <c r="BK109" s="301">
        <f t="shared" si="19"/>
        <v>0</v>
      </c>
      <c r="BL109" s="202" t="s">
        <v>261</v>
      </c>
      <c r="BM109" s="202" t="s">
        <v>3461</v>
      </c>
    </row>
    <row r="110" spans="2:65" s="212" customFormat="1" ht="16.5" customHeight="1">
      <c r="B110" s="213"/>
      <c r="C110" s="302" t="s">
        <v>270</v>
      </c>
      <c r="D110" s="302" t="s">
        <v>291</v>
      </c>
      <c r="E110" s="303" t="s">
        <v>2701</v>
      </c>
      <c r="F110" s="304" t="s">
        <v>2702</v>
      </c>
      <c r="G110" s="305" t="s">
        <v>288</v>
      </c>
      <c r="H110" s="306">
        <v>2</v>
      </c>
      <c r="I110" s="117">
        <v>0</v>
      </c>
      <c r="J110" s="307">
        <f t="shared" si="10"/>
        <v>0</v>
      </c>
      <c r="K110" s="304" t="s">
        <v>351</v>
      </c>
      <c r="L110" s="308"/>
      <c r="M110" s="309" t="s">
        <v>5</v>
      </c>
      <c r="N110" s="310" t="s">
        <v>48</v>
      </c>
      <c r="O110" s="214"/>
      <c r="P110" s="299">
        <f t="shared" si="11"/>
        <v>0</v>
      </c>
      <c r="Q110" s="299">
        <v>5.0000000000000001E-3</v>
      </c>
      <c r="R110" s="299">
        <f t="shared" si="12"/>
        <v>0.01</v>
      </c>
      <c r="S110" s="299">
        <v>0</v>
      </c>
      <c r="T110" s="300">
        <f t="shared" si="13"/>
        <v>0</v>
      </c>
      <c r="AR110" s="202" t="s">
        <v>327</v>
      </c>
      <c r="AT110" s="202" t="s">
        <v>291</v>
      </c>
      <c r="AU110" s="202" t="s">
        <v>85</v>
      </c>
      <c r="AY110" s="202" t="s">
        <v>196</v>
      </c>
      <c r="BE110" s="301">
        <f t="shared" si="14"/>
        <v>0</v>
      </c>
      <c r="BF110" s="301">
        <f t="shared" si="15"/>
        <v>0</v>
      </c>
      <c r="BG110" s="301">
        <f t="shared" si="16"/>
        <v>0</v>
      </c>
      <c r="BH110" s="301">
        <f t="shared" si="17"/>
        <v>0</v>
      </c>
      <c r="BI110" s="301">
        <f t="shared" si="18"/>
        <v>0</v>
      </c>
      <c r="BJ110" s="202" t="s">
        <v>39</v>
      </c>
      <c r="BK110" s="301">
        <f t="shared" si="19"/>
        <v>0</v>
      </c>
      <c r="BL110" s="202" t="s">
        <v>261</v>
      </c>
      <c r="BM110" s="202" t="s">
        <v>3462</v>
      </c>
    </row>
    <row r="111" spans="2:65" s="212" customFormat="1" ht="16.5" customHeight="1">
      <c r="B111" s="213"/>
      <c r="C111" s="291" t="s">
        <v>274</v>
      </c>
      <c r="D111" s="291" t="s">
        <v>198</v>
      </c>
      <c r="E111" s="292" t="s">
        <v>2704</v>
      </c>
      <c r="F111" s="293" t="s">
        <v>2705</v>
      </c>
      <c r="G111" s="294" t="s">
        <v>288</v>
      </c>
      <c r="H111" s="295">
        <v>3</v>
      </c>
      <c r="I111" s="116">
        <v>0</v>
      </c>
      <c r="J111" s="296">
        <f t="shared" si="10"/>
        <v>0</v>
      </c>
      <c r="K111" s="293" t="s">
        <v>351</v>
      </c>
      <c r="L111" s="213"/>
      <c r="M111" s="297" t="s">
        <v>5</v>
      </c>
      <c r="N111" s="298" t="s">
        <v>48</v>
      </c>
      <c r="O111" s="214"/>
      <c r="P111" s="299">
        <f t="shared" si="11"/>
        <v>0</v>
      </c>
      <c r="Q111" s="299">
        <v>2.5500000000000002E-3</v>
      </c>
      <c r="R111" s="299">
        <f t="shared" si="12"/>
        <v>7.6500000000000005E-3</v>
      </c>
      <c r="S111" s="299">
        <v>0</v>
      </c>
      <c r="T111" s="300">
        <f t="shared" si="13"/>
        <v>0</v>
      </c>
      <c r="AR111" s="202" t="s">
        <v>261</v>
      </c>
      <c r="AT111" s="202" t="s">
        <v>198</v>
      </c>
      <c r="AU111" s="202" t="s">
        <v>85</v>
      </c>
      <c r="AY111" s="202" t="s">
        <v>196</v>
      </c>
      <c r="BE111" s="301">
        <f t="shared" si="14"/>
        <v>0</v>
      </c>
      <c r="BF111" s="301">
        <f t="shared" si="15"/>
        <v>0</v>
      </c>
      <c r="BG111" s="301">
        <f t="shared" si="16"/>
        <v>0</v>
      </c>
      <c r="BH111" s="301">
        <f t="shared" si="17"/>
        <v>0</v>
      </c>
      <c r="BI111" s="301">
        <f t="shared" si="18"/>
        <v>0</v>
      </c>
      <c r="BJ111" s="202" t="s">
        <v>39</v>
      </c>
      <c r="BK111" s="301">
        <f t="shared" si="19"/>
        <v>0</v>
      </c>
      <c r="BL111" s="202" t="s">
        <v>261</v>
      </c>
      <c r="BM111" s="202" t="s">
        <v>3463</v>
      </c>
    </row>
    <row r="112" spans="2:65" s="212" customFormat="1" ht="16.5" customHeight="1">
      <c r="B112" s="213"/>
      <c r="C112" s="291" t="s">
        <v>278</v>
      </c>
      <c r="D112" s="291" t="s">
        <v>198</v>
      </c>
      <c r="E112" s="292" t="s">
        <v>1343</v>
      </c>
      <c r="F112" s="293" t="s">
        <v>1344</v>
      </c>
      <c r="G112" s="294" t="s">
        <v>1264</v>
      </c>
      <c r="H112" s="295">
        <v>10</v>
      </c>
      <c r="I112" s="116">
        <v>0</v>
      </c>
      <c r="J112" s="296">
        <f t="shared" si="10"/>
        <v>0</v>
      </c>
      <c r="K112" s="293" t="s">
        <v>351</v>
      </c>
      <c r="L112" s="213"/>
      <c r="M112" s="297" t="s">
        <v>5</v>
      </c>
      <c r="N112" s="298" t="s">
        <v>48</v>
      </c>
      <c r="O112" s="214"/>
      <c r="P112" s="299">
        <f t="shared" si="11"/>
        <v>0</v>
      </c>
      <c r="Q112" s="299">
        <v>9.4699999999999993E-3</v>
      </c>
      <c r="R112" s="299">
        <f t="shared" si="12"/>
        <v>9.4699999999999993E-2</v>
      </c>
      <c r="S112" s="299">
        <v>0</v>
      </c>
      <c r="T112" s="300">
        <f t="shared" si="13"/>
        <v>0</v>
      </c>
      <c r="AR112" s="202" t="s">
        <v>261</v>
      </c>
      <c r="AT112" s="202" t="s">
        <v>198</v>
      </c>
      <c r="AU112" s="202" t="s">
        <v>85</v>
      </c>
      <c r="AY112" s="202" t="s">
        <v>196</v>
      </c>
      <c r="BE112" s="301">
        <f t="shared" si="14"/>
        <v>0</v>
      </c>
      <c r="BF112" s="301">
        <f t="shared" si="15"/>
        <v>0</v>
      </c>
      <c r="BG112" s="301">
        <f t="shared" si="16"/>
        <v>0</v>
      </c>
      <c r="BH112" s="301">
        <f t="shared" si="17"/>
        <v>0</v>
      </c>
      <c r="BI112" s="301">
        <f t="shared" si="18"/>
        <v>0</v>
      </c>
      <c r="BJ112" s="202" t="s">
        <v>39</v>
      </c>
      <c r="BK112" s="301">
        <f t="shared" si="19"/>
        <v>0</v>
      </c>
      <c r="BL112" s="202" t="s">
        <v>261</v>
      </c>
      <c r="BM112" s="202" t="s">
        <v>3464</v>
      </c>
    </row>
    <row r="113" spans="2:65" s="212" customFormat="1" ht="16.5" customHeight="1">
      <c r="B113" s="213"/>
      <c r="C113" s="291" t="s">
        <v>10</v>
      </c>
      <c r="D113" s="291" t="s">
        <v>198</v>
      </c>
      <c r="E113" s="292" t="s">
        <v>1346</v>
      </c>
      <c r="F113" s="293" t="s">
        <v>1347</v>
      </c>
      <c r="G113" s="294" t="s">
        <v>288</v>
      </c>
      <c r="H113" s="295">
        <v>3</v>
      </c>
      <c r="I113" s="116">
        <v>0</v>
      </c>
      <c r="J113" s="296">
        <f t="shared" si="10"/>
        <v>0</v>
      </c>
      <c r="K113" s="293" t="s">
        <v>351</v>
      </c>
      <c r="L113" s="213"/>
      <c r="M113" s="297" t="s">
        <v>5</v>
      </c>
      <c r="N113" s="298" t="s">
        <v>48</v>
      </c>
      <c r="O113" s="214"/>
      <c r="P113" s="299">
        <f t="shared" si="11"/>
        <v>0</v>
      </c>
      <c r="Q113" s="299">
        <v>9.4699999999999993E-3</v>
      </c>
      <c r="R113" s="299">
        <f t="shared" si="12"/>
        <v>2.8409999999999998E-2</v>
      </c>
      <c r="S113" s="299">
        <v>0</v>
      </c>
      <c r="T113" s="300">
        <f t="shared" si="13"/>
        <v>0</v>
      </c>
      <c r="AR113" s="202" t="s">
        <v>261</v>
      </c>
      <c r="AT113" s="202" t="s">
        <v>198</v>
      </c>
      <c r="AU113" s="202" t="s">
        <v>85</v>
      </c>
      <c r="AY113" s="202" t="s">
        <v>196</v>
      </c>
      <c r="BE113" s="301">
        <f t="shared" si="14"/>
        <v>0</v>
      </c>
      <c r="BF113" s="301">
        <f t="shared" si="15"/>
        <v>0</v>
      </c>
      <c r="BG113" s="301">
        <f t="shared" si="16"/>
        <v>0</v>
      </c>
      <c r="BH113" s="301">
        <f t="shared" si="17"/>
        <v>0</v>
      </c>
      <c r="BI113" s="301">
        <f t="shared" si="18"/>
        <v>0</v>
      </c>
      <c r="BJ113" s="202" t="s">
        <v>39</v>
      </c>
      <c r="BK113" s="301">
        <f t="shared" si="19"/>
        <v>0</v>
      </c>
      <c r="BL113" s="202" t="s">
        <v>261</v>
      </c>
      <c r="BM113" s="202" t="s">
        <v>3465</v>
      </c>
    </row>
    <row r="114" spans="2:65" s="212" customFormat="1" ht="16.5" customHeight="1">
      <c r="B114" s="213"/>
      <c r="C114" s="291" t="s">
        <v>285</v>
      </c>
      <c r="D114" s="291" t="s">
        <v>198</v>
      </c>
      <c r="E114" s="292" t="s">
        <v>2709</v>
      </c>
      <c r="F114" s="293" t="s">
        <v>2710</v>
      </c>
      <c r="G114" s="294" t="s">
        <v>288</v>
      </c>
      <c r="H114" s="295">
        <v>3</v>
      </c>
      <c r="I114" s="116">
        <v>0</v>
      </c>
      <c r="J114" s="296">
        <f t="shared" si="10"/>
        <v>0</v>
      </c>
      <c r="K114" s="293" t="s">
        <v>351</v>
      </c>
      <c r="L114" s="213"/>
      <c r="M114" s="297" t="s">
        <v>5</v>
      </c>
      <c r="N114" s="298" t="s">
        <v>48</v>
      </c>
      <c r="O114" s="214"/>
      <c r="P114" s="299">
        <f t="shared" si="11"/>
        <v>0</v>
      </c>
      <c r="Q114" s="299">
        <v>9.4699999999999993E-3</v>
      </c>
      <c r="R114" s="299">
        <f t="shared" si="12"/>
        <v>2.8409999999999998E-2</v>
      </c>
      <c r="S114" s="299">
        <v>0</v>
      </c>
      <c r="T114" s="300">
        <f t="shared" si="13"/>
        <v>0</v>
      </c>
      <c r="AR114" s="202" t="s">
        <v>261</v>
      </c>
      <c r="AT114" s="202" t="s">
        <v>198</v>
      </c>
      <c r="AU114" s="202" t="s">
        <v>85</v>
      </c>
      <c r="AY114" s="202" t="s">
        <v>196</v>
      </c>
      <c r="BE114" s="301">
        <f t="shared" si="14"/>
        <v>0</v>
      </c>
      <c r="BF114" s="301">
        <f t="shared" si="15"/>
        <v>0</v>
      </c>
      <c r="BG114" s="301">
        <f t="shared" si="16"/>
        <v>0</v>
      </c>
      <c r="BH114" s="301">
        <f t="shared" si="17"/>
        <v>0</v>
      </c>
      <c r="BI114" s="301">
        <f t="shared" si="18"/>
        <v>0</v>
      </c>
      <c r="BJ114" s="202" t="s">
        <v>39</v>
      </c>
      <c r="BK114" s="301">
        <f t="shared" si="19"/>
        <v>0</v>
      </c>
      <c r="BL114" s="202" t="s">
        <v>261</v>
      </c>
      <c r="BM114" s="202" t="s">
        <v>3466</v>
      </c>
    </row>
    <row r="115" spans="2:65" s="212" customFormat="1" ht="16.5" customHeight="1">
      <c r="B115" s="213"/>
      <c r="C115" s="291" t="s">
        <v>290</v>
      </c>
      <c r="D115" s="291" t="s">
        <v>198</v>
      </c>
      <c r="E115" s="292" t="s">
        <v>2712</v>
      </c>
      <c r="F115" s="293" t="s">
        <v>2713</v>
      </c>
      <c r="G115" s="294" t="s">
        <v>288</v>
      </c>
      <c r="H115" s="295">
        <v>2</v>
      </c>
      <c r="I115" s="116">
        <v>0</v>
      </c>
      <c r="J115" s="296">
        <f t="shared" si="10"/>
        <v>0</v>
      </c>
      <c r="K115" s="293" t="s">
        <v>351</v>
      </c>
      <c r="L115" s="213"/>
      <c r="M115" s="297" t="s">
        <v>5</v>
      </c>
      <c r="N115" s="298" t="s">
        <v>48</v>
      </c>
      <c r="O115" s="214"/>
      <c r="P115" s="299">
        <f t="shared" si="11"/>
        <v>0</v>
      </c>
      <c r="Q115" s="299">
        <v>9.4699999999999993E-3</v>
      </c>
      <c r="R115" s="299">
        <f t="shared" si="12"/>
        <v>1.8939999999999999E-2</v>
      </c>
      <c r="S115" s="299">
        <v>0</v>
      </c>
      <c r="T115" s="300">
        <f t="shared" si="13"/>
        <v>0</v>
      </c>
      <c r="AR115" s="202" t="s">
        <v>261</v>
      </c>
      <c r="AT115" s="202" t="s">
        <v>198</v>
      </c>
      <c r="AU115" s="202" t="s">
        <v>85</v>
      </c>
      <c r="AY115" s="202" t="s">
        <v>196</v>
      </c>
      <c r="BE115" s="301">
        <f t="shared" si="14"/>
        <v>0</v>
      </c>
      <c r="BF115" s="301">
        <f t="shared" si="15"/>
        <v>0</v>
      </c>
      <c r="BG115" s="301">
        <f t="shared" si="16"/>
        <v>0</v>
      </c>
      <c r="BH115" s="301">
        <f t="shared" si="17"/>
        <v>0</v>
      </c>
      <c r="BI115" s="301">
        <f t="shared" si="18"/>
        <v>0</v>
      </c>
      <c r="BJ115" s="202" t="s">
        <v>39</v>
      </c>
      <c r="BK115" s="301">
        <f t="shared" si="19"/>
        <v>0</v>
      </c>
      <c r="BL115" s="202" t="s">
        <v>261</v>
      </c>
      <c r="BM115" s="202" t="s">
        <v>3467</v>
      </c>
    </row>
    <row r="116" spans="2:65" s="212" customFormat="1" ht="16.5" customHeight="1">
      <c r="B116" s="213"/>
      <c r="C116" s="291" t="s">
        <v>295</v>
      </c>
      <c r="D116" s="291" t="s">
        <v>198</v>
      </c>
      <c r="E116" s="292" t="s">
        <v>1364</v>
      </c>
      <c r="F116" s="293" t="s">
        <v>1365</v>
      </c>
      <c r="G116" s="294" t="s">
        <v>243</v>
      </c>
      <c r="H116" s="295">
        <v>0.74299999999999999</v>
      </c>
      <c r="I116" s="116">
        <v>0</v>
      </c>
      <c r="J116" s="296">
        <f t="shared" si="10"/>
        <v>0</v>
      </c>
      <c r="K116" s="293" t="s">
        <v>351</v>
      </c>
      <c r="L116" s="213"/>
      <c r="M116" s="297" t="s">
        <v>5</v>
      </c>
      <c r="N116" s="298" t="s">
        <v>48</v>
      </c>
      <c r="O116" s="214"/>
      <c r="P116" s="299">
        <f t="shared" si="11"/>
        <v>0</v>
      </c>
      <c r="Q116" s="299">
        <v>0</v>
      </c>
      <c r="R116" s="299">
        <f t="shared" si="12"/>
        <v>0</v>
      </c>
      <c r="S116" s="299">
        <v>0</v>
      </c>
      <c r="T116" s="300">
        <f t="shared" si="13"/>
        <v>0</v>
      </c>
      <c r="AR116" s="202" t="s">
        <v>261</v>
      </c>
      <c r="AT116" s="202" t="s">
        <v>198</v>
      </c>
      <c r="AU116" s="202" t="s">
        <v>85</v>
      </c>
      <c r="AY116" s="202" t="s">
        <v>196</v>
      </c>
      <c r="BE116" s="301">
        <f t="shared" si="14"/>
        <v>0</v>
      </c>
      <c r="BF116" s="301">
        <f t="shared" si="15"/>
        <v>0</v>
      </c>
      <c r="BG116" s="301">
        <f t="shared" si="16"/>
        <v>0</v>
      </c>
      <c r="BH116" s="301">
        <f t="shared" si="17"/>
        <v>0</v>
      </c>
      <c r="BI116" s="301">
        <f t="shared" si="18"/>
        <v>0</v>
      </c>
      <c r="BJ116" s="202" t="s">
        <v>39</v>
      </c>
      <c r="BK116" s="301">
        <f t="shared" si="19"/>
        <v>0</v>
      </c>
      <c r="BL116" s="202" t="s">
        <v>261</v>
      </c>
      <c r="BM116" s="202" t="s">
        <v>3468</v>
      </c>
    </row>
    <row r="117" spans="2:65" s="212" customFormat="1" ht="16.5" customHeight="1">
      <c r="B117" s="213"/>
      <c r="C117" s="291" t="s">
        <v>299</v>
      </c>
      <c r="D117" s="291" t="s">
        <v>198</v>
      </c>
      <c r="E117" s="292" t="s">
        <v>1367</v>
      </c>
      <c r="F117" s="293" t="s">
        <v>1368</v>
      </c>
      <c r="G117" s="294" t="s">
        <v>243</v>
      </c>
      <c r="H117" s="295">
        <v>0.74299999999999999</v>
      </c>
      <c r="I117" s="116">
        <v>0</v>
      </c>
      <c r="J117" s="296">
        <f t="shared" si="10"/>
        <v>0</v>
      </c>
      <c r="K117" s="293" t="s">
        <v>351</v>
      </c>
      <c r="L117" s="213"/>
      <c r="M117" s="297" t="s">
        <v>5</v>
      </c>
      <c r="N117" s="298" t="s">
        <v>48</v>
      </c>
      <c r="O117" s="214"/>
      <c r="P117" s="299">
        <f t="shared" si="11"/>
        <v>0</v>
      </c>
      <c r="Q117" s="299">
        <v>0</v>
      </c>
      <c r="R117" s="299">
        <f t="shared" si="12"/>
        <v>0</v>
      </c>
      <c r="S117" s="299">
        <v>0</v>
      </c>
      <c r="T117" s="300">
        <f t="shared" si="13"/>
        <v>0</v>
      </c>
      <c r="AR117" s="202" t="s">
        <v>261</v>
      </c>
      <c r="AT117" s="202" t="s">
        <v>198</v>
      </c>
      <c r="AU117" s="202" t="s">
        <v>85</v>
      </c>
      <c r="AY117" s="202" t="s">
        <v>196</v>
      </c>
      <c r="BE117" s="301">
        <f t="shared" si="14"/>
        <v>0</v>
      </c>
      <c r="BF117" s="301">
        <f t="shared" si="15"/>
        <v>0</v>
      </c>
      <c r="BG117" s="301">
        <f t="shared" si="16"/>
        <v>0</v>
      </c>
      <c r="BH117" s="301">
        <f t="shared" si="17"/>
        <v>0</v>
      </c>
      <c r="BI117" s="301">
        <f t="shared" si="18"/>
        <v>0</v>
      </c>
      <c r="BJ117" s="202" t="s">
        <v>39</v>
      </c>
      <c r="BK117" s="301">
        <f t="shared" si="19"/>
        <v>0</v>
      </c>
      <c r="BL117" s="202" t="s">
        <v>261</v>
      </c>
      <c r="BM117" s="202" t="s">
        <v>3469</v>
      </c>
    </row>
    <row r="118" spans="2:65" s="279" customFormat="1" ht="29.85" customHeight="1">
      <c r="B118" s="278"/>
      <c r="D118" s="280" t="s">
        <v>76</v>
      </c>
      <c r="E118" s="289" t="s">
        <v>1390</v>
      </c>
      <c r="F118" s="289" t="s">
        <v>1391</v>
      </c>
      <c r="I118" s="115"/>
      <c r="J118" s="290">
        <f>BK118</f>
        <v>0</v>
      </c>
      <c r="L118" s="278"/>
      <c r="M118" s="283"/>
      <c r="N118" s="284"/>
      <c r="O118" s="284"/>
      <c r="P118" s="285">
        <f>SUM(P119:P128)</f>
        <v>0</v>
      </c>
      <c r="Q118" s="284"/>
      <c r="R118" s="285">
        <f>SUM(R119:R128)</f>
        <v>0.20117499999999999</v>
      </c>
      <c r="S118" s="284"/>
      <c r="T118" s="286">
        <f>SUM(T119:T128)</f>
        <v>0</v>
      </c>
      <c r="AR118" s="280" t="s">
        <v>85</v>
      </c>
      <c r="AT118" s="287" t="s">
        <v>76</v>
      </c>
      <c r="AU118" s="287" t="s">
        <v>39</v>
      </c>
      <c r="AY118" s="280" t="s">
        <v>196</v>
      </c>
      <c r="BK118" s="288">
        <f>SUM(BK119:BK128)</f>
        <v>0</v>
      </c>
    </row>
    <row r="119" spans="2:65" s="212" customFormat="1" ht="16.5" customHeight="1">
      <c r="B119" s="213"/>
      <c r="C119" s="291" t="s">
        <v>303</v>
      </c>
      <c r="D119" s="291" t="s">
        <v>198</v>
      </c>
      <c r="E119" s="292" t="s">
        <v>1395</v>
      </c>
      <c r="F119" s="293" t="s">
        <v>1396</v>
      </c>
      <c r="G119" s="294" t="s">
        <v>400</v>
      </c>
      <c r="H119" s="295">
        <v>71.5</v>
      </c>
      <c r="I119" s="116">
        <v>0</v>
      </c>
      <c r="J119" s="296">
        <f t="shared" ref="J119:J128" si="20">ROUND(I119*H119,2)</f>
        <v>0</v>
      </c>
      <c r="K119" s="293" t="s">
        <v>202</v>
      </c>
      <c r="L119" s="213"/>
      <c r="M119" s="297" t="s">
        <v>5</v>
      </c>
      <c r="N119" s="298" t="s">
        <v>48</v>
      </c>
      <c r="O119" s="214"/>
      <c r="P119" s="299">
        <f t="shared" ref="P119:P128" si="21">O119*H119</f>
        <v>0</v>
      </c>
      <c r="Q119" s="299">
        <v>4.6999999999999999E-4</v>
      </c>
      <c r="R119" s="299">
        <f t="shared" ref="R119:R128" si="22">Q119*H119</f>
        <v>3.3604999999999996E-2</v>
      </c>
      <c r="S119" s="299">
        <v>0</v>
      </c>
      <c r="T119" s="300">
        <f t="shared" ref="T119:T128" si="23">S119*H119</f>
        <v>0</v>
      </c>
      <c r="AR119" s="202" t="s">
        <v>261</v>
      </c>
      <c r="AT119" s="202" t="s">
        <v>198</v>
      </c>
      <c r="AU119" s="202" t="s">
        <v>85</v>
      </c>
      <c r="AY119" s="202" t="s">
        <v>196</v>
      </c>
      <c r="BE119" s="301">
        <f t="shared" ref="BE119:BE128" si="24">IF(N119="základní",J119,0)</f>
        <v>0</v>
      </c>
      <c r="BF119" s="301">
        <f t="shared" ref="BF119:BF128" si="25">IF(N119="snížená",J119,0)</f>
        <v>0</v>
      </c>
      <c r="BG119" s="301">
        <f t="shared" ref="BG119:BG128" si="26">IF(N119="zákl. přenesená",J119,0)</f>
        <v>0</v>
      </c>
      <c r="BH119" s="301">
        <f t="shared" ref="BH119:BH128" si="27">IF(N119="sníž. přenesená",J119,0)</f>
        <v>0</v>
      </c>
      <c r="BI119" s="301">
        <f t="shared" ref="BI119:BI128" si="28">IF(N119="nulová",J119,0)</f>
        <v>0</v>
      </c>
      <c r="BJ119" s="202" t="s">
        <v>39</v>
      </c>
      <c r="BK119" s="301">
        <f t="shared" ref="BK119:BK128" si="29">ROUND(I119*H119,2)</f>
        <v>0</v>
      </c>
      <c r="BL119" s="202" t="s">
        <v>261</v>
      </c>
      <c r="BM119" s="202" t="s">
        <v>3470</v>
      </c>
    </row>
    <row r="120" spans="2:65" s="212" customFormat="1" ht="16.5" customHeight="1">
      <c r="B120" s="213"/>
      <c r="C120" s="291" t="s">
        <v>307</v>
      </c>
      <c r="D120" s="291" t="s">
        <v>198</v>
      </c>
      <c r="E120" s="292" t="s">
        <v>1398</v>
      </c>
      <c r="F120" s="293" t="s">
        <v>1399</v>
      </c>
      <c r="G120" s="294" t="s">
        <v>400</v>
      </c>
      <c r="H120" s="295">
        <v>60.5</v>
      </c>
      <c r="I120" s="116">
        <v>0</v>
      </c>
      <c r="J120" s="296">
        <f t="shared" si="20"/>
        <v>0</v>
      </c>
      <c r="K120" s="293" t="s">
        <v>202</v>
      </c>
      <c r="L120" s="213"/>
      <c r="M120" s="297" t="s">
        <v>5</v>
      </c>
      <c r="N120" s="298" t="s">
        <v>48</v>
      </c>
      <c r="O120" s="214"/>
      <c r="P120" s="299">
        <f t="shared" si="21"/>
        <v>0</v>
      </c>
      <c r="Q120" s="299">
        <v>5.8E-4</v>
      </c>
      <c r="R120" s="299">
        <f t="shared" si="22"/>
        <v>3.5090000000000003E-2</v>
      </c>
      <c r="S120" s="299">
        <v>0</v>
      </c>
      <c r="T120" s="300">
        <f t="shared" si="23"/>
        <v>0</v>
      </c>
      <c r="AR120" s="202" t="s">
        <v>261</v>
      </c>
      <c r="AT120" s="202" t="s">
        <v>198</v>
      </c>
      <c r="AU120" s="202" t="s">
        <v>85</v>
      </c>
      <c r="AY120" s="202" t="s">
        <v>196</v>
      </c>
      <c r="BE120" s="301">
        <f t="shared" si="24"/>
        <v>0</v>
      </c>
      <c r="BF120" s="301">
        <f t="shared" si="25"/>
        <v>0</v>
      </c>
      <c r="BG120" s="301">
        <f t="shared" si="26"/>
        <v>0</v>
      </c>
      <c r="BH120" s="301">
        <f t="shared" si="27"/>
        <v>0</v>
      </c>
      <c r="BI120" s="301">
        <f t="shared" si="28"/>
        <v>0</v>
      </c>
      <c r="BJ120" s="202" t="s">
        <v>39</v>
      </c>
      <c r="BK120" s="301">
        <f t="shared" si="29"/>
        <v>0</v>
      </c>
      <c r="BL120" s="202" t="s">
        <v>261</v>
      </c>
      <c r="BM120" s="202" t="s">
        <v>3471</v>
      </c>
    </row>
    <row r="121" spans="2:65" s="212" customFormat="1" ht="16.5" customHeight="1">
      <c r="B121" s="213"/>
      <c r="C121" s="291" t="s">
        <v>311</v>
      </c>
      <c r="D121" s="291" t="s">
        <v>198</v>
      </c>
      <c r="E121" s="292" t="s">
        <v>1401</v>
      </c>
      <c r="F121" s="293" t="s">
        <v>1402</v>
      </c>
      <c r="G121" s="294" t="s">
        <v>400</v>
      </c>
      <c r="H121" s="295">
        <v>22</v>
      </c>
      <c r="I121" s="116">
        <v>0</v>
      </c>
      <c r="J121" s="296">
        <f t="shared" si="20"/>
        <v>0</v>
      </c>
      <c r="K121" s="293" t="s">
        <v>202</v>
      </c>
      <c r="L121" s="213"/>
      <c r="M121" s="297" t="s">
        <v>5</v>
      </c>
      <c r="N121" s="298" t="s">
        <v>48</v>
      </c>
      <c r="O121" s="214"/>
      <c r="P121" s="299">
        <f t="shared" si="21"/>
        <v>0</v>
      </c>
      <c r="Q121" s="299">
        <v>7.1000000000000002E-4</v>
      </c>
      <c r="R121" s="299">
        <f t="shared" si="22"/>
        <v>1.562E-2</v>
      </c>
      <c r="S121" s="299">
        <v>0</v>
      </c>
      <c r="T121" s="300">
        <f t="shared" si="23"/>
        <v>0</v>
      </c>
      <c r="AR121" s="202" t="s">
        <v>261</v>
      </c>
      <c r="AT121" s="202" t="s">
        <v>198</v>
      </c>
      <c r="AU121" s="202" t="s">
        <v>85</v>
      </c>
      <c r="AY121" s="202" t="s">
        <v>196</v>
      </c>
      <c r="BE121" s="301">
        <f t="shared" si="24"/>
        <v>0</v>
      </c>
      <c r="BF121" s="301">
        <f t="shared" si="25"/>
        <v>0</v>
      </c>
      <c r="BG121" s="301">
        <f t="shared" si="26"/>
        <v>0</v>
      </c>
      <c r="BH121" s="301">
        <f t="shared" si="27"/>
        <v>0</v>
      </c>
      <c r="BI121" s="301">
        <f t="shared" si="28"/>
        <v>0</v>
      </c>
      <c r="BJ121" s="202" t="s">
        <v>39</v>
      </c>
      <c r="BK121" s="301">
        <f t="shared" si="29"/>
        <v>0</v>
      </c>
      <c r="BL121" s="202" t="s">
        <v>261</v>
      </c>
      <c r="BM121" s="202" t="s">
        <v>3472</v>
      </c>
    </row>
    <row r="122" spans="2:65" s="212" customFormat="1" ht="16.5" customHeight="1">
      <c r="B122" s="213"/>
      <c r="C122" s="291" t="s">
        <v>315</v>
      </c>
      <c r="D122" s="291" t="s">
        <v>198</v>
      </c>
      <c r="E122" s="292" t="s">
        <v>1404</v>
      </c>
      <c r="F122" s="293" t="s">
        <v>1405</v>
      </c>
      <c r="G122" s="294" t="s">
        <v>400</v>
      </c>
      <c r="H122" s="295">
        <v>110</v>
      </c>
      <c r="I122" s="116">
        <v>0</v>
      </c>
      <c r="J122" s="296">
        <f t="shared" si="20"/>
        <v>0</v>
      </c>
      <c r="K122" s="293" t="s">
        <v>202</v>
      </c>
      <c r="L122" s="213"/>
      <c r="M122" s="297" t="s">
        <v>5</v>
      </c>
      <c r="N122" s="298" t="s">
        <v>48</v>
      </c>
      <c r="O122" s="214"/>
      <c r="P122" s="299">
        <f t="shared" si="21"/>
        <v>0</v>
      </c>
      <c r="Q122" s="299">
        <v>1.06E-3</v>
      </c>
      <c r="R122" s="299">
        <f t="shared" si="22"/>
        <v>0.1166</v>
      </c>
      <c r="S122" s="299">
        <v>0</v>
      </c>
      <c r="T122" s="300">
        <f t="shared" si="23"/>
        <v>0</v>
      </c>
      <c r="AR122" s="202" t="s">
        <v>261</v>
      </c>
      <c r="AT122" s="202" t="s">
        <v>198</v>
      </c>
      <c r="AU122" s="202" t="s">
        <v>85</v>
      </c>
      <c r="AY122" s="202" t="s">
        <v>196</v>
      </c>
      <c r="BE122" s="301">
        <f t="shared" si="24"/>
        <v>0</v>
      </c>
      <c r="BF122" s="301">
        <f t="shared" si="25"/>
        <v>0</v>
      </c>
      <c r="BG122" s="301">
        <f t="shared" si="26"/>
        <v>0</v>
      </c>
      <c r="BH122" s="301">
        <f t="shared" si="27"/>
        <v>0</v>
      </c>
      <c r="BI122" s="301">
        <f t="shared" si="28"/>
        <v>0</v>
      </c>
      <c r="BJ122" s="202" t="s">
        <v>39</v>
      </c>
      <c r="BK122" s="301">
        <f t="shared" si="29"/>
        <v>0</v>
      </c>
      <c r="BL122" s="202" t="s">
        <v>261</v>
      </c>
      <c r="BM122" s="202" t="s">
        <v>3473</v>
      </c>
    </row>
    <row r="123" spans="2:65" s="212" customFormat="1" ht="25.5" customHeight="1">
      <c r="B123" s="213"/>
      <c r="C123" s="291" t="s">
        <v>319</v>
      </c>
      <c r="D123" s="291" t="s">
        <v>198</v>
      </c>
      <c r="E123" s="292" t="s">
        <v>1410</v>
      </c>
      <c r="F123" s="293" t="s">
        <v>1411</v>
      </c>
      <c r="G123" s="294" t="s">
        <v>288</v>
      </c>
      <c r="H123" s="295">
        <v>16</v>
      </c>
      <c r="I123" s="116">
        <v>0</v>
      </c>
      <c r="J123" s="296">
        <f t="shared" si="20"/>
        <v>0</v>
      </c>
      <c r="K123" s="293" t="s">
        <v>202</v>
      </c>
      <c r="L123" s="213"/>
      <c r="M123" s="297" t="s">
        <v>5</v>
      </c>
      <c r="N123" s="298" t="s">
        <v>48</v>
      </c>
      <c r="O123" s="214"/>
      <c r="P123" s="299">
        <f t="shared" si="21"/>
        <v>0</v>
      </c>
      <c r="Q123" s="299">
        <v>1.0000000000000001E-5</v>
      </c>
      <c r="R123" s="299">
        <f t="shared" si="22"/>
        <v>1.6000000000000001E-4</v>
      </c>
      <c r="S123" s="299">
        <v>0</v>
      </c>
      <c r="T123" s="300">
        <f t="shared" si="23"/>
        <v>0</v>
      </c>
      <c r="AR123" s="202" t="s">
        <v>261</v>
      </c>
      <c r="AT123" s="202" t="s">
        <v>198</v>
      </c>
      <c r="AU123" s="202" t="s">
        <v>85</v>
      </c>
      <c r="AY123" s="202" t="s">
        <v>196</v>
      </c>
      <c r="BE123" s="301">
        <f t="shared" si="24"/>
        <v>0</v>
      </c>
      <c r="BF123" s="301">
        <f t="shared" si="25"/>
        <v>0</v>
      </c>
      <c r="BG123" s="301">
        <f t="shared" si="26"/>
        <v>0</v>
      </c>
      <c r="BH123" s="301">
        <f t="shared" si="27"/>
        <v>0</v>
      </c>
      <c r="BI123" s="301">
        <f t="shared" si="28"/>
        <v>0</v>
      </c>
      <c r="BJ123" s="202" t="s">
        <v>39</v>
      </c>
      <c r="BK123" s="301">
        <f t="shared" si="29"/>
        <v>0</v>
      </c>
      <c r="BL123" s="202" t="s">
        <v>261</v>
      </c>
      <c r="BM123" s="202" t="s">
        <v>3474</v>
      </c>
    </row>
    <row r="124" spans="2:65" s="212" customFormat="1" ht="25.5" customHeight="1">
      <c r="B124" s="213"/>
      <c r="C124" s="291" t="s">
        <v>323</v>
      </c>
      <c r="D124" s="291" t="s">
        <v>198</v>
      </c>
      <c r="E124" s="292" t="s">
        <v>3475</v>
      </c>
      <c r="F124" s="293" t="s">
        <v>3476</v>
      </c>
      <c r="G124" s="294" t="s">
        <v>288</v>
      </c>
      <c r="H124" s="295">
        <v>2</v>
      </c>
      <c r="I124" s="116">
        <v>0</v>
      </c>
      <c r="J124" s="296">
        <f t="shared" si="20"/>
        <v>0</v>
      </c>
      <c r="K124" s="293" t="s">
        <v>202</v>
      </c>
      <c r="L124" s="213"/>
      <c r="M124" s="297" t="s">
        <v>5</v>
      </c>
      <c r="N124" s="298" t="s">
        <v>48</v>
      </c>
      <c r="O124" s="214"/>
      <c r="P124" s="299">
        <f t="shared" si="21"/>
        <v>0</v>
      </c>
      <c r="Q124" s="299">
        <v>5.0000000000000002E-5</v>
      </c>
      <c r="R124" s="299">
        <f t="shared" si="22"/>
        <v>1E-4</v>
      </c>
      <c r="S124" s="299">
        <v>0</v>
      </c>
      <c r="T124" s="300">
        <f t="shared" si="23"/>
        <v>0</v>
      </c>
      <c r="AR124" s="202" t="s">
        <v>261</v>
      </c>
      <c r="AT124" s="202" t="s">
        <v>198</v>
      </c>
      <c r="AU124" s="202" t="s">
        <v>85</v>
      </c>
      <c r="AY124" s="202" t="s">
        <v>196</v>
      </c>
      <c r="BE124" s="301">
        <f t="shared" si="24"/>
        <v>0</v>
      </c>
      <c r="BF124" s="301">
        <f t="shared" si="25"/>
        <v>0</v>
      </c>
      <c r="BG124" s="301">
        <f t="shared" si="26"/>
        <v>0</v>
      </c>
      <c r="BH124" s="301">
        <f t="shared" si="27"/>
        <v>0</v>
      </c>
      <c r="BI124" s="301">
        <f t="shared" si="28"/>
        <v>0</v>
      </c>
      <c r="BJ124" s="202" t="s">
        <v>39</v>
      </c>
      <c r="BK124" s="301">
        <f t="shared" si="29"/>
        <v>0</v>
      </c>
      <c r="BL124" s="202" t="s">
        <v>261</v>
      </c>
      <c r="BM124" s="202" t="s">
        <v>3477</v>
      </c>
    </row>
    <row r="125" spans="2:65" s="212" customFormat="1" ht="16.5" customHeight="1">
      <c r="B125" s="213"/>
      <c r="C125" s="291" t="s">
        <v>327</v>
      </c>
      <c r="D125" s="291" t="s">
        <v>198</v>
      </c>
      <c r="E125" s="292" t="s">
        <v>1416</v>
      </c>
      <c r="F125" s="293" t="s">
        <v>1417</v>
      </c>
      <c r="G125" s="294" t="s">
        <v>400</v>
      </c>
      <c r="H125" s="295">
        <v>263</v>
      </c>
      <c r="I125" s="116">
        <v>0</v>
      </c>
      <c r="J125" s="296">
        <f t="shared" si="20"/>
        <v>0</v>
      </c>
      <c r="K125" s="293" t="s">
        <v>202</v>
      </c>
      <c r="L125" s="213"/>
      <c r="M125" s="297" t="s">
        <v>5</v>
      </c>
      <c r="N125" s="298" t="s">
        <v>48</v>
      </c>
      <c r="O125" s="214"/>
      <c r="P125" s="299">
        <f t="shared" si="21"/>
        <v>0</v>
      </c>
      <c r="Q125" s="299">
        <v>0</v>
      </c>
      <c r="R125" s="299">
        <f t="shared" si="22"/>
        <v>0</v>
      </c>
      <c r="S125" s="299">
        <v>0</v>
      </c>
      <c r="T125" s="300">
        <f t="shared" si="23"/>
        <v>0</v>
      </c>
      <c r="AR125" s="202" t="s">
        <v>261</v>
      </c>
      <c r="AT125" s="202" t="s">
        <v>198</v>
      </c>
      <c r="AU125" s="202" t="s">
        <v>85</v>
      </c>
      <c r="AY125" s="202" t="s">
        <v>196</v>
      </c>
      <c r="BE125" s="301">
        <f t="shared" si="24"/>
        <v>0</v>
      </c>
      <c r="BF125" s="301">
        <f t="shared" si="25"/>
        <v>0</v>
      </c>
      <c r="BG125" s="301">
        <f t="shared" si="26"/>
        <v>0</v>
      </c>
      <c r="BH125" s="301">
        <f t="shared" si="27"/>
        <v>0</v>
      </c>
      <c r="BI125" s="301">
        <f t="shared" si="28"/>
        <v>0</v>
      </c>
      <c r="BJ125" s="202" t="s">
        <v>39</v>
      </c>
      <c r="BK125" s="301">
        <f t="shared" si="29"/>
        <v>0</v>
      </c>
      <c r="BL125" s="202" t="s">
        <v>261</v>
      </c>
      <c r="BM125" s="202" t="s">
        <v>3478</v>
      </c>
    </row>
    <row r="126" spans="2:65" s="212" customFormat="1" ht="25.5" customHeight="1">
      <c r="B126" s="213"/>
      <c r="C126" s="291" t="s">
        <v>331</v>
      </c>
      <c r="D126" s="291" t="s">
        <v>198</v>
      </c>
      <c r="E126" s="292" t="s">
        <v>1419</v>
      </c>
      <c r="F126" s="293" t="s">
        <v>1420</v>
      </c>
      <c r="G126" s="294" t="s">
        <v>243</v>
      </c>
      <c r="H126" s="295">
        <v>1</v>
      </c>
      <c r="I126" s="116">
        <v>0</v>
      </c>
      <c r="J126" s="296">
        <f t="shared" si="20"/>
        <v>0</v>
      </c>
      <c r="K126" s="293" t="s">
        <v>202</v>
      </c>
      <c r="L126" s="213"/>
      <c r="M126" s="297" t="s">
        <v>5</v>
      </c>
      <c r="N126" s="298" t="s">
        <v>48</v>
      </c>
      <c r="O126" s="214"/>
      <c r="P126" s="299">
        <f t="shared" si="21"/>
        <v>0</v>
      </c>
      <c r="Q126" s="299">
        <v>0</v>
      </c>
      <c r="R126" s="299">
        <f t="shared" si="22"/>
        <v>0</v>
      </c>
      <c r="S126" s="299">
        <v>0</v>
      </c>
      <c r="T126" s="300">
        <f t="shared" si="23"/>
        <v>0</v>
      </c>
      <c r="AR126" s="202" t="s">
        <v>261</v>
      </c>
      <c r="AT126" s="202" t="s">
        <v>198</v>
      </c>
      <c r="AU126" s="202" t="s">
        <v>85</v>
      </c>
      <c r="AY126" s="202" t="s">
        <v>196</v>
      </c>
      <c r="BE126" s="301">
        <f t="shared" si="24"/>
        <v>0</v>
      </c>
      <c r="BF126" s="301">
        <f t="shared" si="25"/>
        <v>0</v>
      </c>
      <c r="BG126" s="301">
        <f t="shared" si="26"/>
        <v>0</v>
      </c>
      <c r="BH126" s="301">
        <f t="shared" si="27"/>
        <v>0</v>
      </c>
      <c r="BI126" s="301">
        <f t="shared" si="28"/>
        <v>0</v>
      </c>
      <c r="BJ126" s="202" t="s">
        <v>39</v>
      </c>
      <c r="BK126" s="301">
        <f t="shared" si="29"/>
        <v>0</v>
      </c>
      <c r="BL126" s="202" t="s">
        <v>261</v>
      </c>
      <c r="BM126" s="202" t="s">
        <v>3479</v>
      </c>
    </row>
    <row r="127" spans="2:65" s="212" customFormat="1" ht="16.5" customHeight="1">
      <c r="B127" s="213"/>
      <c r="C127" s="291" t="s">
        <v>335</v>
      </c>
      <c r="D127" s="291" t="s">
        <v>198</v>
      </c>
      <c r="E127" s="292" t="s">
        <v>1422</v>
      </c>
      <c r="F127" s="293" t="s">
        <v>1423</v>
      </c>
      <c r="G127" s="294" t="s">
        <v>243</v>
      </c>
      <c r="H127" s="295">
        <v>0.20100000000000001</v>
      </c>
      <c r="I127" s="116">
        <v>0</v>
      </c>
      <c r="J127" s="296">
        <f t="shared" si="20"/>
        <v>0</v>
      </c>
      <c r="K127" s="293" t="s">
        <v>202</v>
      </c>
      <c r="L127" s="213"/>
      <c r="M127" s="297" t="s">
        <v>5</v>
      </c>
      <c r="N127" s="298" t="s">
        <v>48</v>
      </c>
      <c r="O127" s="214"/>
      <c r="P127" s="299">
        <f t="shared" si="21"/>
        <v>0</v>
      </c>
      <c r="Q127" s="299">
        <v>0</v>
      </c>
      <c r="R127" s="299">
        <f t="shared" si="22"/>
        <v>0</v>
      </c>
      <c r="S127" s="299">
        <v>0</v>
      </c>
      <c r="T127" s="300">
        <f t="shared" si="23"/>
        <v>0</v>
      </c>
      <c r="AR127" s="202" t="s">
        <v>261</v>
      </c>
      <c r="AT127" s="202" t="s">
        <v>198</v>
      </c>
      <c r="AU127" s="202" t="s">
        <v>85</v>
      </c>
      <c r="AY127" s="202" t="s">
        <v>196</v>
      </c>
      <c r="BE127" s="301">
        <f t="shared" si="24"/>
        <v>0</v>
      </c>
      <c r="BF127" s="301">
        <f t="shared" si="25"/>
        <v>0</v>
      </c>
      <c r="BG127" s="301">
        <f t="shared" si="26"/>
        <v>0</v>
      </c>
      <c r="BH127" s="301">
        <f t="shared" si="27"/>
        <v>0</v>
      </c>
      <c r="BI127" s="301">
        <f t="shared" si="28"/>
        <v>0</v>
      </c>
      <c r="BJ127" s="202" t="s">
        <v>39</v>
      </c>
      <c r="BK127" s="301">
        <f t="shared" si="29"/>
        <v>0</v>
      </c>
      <c r="BL127" s="202" t="s">
        <v>261</v>
      </c>
      <c r="BM127" s="202" t="s">
        <v>3480</v>
      </c>
    </row>
    <row r="128" spans="2:65" s="212" customFormat="1" ht="16.5" customHeight="1">
      <c r="B128" s="213"/>
      <c r="C128" s="291" t="s">
        <v>339</v>
      </c>
      <c r="D128" s="291" t="s">
        <v>198</v>
      </c>
      <c r="E128" s="292" t="s">
        <v>1425</v>
      </c>
      <c r="F128" s="293" t="s">
        <v>1426</v>
      </c>
      <c r="G128" s="294" t="s">
        <v>243</v>
      </c>
      <c r="H128" s="295">
        <v>0.20100000000000001</v>
      </c>
      <c r="I128" s="116">
        <v>0</v>
      </c>
      <c r="J128" s="296">
        <f t="shared" si="20"/>
        <v>0</v>
      </c>
      <c r="K128" s="293" t="s">
        <v>202</v>
      </c>
      <c r="L128" s="213"/>
      <c r="M128" s="297" t="s">
        <v>5</v>
      </c>
      <c r="N128" s="298" t="s">
        <v>48</v>
      </c>
      <c r="O128" s="214"/>
      <c r="P128" s="299">
        <f t="shared" si="21"/>
        <v>0</v>
      </c>
      <c r="Q128" s="299">
        <v>0</v>
      </c>
      <c r="R128" s="299">
        <f t="shared" si="22"/>
        <v>0</v>
      </c>
      <c r="S128" s="299">
        <v>0</v>
      </c>
      <c r="T128" s="300">
        <f t="shared" si="23"/>
        <v>0</v>
      </c>
      <c r="AR128" s="202" t="s">
        <v>261</v>
      </c>
      <c r="AT128" s="202" t="s">
        <v>198</v>
      </c>
      <c r="AU128" s="202" t="s">
        <v>85</v>
      </c>
      <c r="AY128" s="202" t="s">
        <v>196</v>
      </c>
      <c r="BE128" s="301">
        <f t="shared" si="24"/>
        <v>0</v>
      </c>
      <c r="BF128" s="301">
        <f t="shared" si="25"/>
        <v>0</v>
      </c>
      <c r="BG128" s="301">
        <f t="shared" si="26"/>
        <v>0</v>
      </c>
      <c r="BH128" s="301">
        <f t="shared" si="27"/>
        <v>0</v>
      </c>
      <c r="BI128" s="301">
        <f t="shared" si="28"/>
        <v>0</v>
      </c>
      <c r="BJ128" s="202" t="s">
        <v>39</v>
      </c>
      <c r="BK128" s="301">
        <f t="shared" si="29"/>
        <v>0</v>
      </c>
      <c r="BL128" s="202" t="s">
        <v>261</v>
      </c>
      <c r="BM128" s="202" t="s">
        <v>3481</v>
      </c>
    </row>
    <row r="129" spans="2:65" s="279" customFormat="1" ht="29.85" customHeight="1">
      <c r="B129" s="278"/>
      <c r="D129" s="280" t="s">
        <v>76</v>
      </c>
      <c r="E129" s="289" t="s">
        <v>1428</v>
      </c>
      <c r="F129" s="289" t="s">
        <v>1374</v>
      </c>
      <c r="I129" s="115"/>
      <c r="J129" s="290">
        <f>BK129</f>
        <v>0</v>
      </c>
      <c r="L129" s="278"/>
      <c r="M129" s="283"/>
      <c r="N129" s="284"/>
      <c r="O129" s="284"/>
      <c r="P129" s="285">
        <f>SUM(P130:P139)</f>
        <v>0</v>
      </c>
      <c r="Q129" s="284"/>
      <c r="R129" s="285">
        <f>SUM(R130:R139)</f>
        <v>1.4580000000000003E-2</v>
      </c>
      <c r="S129" s="284"/>
      <c r="T129" s="286">
        <f>SUM(T130:T139)</f>
        <v>0</v>
      </c>
      <c r="AR129" s="280" t="s">
        <v>85</v>
      </c>
      <c r="AT129" s="287" t="s">
        <v>76</v>
      </c>
      <c r="AU129" s="287" t="s">
        <v>39</v>
      </c>
      <c r="AY129" s="280" t="s">
        <v>196</v>
      </c>
      <c r="BK129" s="288">
        <f>SUM(BK130:BK139)</f>
        <v>0</v>
      </c>
    </row>
    <row r="130" spans="2:65" s="212" customFormat="1" ht="16.5" customHeight="1">
      <c r="B130" s="213"/>
      <c r="C130" s="291" t="s">
        <v>343</v>
      </c>
      <c r="D130" s="291" t="s">
        <v>198</v>
      </c>
      <c r="E130" s="292" t="s">
        <v>1429</v>
      </c>
      <c r="F130" s="293" t="s">
        <v>1430</v>
      </c>
      <c r="G130" s="294" t="s">
        <v>288</v>
      </c>
      <c r="H130" s="295">
        <v>20</v>
      </c>
      <c r="I130" s="116">
        <v>0</v>
      </c>
      <c r="J130" s="296">
        <f t="shared" ref="J130:J139" si="30">ROUND(I130*H130,2)</f>
        <v>0</v>
      </c>
      <c r="K130" s="293" t="s">
        <v>202</v>
      </c>
      <c r="L130" s="213"/>
      <c r="M130" s="297" t="s">
        <v>5</v>
      </c>
      <c r="N130" s="298" t="s">
        <v>48</v>
      </c>
      <c r="O130" s="214"/>
      <c r="P130" s="299">
        <f t="shared" ref="P130:P139" si="31">O130*H130</f>
        <v>0</v>
      </c>
      <c r="Q130" s="299">
        <v>3.0000000000000001E-5</v>
      </c>
      <c r="R130" s="299">
        <f t="shared" ref="R130:R139" si="32">Q130*H130</f>
        <v>6.0000000000000006E-4</v>
      </c>
      <c r="S130" s="299">
        <v>0</v>
      </c>
      <c r="T130" s="300">
        <f t="shared" ref="T130:T139" si="33">S130*H130</f>
        <v>0</v>
      </c>
      <c r="AR130" s="202" t="s">
        <v>261</v>
      </c>
      <c r="AT130" s="202" t="s">
        <v>198</v>
      </c>
      <c r="AU130" s="202" t="s">
        <v>85</v>
      </c>
      <c r="AY130" s="202" t="s">
        <v>196</v>
      </c>
      <c r="BE130" s="301">
        <f t="shared" ref="BE130:BE139" si="34">IF(N130="základní",J130,0)</f>
        <v>0</v>
      </c>
      <c r="BF130" s="301">
        <f t="shared" ref="BF130:BF139" si="35">IF(N130="snížená",J130,0)</f>
        <v>0</v>
      </c>
      <c r="BG130" s="301">
        <f t="shared" ref="BG130:BG139" si="36">IF(N130="zákl. přenesená",J130,0)</f>
        <v>0</v>
      </c>
      <c r="BH130" s="301">
        <f t="shared" ref="BH130:BH139" si="37">IF(N130="sníž. přenesená",J130,0)</f>
        <v>0</v>
      </c>
      <c r="BI130" s="301">
        <f t="shared" ref="BI130:BI139" si="38">IF(N130="nulová",J130,0)</f>
        <v>0</v>
      </c>
      <c r="BJ130" s="202" t="s">
        <v>39</v>
      </c>
      <c r="BK130" s="301">
        <f t="shared" ref="BK130:BK139" si="39">ROUND(I130*H130,2)</f>
        <v>0</v>
      </c>
      <c r="BL130" s="202" t="s">
        <v>261</v>
      </c>
      <c r="BM130" s="202" t="s">
        <v>3482</v>
      </c>
    </row>
    <row r="131" spans="2:65" s="212" customFormat="1" ht="16.5" customHeight="1">
      <c r="B131" s="213"/>
      <c r="C131" s="291" t="s">
        <v>348</v>
      </c>
      <c r="D131" s="291" t="s">
        <v>198</v>
      </c>
      <c r="E131" s="292" t="s">
        <v>1432</v>
      </c>
      <c r="F131" s="293" t="s">
        <v>1433</v>
      </c>
      <c r="G131" s="294" t="s">
        <v>288</v>
      </c>
      <c r="H131" s="295">
        <v>16</v>
      </c>
      <c r="I131" s="116">
        <v>0</v>
      </c>
      <c r="J131" s="296">
        <f t="shared" si="30"/>
        <v>0</v>
      </c>
      <c r="K131" s="293" t="s">
        <v>202</v>
      </c>
      <c r="L131" s="213"/>
      <c r="M131" s="297" t="s">
        <v>5</v>
      </c>
      <c r="N131" s="298" t="s">
        <v>48</v>
      </c>
      <c r="O131" s="214"/>
      <c r="P131" s="299">
        <f t="shared" si="31"/>
        <v>0</v>
      </c>
      <c r="Q131" s="299">
        <v>8.0000000000000007E-5</v>
      </c>
      <c r="R131" s="299">
        <f t="shared" si="32"/>
        <v>1.2800000000000001E-3</v>
      </c>
      <c r="S131" s="299">
        <v>0</v>
      </c>
      <c r="T131" s="300">
        <f t="shared" si="33"/>
        <v>0</v>
      </c>
      <c r="AR131" s="202" t="s">
        <v>261</v>
      </c>
      <c r="AT131" s="202" t="s">
        <v>198</v>
      </c>
      <c r="AU131" s="202" t="s">
        <v>85</v>
      </c>
      <c r="AY131" s="202" t="s">
        <v>196</v>
      </c>
      <c r="BE131" s="301">
        <f t="shared" si="34"/>
        <v>0</v>
      </c>
      <c r="BF131" s="301">
        <f t="shared" si="35"/>
        <v>0</v>
      </c>
      <c r="BG131" s="301">
        <f t="shared" si="36"/>
        <v>0</v>
      </c>
      <c r="BH131" s="301">
        <f t="shared" si="37"/>
        <v>0</v>
      </c>
      <c r="BI131" s="301">
        <f t="shared" si="38"/>
        <v>0</v>
      </c>
      <c r="BJ131" s="202" t="s">
        <v>39</v>
      </c>
      <c r="BK131" s="301">
        <f t="shared" si="39"/>
        <v>0</v>
      </c>
      <c r="BL131" s="202" t="s">
        <v>261</v>
      </c>
      <c r="BM131" s="202" t="s">
        <v>3483</v>
      </c>
    </row>
    <row r="132" spans="2:65" s="212" customFormat="1" ht="16.5" customHeight="1">
      <c r="B132" s="213"/>
      <c r="C132" s="291" t="s">
        <v>353</v>
      </c>
      <c r="D132" s="291" t="s">
        <v>198</v>
      </c>
      <c r="E132" s="292" t="s">
        <v>3484</v>
      </c>
      <c r="F132" s="293" t="s">
        <v>3485</v>
      </c>
      <c r="G132" s="294" t="s">
        <v>288</v>
      </c>
      <c r="H132" s="295">
        <v>2</v>
      </c>
      <c r="I132" s="116">
        <v>0</v>
      </c>
      <c r="J132" s="296">
        <f t="shared" si="30"/>
        <v>0</v>
      </c>
      <c r="K132" s="293" t="s">
        <v>202</v>
      </c>
      <c r="L132" s="213"/>
      <c r="M132" s="297" t="s">
        <v>5</v>
      </c>
      <c r="N132" s="298" t="s">
        <v>48</v>
      </c>
      <c r="O132" s="214"/>
      <c r="P132" s="299">
        <f t="shared" si="31"/>
        <v>0</v>
      </c>
      <c r="Q132" s="299">
        <v>1.4999999999999999E-4</v>
      </c>
      <c r="R132" s="299">
        <f t="shared" si="32"/>
        <v>2.9999999999999997E-4</v>
      </c>
      <c r="S132" s="299">
        <v>0</v>
      </c>
      <c r="T132" s="300">
        <f t="shared" si="33"/>
        <v>0</v>
      </c>
      <c r="AR132" s="202" t="s">
        <v>261</v>
      </c>
      <c r="AT132" s="202" t="s">
        <v>198</v>
      </c>
      <c r="AU132" s="202" t="s">
        <v>85</v>
      </c>
      <c r="AY132" s="202" t="s">
        <v>196</v>
      </c>
      <c r="BE132" s="301">
        <f t="shared" si="34"/>
        <v>0</v>
      </c>
      <c r="BF132" s="301">
        <f t="shared" si="35"/>
        <v>0</v>
      </c>
      <c r="BG132" s="301">
        <f t="shared" si="36"/>
        <v>0</v>
      </c>
      <c r="BH132" s="301">
        <f t="shared" si="37"/>
        <v>0</v>
      </c>
      <c r="BI132" s="301">
        <f t="shared" si="38"/>
        <v>0</v>
      </c>
      <c r="BJ132" s="202" t="s">
        <v>39</v>
      </c>
      <c r="BK132" s="301">
        <f t="shared" si="39"/>
        <v>0</v>
      </c>
      <c r="BL132" s="202" t="s">
        <v>261</v>
      </c>
      <c r="BM132" s="202" t="s">
        <v>3486</v>
      </c>
    </row>
    <row r="133" spans="2:65" s="212" customFormat="1" ht="16.5" customHeight="1">
      <c r="B133" s="213"/>
      <c r="C133" s="291" t="s">
        <v>357</v>
      </c>
      <c r="D133" s="291" t="s">
        <v>198</v>
      </c>
      <c r="E133" s="292" t="s">
        <v>1441</v>
      </c>
      <c r="F133" s="293" t="s">
        <v>1442</v>
      </c>
      <c r="G133" s="294" t="s">
        <v>288</v>
      </c>
      <c r="H133" s="295">
        <v>10</v>
      </c>
      <c r="I133" s="116">
        <v>0</v>
      </c>
      <c r="J133" s="296">
        <f t="shared" si="30"/>
        <v>0</v>
      </c>
      <c r="K133" s="293" t="s">
        <v>202</v>
      </c>
      <c r="L133" s="213"/>
      <c r="M133" s="297" t="s">
        <v>5</v>
      </c>
      <c r="N133" s="298" t="s">
        <v>48</v>
      </c>
      <c r="O133" s="214"/>
      <c r="P133" s="299">
        <f t="shared" si="31"/>
        <v>0</v>
      </c>
      <c r="Q133" s="299">
        <v>2.4000000000000001E-4</v>
      </c>
      <c r="R133" s="299">
        <f t="shared" si="32"/>
        <v>2.4000000000000002E-3</v>
      </c>
      <c r="S133" s="299">
        <v>0</v>
      </c>
      <c r="T133" s="300">
        <f t="shared" si="33"/>
        <v>0</v>
      </c>
      <c r="AR133" s="202" t="s">
        <v>261</v>
      </c>
      <c r="AT133" s="202" t="s">
        <v>198</v>
      </c>
      <c r="AU133" s="202" t="s">
        <v>85</v>
      </c>
      <c r="AY133" s="202" t="s">
        <v>196</v>
      </c>
      <c r="BE133" s="301">
        <f t="shared" si="34"/>
        <v>0</v>
      </c>
      <c r="BF133" s="301">
        <f t="shared" si="35"/>
        <v>0</v>
      </c>
      <c r="BG133" s="301">
        <f t="shared" si="36"/>
        <v>0</v>
      </c>
      <c r="BH133" s="301">
        <f t="shared" si="37"/>
        <v>0</v>
      </c>
      <c r="BI133" s="301">
        <f t="shared" si="38"/>
        <v>0</v>
      </c>
      <c r="BJ133" s="202" t="s">
        <v>39</v>
      </c>
      <c r="BK133" s="301">
        <f t="shared" si="39"/>
        <v>0</v>
      </c>
      <c r="BL133" s="202" t="s">
        <v>261</v>
      </c>
      <c r="BM133" s="202" t="s">
        <v>3487</v>
      </c>
    </row>
    <row r="134" spans="2:65" s="212" customFormat="1" ht="16.5" customHeight="1">
      <c r="B134" s="213"/>
      <c r="C134" s="291" t="s">
        <v>361</v>
      </c>
      <c r="D134" s="291" t="s">
        <v>198</v>
      </c>
      <c r="E134" s="292" t="s">
        <v>1444</v>
      </c>
      <c r="F134" s="293" t="s">
        <v>1445</v>
      </c>
      <c r="G134" s="294" t="s">
        <v>288</v>
      </c>
      <c r="H134" s="295">
        <v>8</v>
      </c>
      <c r="I134" s="116">
        <v>0</v>
      </c>
      <c r="J134" s="296">
        <f t="shared" si="30"/>
        <v>0</v>
      </c>
      <c r="K134" s="293" t="s">
        <v>202</v>
      </c>
      <c r="L134" s="213"/>
      <c r="M134" s="297" t="s">
        <v>5</v>
      </c>
      <c r="N134" s="298" t="s">
        <v>48</v>
      </c>
      <c r="O134" s="214"/>
      <c r="P134" s="299">
        <f t="shared" si="31"/>
        <v>0</v>
      </c>
      <c r="Q134" s="299">
        <v>1.3999999999999999E-4</v>
      </c>
      <c r="R134" s="299">
        <f t="shared" si="32"/>
        <v>1.1199999999999999E-3</v>
      </c>
      <c r="S134" s="299">
        <v>0</v>
      </c>
      <c r="T134" s="300">
        <f t="shared" si="33"/>
        <v>0</v>
      </c>
      <c r="AR134" s="202" t="s">
        <v>261</v>
      </c>
      <c r="AT134" s="202" t="s">
        <v>198</v>
      </c>
      <c r="AU134" s="202" t="s">
        <v>85</v>
      </c>
      <c r="AY134" s="202" t="s">
        <v>196</v>
      </c>
      <c r="BE134" s="301">
        <f t="shared" si="34"/>
        <v>0</v>
      </c>
      <c r="BF134" s="301">
        <f t="shared" si="35"/>
        <v>0</v>
      </c>
      <c r="BG134" s="301">
        <f t="shared" si="36"/>
        <v>0</v>
      </c>
      <c r="BH134" s="301">
        <f t="shared" si="37"/>
        <v>0</v>
      </c>
      <c r="BI134" s="301">
        <f t="shared" si="38"/>
        <v>0</v>
      </c>
      <c r="BJ134" s="202" t="s">
        <v>39</v>
      </c>
      <c r="BK134" s="301">
        <f t="shared" si="39"/>
        <v>0</v>
      </c>
      <c r="BL134" s="202" t="s">
        <v>261</v>
      </c>
      <c r="BM134" s="202" t="s">
        <v>3488</v>
      </c>
    </row>
    <row r="135" spans="2:65" s="212" customFormat="1" ht="16.5" customHeight="1">
      <c r="B135" s="213"/>
      <c r="C135" s="291" t="s">
        <v>365</v>
      </c>
      <c r="D135" s="291" t="s">
        <v>198</v>
      </c>
      <c r="E135" s="292" t="s">
        <v>1450</v>
      </c>
      <c r="F135" s="293" t="s">
        <v>1451</v>
      </c>
      <c r="G135" s="294" t="s">
        <v>288</v>
      </c>
      <c r="H135" s="295">
        <v>8</v>
      </c>
      <c r="I135" s="116">
        <v>0</v>
      </c>
      <c r="J135" s="296">
        <f t="shared" si="30"/>
        <v>0</v>
      </c>
      <c r="K135" s="293" t="s">
        <v>202</v>
      </c>
      <c r="L135" s="213"/>
      <c r="M135" s="297" t="s">
        <v>5</v>
      </c>
      <c r="N135" s="298" t="s">
        <v>48</v>
      </c>
      <c r="O135" s="214"/>
      <c r="P135" s="299">
        <f t="shared" si="31"/>
        <v>0</v>
      </c>
      <c r="Q135" s="299">
        <v>7.1000000000000002E-4</v>
      </c>
      <c r="R135" s="299">
        <f t="shared" si="32"/>
        <v>5.6800000000000002E-3</v>
      </c>
      <c r="S135" s="299">
        <v>0</v>
      </c>
      <c r="T135" s="300">
        <f t="shared" si="33"/>
        <v>0</v>
      </c>
      <c r="AR135" s="202" t="s">
        <v>261</v>
      </c>
      <c r="AT135" s="202" t="s">
        <v>198</v>
      </c>
      <c r="AU135" s="202" t="s">
        <v>85</v>
      </c>
      <c r="AY135" s="202" t="s">
        <v>196</v>
      </c>
      <c r="BE135" s="301">
        <f t="shared" si="34"/>
        <v>0</v>
      </c>
      <c r="BF135" s="301">
        <f t="shared" si="35"/>
        <v>0</v>
      </c>
      <c r="BG135" s="301">
        <f t="shared" si="36"/>
        <v>0</v>
      </c>
      <c r="BH135" s="301">
        <f t="shared" si="37"/>
        <v>0</v>
      </c>
      <c r="BI135" s="301">
        <f t="shared" si="38"/>
        <v>0</v>
      </c>
      <c r="BJ135" s="202" t="s">
        <v>39</v>
      </c>
      <c r="BK135" s="301">
        <f t="shared" si="39"/>
        <v>0</v>
      </c>
      <c r="BL135" s="202" t="s">
        <v>261</v>
      </c>
      <c r="BM135" s="202" t="s">
        <v>3489</v>
      </c>
    </row>
    <row r="136" spans="2:65" s="212" customFormat="1" ht="16.5" customHeight="1">
      <c r="B136" s="213"/>
      <c r="C136" s="291" t="s">
        <v>369</v>
      </c>
      <c r="D136" s="291" t="s">
        <v>198</v>
      </c>
      <c r="E136" s="292" t="s">
        <v>1453</v>
      </c>
      <c r="F136" s="293" t="s">
        <v>1454</v>
      </c>
      <c r="G136" s="294" t="s">
        <v>288</v>
      </c>
      <c r="H136" s="295">
        <v>10</v>
      </c>
      <c r="I136" s="116">
        <v>0</v>
      </c>
      <c r="J136" s="296">
        <f t="shared" si="30"/>
        <v>0</v>
      </c>
      <c r="K136" s="293" t="s">
        <v>202</v>
      </c>
      <c r="L136" s="213"/>
      <c r="M136" s="297" t="s">
        <v>5</v>
      </c>
      <c r="N136" s="298" t="s">
        <v>48</v>
      </c>
      <c r="O136" s="214"/>
      <c r="P136" s="299">
        <f t="shared" si="31"/>
        <v>0</v>
      </c>
      <c r="Q136" s="299">
        <v>2.2000000000000001E-4</v>
      </c>
      <c r="R136" s="299">
        <f t="shared" si="32"/>
        <v>2.2000000000000001E-3</v>
      </c>
      <c r="S136" s="299">
        <v>0</v>
      </c>
      <c r="T136" s="300">
        <f t="shared" si="33"/>
        <v>0</v>
      </c>
      <c r="AR136" s="202" t="s">
        <v>261</v>
      </c>
      <c r="AT136" s="202" t="s">
        <v>198</v>
      </c>
      <c r="AU136" s="202" t="s">
        <v>85</v>
      </c>
      <c r="AY136" s="202" t="s">
        <v>196</v>
      </c>
      <c r="BE136" s="301">
        <f t="shared" si="34"/>
        <v>0</v>
      </c>
      <c r="BF136" s="301">
        <f t="shared" si="35"/>
        <v>0</v>
      </c>
      <c r="BG136" s="301">
        <f t="shared" si="36"/>
        <v>0</v>
      </c>
      <c r="BH136" s="301">
        <f t="shared" si="37"/>
        <v>0</v>
      </c>
      <c r="BI136" s="301">
        <f t="shared" si="38"/>
        <v>0</v>
      </c>
      <c r="BJ136" s="202" t="s">
        <v>39</v>
      </c>
      <c r="BK136" s="301">
        <f t="shared" si="39"/>
        <v>0</v>
      </c>
      <c r="BL136" s="202" t="s">
        <v>261</v>
      </c>
      <c r="BM136" s="202" t="s">
        <v>3490</v>
      </c>
    </row>
    <row r="137" spans="2:65" s="212" customFormat="1" ht="16.5" customHeight="1">
      <c r="B137" s="213"/>
      <c r="C137" s="291" t="s">
        <v>373</v>
      </c>
      <c r="D137" s="291" t="s">
        <v>198</v>
      </c>
      <c r="E137" s="292" t="s">
        <v>3491</v>
      </c>
      <c r="F137" s="293" t="s">
        <v>3492</v>
      </c>
      <c r="G137" s="294" t="s">
        <v>288</v>
      </c>
      <c r="H137" s="295">
        <v>2</v>
      </c>
      <c r="I137" s="116">
        <v>0</v>
      </c>
      <c r="J137" s="296">
        <f t="shared" si="30"/>
        <v>0</v>
      </c>
      <c r="K137" s="293" t="s">
        <v>202</v>
      </c>
      <c r="L137" s="213"/>
      <c r="M137" s="297" t="s">
        <v>5</v>
      </c>
      <c r="N137" s="298" t="s">
        <v>48</v>
      </c>
      <c r="O137" s="214"/>
      <c r="P137" s="299">
        <f t="shared" si="31"/>
        <v>0</v>
      </c>
      <c r="Q137" s="299">
        <v>5.0000000000000001E-4</v>
      </c>
      <c r="R137" s="299">
        <f t="shared" si="32"/>
        <v>1E-3</v>
      </c>
      <c r="S137" s="299">
        <v>0</v>
      </c>
      <c r="T137" s="300">
        <f t="shared" si="33"/>
        <v>0</v>
      </c>
      <c r="AR137" s="202" t="s">
        <v>261</v>
      </c>
      <c r="AT137" s="202" t="s">
        <v>198</v>
      </c>
      <c r="AU137" s="202" t="s">
        <v>85</v>
      </c>
      <c r="AY137" s="202" t="s">
        <v>196</v>
      </c>
      <c r="BE137" s="301">
        <f t="shared" si="34"/>
        <v>0</v>
      </c>
      <c r="BF137" s="301">
        <f t="shared" si="35"/>
        <v>0</v>
      </c>
      <c r="BG137" s="301">
        <f t="shared" si="36"/>
        <v>0</v>
      </c>
      <c r="BH137" s="301">
        <f t="shared" si="37"/>
        <v>0</v>
      </c>
      <c r="BI137" s="301">
        <f t="shared" si="38"/>
        <v>0</v>
      </c>
      <c r="BJ137" s="202" t="s">
        <v>39</v>
      </c>
      <c r="BK137" s="301">
        <f t="shared" si="39"/>
        <v>0</v>
      </c>
      <c r="BL137" s="202" t="s">
        <v>261</v>
      </c>
      <c r="BM137" s="202" t="s">
        <v>3493</v>
      </c>
    </row>
    <row r="138" spans="2:65" s="212" customFormat="1" ht="16.5" customHeight="1">
      <c r="B138" s="213"/>
      <c r="C138" s="291" t="s">
        <v>377</v>
      </c>
      <c r="D138" s="291" t="s">
        <v>198</v>
      </c>
      <c r="E138" s="292" t="s">
        <v>1462</v>
      </c>
      <c r="F138" s="293" t="s">
        <v>1463</v>
      </c>
      <c r="G138" s="294" t="s">
        <v>243</v>
      </c>
      <c r="H138" s="295">
        <v>1.4999999999999999E-2</v>
      </c>
      <c r="I138" s="116">
        <v>0</v>
      </c>
      <c r="J138" s="296">
        <f t="shared" si="30"/>
        <v>0</v>
      </c>
      <c r="K138" s="293" t="s">
        <v>202</v>
      </c>
      <c r="L138" s="213"/>
      <c r="M138" s="297" t="s">
        <v>5</v>
      </c>
      <c r="N138" s="298" t="s">
        <v>48</v>
      </c>
      <c r="O138" s="214"/>
      <c r="P138" s="299">
        <f t="shared" si="31"/>
        <v>0</v>
      </c>
      <c r="Q138" s="299">
        <v>0</v>
      </c>
      <c r="R138" s="299">
        <f t="shared" si="32"/>
        <v>0</v>
      </c>
      <c r="S138" s="299">
        <v>0</v>
      </c>
      <c r="T138" s="300">
        <f t="shared" si="33"/>
        <v>0</v>
      </c>
      <c r="AR138" s="202" t="s">
        <v>261</v>
      </c>
      <c r="AT138" s="202" t="s">
        <v>198</v>
      </c>
      <c r="AU138" s="202" t="s">
        <v>85</v>
      </c>
      <c r="AY138" s="202" t="s">
        <v>196</v>
      </c>
      <c r="BE138" s="301">
        <f t="shared" si="34"/>
        <v>0</v>
      </c>
      <c r="BF138" s="301">
        <f t="shared" si="35"/>
        <v>0</v>
      </c>
      <c r="BG138" s="301">
        <f t="shared" si="36"/>
        <v>0</v>
      </c>
      <c r="BH138" s="301">
        <f t="shared" si="37"/>
        <v>0</v>
      </c>
      <c r="BI138" s="301">
        <f t="shared" si="38"/>
        <v>0</v>
      </c>
      <c r="BJ138" s="202" t="s">
        <v>39</v>
      </c>
      <c r="BK138" s="301">
        <f t="shared" si="39"/>
        <v>0</v>
      </c>
      <c r="BL138" s="202" t="s">
        <v>261</v>
      </c>
      <c r="BM138" s="202" t="s">
        <v>3494</v>
      </c>
    </row>
    <row r="139" spans="2:65" s="212" customFormat="1" ht="16.5" customHeight="1">
      <c r="B139" s="213"/>
      <c r="C139" s="291" t="s">
        <v>381</v>
      </c>
      <c r="D139" s="291" t="s">
        <v>198</v>
      </c>
      <c r="E139" s="292" t="s">
        <v>1465</v>
      </c>
      <c r="F139" s="293" t="s">
        <v>1466</v>
      </c>
      <c r="G139" s="294" t="s">
        <v>243</v>
      </c>
      <c r="H139" s="295">
        <v>1.4999999999999999E-2</v>
      </c>
      <c r="I139" s="116">
        <v>0</v>
      </c>
      <c r="J139" s="296">
        <f t="shared" si="30"/>
        <v>0</v>
      </c>
      <c r="K139" s="293" t="s">
        <v>202</v>
      </c>
      <c r="L139" s="213"/>
      <c r="M139" s="297" t="s">
        <v>5</v>
      </c>
      <c r="N139" s="298" t="s">
        <v>48</v>
      </c>
      <c r="O139" s="214"/>
      <c r="P139" s="299">
        <f t="shared" si="31"/>
        <v>0</v>
      </c>
      <c r="Q139" s="299">
        <v>0</v>
      </c>
      <c r="R139" s="299">
        <f t="shared" si="32"/>
        <v>0</v>
      </c>
      <c r="S139" s="299">
        <v>0</v>
      </c>
      <c r="T139" s="300">
        <f t="shared" si="33"/>
        <v>0</v>
      </c>
      <c r="AR139" s="202" t="s">
        <v>261</v>
      </c>
      <c r="AT139" s="202" t="s">
        <v>198</v>
      </c>
      <c r="AU139" s="202" t="s">
        <v>85</v>
      </c>
      <c r="AY139" s="202" t="s">
        <v>196</v>
      </c>
      <c r="BE139" s="301">
        <f t="shared" si="34"/>
        <v>0</v>
      </c>
      <c r="BF139" s="301">
        <f t="shared" si="35"/>
        <v>0</v>
      </c>
      <c r="BG139" s="301">
        <f t="shared" si="36"/>
        <v>0</v>
      </c>
      <c r="BH139" s="301">
        <f t="shared" si="37"/>
        <v>0</v>
      </c>
      <c r="BI139" s="301">
        <f t="shared" si="38"/>
        <v>0</v>
      </c>
      <c r="BJ139" s="202" t="s">
        <v>39</v>
      </c>
      <c r="BK139" s="301">
        <f t="shared" si="39"/>
        <v>0</v>
      </c>
      <c r="BL139" s="202" t="s">
        <v>261</v>
      </c>
      <c r="BM139" s="202" t="s">
        <v>3495</v>
      </c>
    </row>
    <row r="140" spans="2:65" s="279" customFormat="1" ht="29.85" customHeight="1">
      <c r="B140" s="278"/>
      <c r="D140" s="280" t="s">
        <v>76</v>
      </c>
      <c r="E140" s="289" t="s">
        <v>1468</v>
      </c>
      <c r="F140" s="289" t="s">
        <v>1374</v>
      </c>
      <c r="I140" s="115"/>
      <c r="J140" s="290">
        <f>BK140</f>
        <v>0</v>
      </c>
      <c r="L140" s="278"/>
      <c r="M140" s="283"/>
      <c r="N140" s="284"/>
      <c r="O140" s="284"/>
      <c r="P140" s="285">
        <f>SUM(P141:P152)</f>
        <v>0</v>
      </c>
      <c r="Q140" s="284"/>
      <c r="R140" s="285">
        <f>SUM(R141:R152)</f>
        <v>0.31440000000000001</v>
      </c>
      <c r="S140" s="284"/>
      <c r="T140" s="286">
        <f>SUM(T141:T152)</f>
        <v>0</v>
      </c>
      <c r="AR140" s="280" t="s">
        <v>85</v>
      </c>
      <c r="AT140" s="287" t="s">
        <v>76</v>
      </c>
      <c r="AU140" s="287" t="s">
        <v>39</v>
      </c>
      <c r="AY140" s="280" t="s">
        <v>196</v>
      </c>
      <c r="BK140" s="288">
        <f>SUM(BK141:BK152)</f>
        <v>0</v>
      </c>
    </row>
    <row r="141" spans="2:65" s="212" customFormat="1" ht="16.5" customHeight="1">
      <c r="B141" s="213"/>
      <c r="C141" s="291" t="s">
        <v>385</v>
      </c>
      <c r="D141" s="291" t="s">
        <v>198</v>
      </c>
      <c r="E141" s="292" t="s">
        <v>1469</v>
      </c>
      <c r="F141" s="293" t="s">
        <v>1470</v>
      </c>
      <c r="G141" s="294" t="s">
        <v>288</v>
      </c>
      <c r="H141" s="295">
        <v>8</v>
      </c>
      <c r="I141" s="116">
        <v>0</v>
      </c>
      <c r="J141" s="296">
        <f t="shared" ref="J141:J152" si="40">ROUND(I141*H141,2)</f>
        <v>0</v>
      </c>
      <c r="K141" s="293" t="s">
        <v>202</v>
      </c>
      <c r="L141" s="213"/>
      <c r="M141" s="297" t="s">
        <v>5</v>
      </c>
      <c r="N141" s="298" t="s">
        <v>48</v>
      </c>
      <c r="O141" s="214"/>
      <c r="P141" s="299">
        <f t="shared" ref="P141:P152" si="41">O141*H141</f>
        <v>0</v>
      </c>
      <c r="Q141" s="299">
        <v>0</v>
      </c>
      <c r="R141" s="299">
        <f t="shared" ref="R141:R152" si="42">Q141*H141</f>
        <v>0</v>
      </c>
      <c r="S141" s="299">
        <v>0</v>
      </c>
      <c r="T141" s="300">
        <f t="shared" ref="T141:T152" si="43">S141*H141</f>
        <v>0</v>
      </c>
      <c r="AR141" s="202" t="s">
        <v>261</v>
      </c>
      <c r="AT141" s="202" t="s">
        <v>198</v>
      </c>
      <c r="AU141" s="202" t="s">
        <v>85</v>
      </c>
      <c r="AY141" s="202" t="s">
        <v>196</v>
      </c>
      <c r="BE141" s="301">
        <f t="shared" ref="BE141:BE152" si="44">IF(N141="základní",J141,0)</f>
        <v>0</v>
      </c>
      <c r="BF141" s="301">
        <f t="shared" ref="BF141:BF152" si="45">IF(N141="snížená",J141,0)</f>
        <v>0</v>
      </c>
      <c r="BG141" s="301">
        <f t="shared" ref="BG141:BG152" si="46">IF(N141="zákl. přenesená",J141,0)</f>
        <v>0</v>
      </c>
      <c r="BH141" s="301">
        <f t="shared" ref="BH141:BH152" si="47">IF(N141="sníž. přenesená",J141,0)</f>
        <v>0</v>
      </c>
      <c r="BI141" s="301">
        <f t="shared" ref="BI141:BI152" si="48">IF(N141="nulová",J141,0)</f>
        <v>0</v>
      </c>
      <c r="BJ141" s="202" t="s">
        <v>39</v>
      </c>
      <c r="BK141" s="301">
        <f t="shared" ref="BK141:BK152" si="49">ROUND(I141*H141,2)</f>
        <v>0</v>
      </c>
      <c r="BL141" s="202" t="s">
        <v>261</v>
      </c>
      <c r="BM141" s="202" t="s">
        <v>3496</v>
      </c>
    </row>
    <row r="142" spans="2:65" s="212" customFormat="1" ht="25.5" customHeight="1">
      <c r="B142" s="213"/>
      <c r="C142" s="291" t="s">
        <v>389</v>
      </c>
      <c r="D142" s="291" t="s">
        <v>198</v>
      </c>
      <c r="E142" s="292" t="s">
        <v>1478</v>
      </c>
      <c r="F142" s="293" t="s">
        <v>1479</v>
      </c>
      <c r="G142" s="294" t="s">
        <v>288</v>
      </c>
      <c r="H142" s="295">
        <v>1</v>
      </c>
      <c r="I142" s="116">
        <v>0</v>
      </c>
      <c r="J142" s="296">
        <f t="shared" si="40"/>
        <v>0</v>
      </c>
      <c r="K142" s="293" t="s">
        <v>202</v>
      </c>
      <c r="L142" s="213"/>
      <c r="M142" s="297" t="s">
        <v>5</v>
      </c>
      <c r="N142" s="298" t="s">
        <v>48</v>
      </c>
      <c r="O142" s="214"/>
      <c r="P142" s="299">
        <f t="shared" si="41"/>
        <v>0</v>
      </c>
      <c r="Q142" s="299">
        <v>2.5159999999999998E-2</v>
      </c>
      <c r="R142" s="299">
        <f t="shared" si="42"/>
        <v>2.5159999999999998E-2</v>
      </c>
      <c r="S142" s="299">
        <v>0</v>
      </c>
      <c r="T142" s="300">
        <f t="shared" si="43"/>
        <v>0</v>
      </c>
      <c r="AR142" s="202" t="s">
        <v>261</v>
      </c>
      <c r="AT142" s="202" t="s">
        <v>198</v>
      </c>
      <c r="AU142" s="202" t="s">
        <v>85</v>
      </c>
      <c r="AY142" s="202" t="s">
        <v>196</v>
      </c>
      <c r="BE142" s="301">
        <f t="shared" si="44"/>
        <v>0</v>
      </c>
      <c r="BF142" s="301">
        <f t="shared" si="45"/>
        <v>0</v>
      </c>
      <c r="BG142" s="301">
        <f t="shared" si="46"/>
        <v>0</v>
      </c>
      <c r="BH142" s="301">
        <f t="shared" si="47"/>
        <v>0</v>
      </c>
      <c r="BI142" s="301">
        <f t="shared" si="48"/>
        <v>0</v>
      </c>
      <c r="BJ142" s="202" t="s">
        <v>39</v>
      </c>
      <c r="BK142" s="301">
        <f t="shared" si="49"/>
        <v>0</v>
      </c>
      <c r="BL142" s="202" t="s">
        <v>261</v>
      </c>
      <c r="BM142" s="202" t="s">
        <v>3497</v>
      </c>
    </row>
    <row r="143" spans="2:65" s="212" customFormat="1" ht="25.5" customHeight="1">
      <c r="B143" s="213"/>
      <c r="C143" s="291" t="s">
        <v>393</v>
      </c>
      <c r="D143" s="291" t="s">
        <v>198</v>
      </c>
      <c r="E143" s="292" t="s">
        <v>3498</v>
      </c>
      <c r="F143" s="293" t="s">
        <v>3499</v>
      </c>
      <c r="G143" s="294" t="s">
        <v>288</v>
      </c>
      <c r="H143" s="295">
        <v>3</v>
      </c>
      <c r="I143" s="116">
        <v>0</v>
      </c>
      <c r="J143" s="296">
        <f t="shared" si="40"/>
        <v>0</v>
      </c>
      <c r="K143" s="293" t="s">
        <v>202</v>
      </c>
      <c r="L143" s="213"/>
      <c r="M143" s="297" t="s">
        <v>5</v>
      </c>
      <c r="N143" s="298" t="s">
        <v>48</v>
      </c>
      <c r="O143" s="214"/>
      <c r="P143" s="299">
        <f t="shared" si="41"/>
        <v>0</v>
      </c>
      <c r="Q143" s="299">
        <v>3.4799999999999998E-2</v>
      </c>
      <c r="R143" s="299">
        <f t="shared" si="42"/>
        <v>0.10439999999999999</v>
      </c>
      <c r="S143" s="299">
        <v>0</v>
      </c>
      <c r="T143" s="300">
        <f t="shared" si="43"/>
        <v>0</v>
      </c>
      <c r="AR143" s="202" t="s">
        <v>261</v>
      </c>
      <c r="AT143" s="202" t="s">
        <v>198</v>
      </c>
      <c r="AU143" s="202" t="s">
        <v>85</v>
      </c>
      <c r="AY143" s="202" t="s">
        <v>196</v>
      </c>
      <c r="BE143" s="301">
        <f t="shared" si="44"/>
        <v>0</v>
      </c>
      <c r="BF143" s="301">
        <f t="shared" si="45"/>
        <v>0</v>
      </c>
      <c r="BG143" s="301">
        <f t="shared" si="46"/>
        <v>0</v>
      </c>
      <c r="BH143" s="301">
        <f t="shared" si="47"/>
        <v>0</v>
      </c>
      <c r="BI143" s="301">
        <f t="shared" si="48"/>
        <v>0</v>
      </c>
      <c r="BJ143" s="202" t="s">
        <v>39</v>
      </c>
      <c r="BK143" s="301">
        <f t="shared" si="49"/>
        <v>0</v>
      </c>
      <c r="BL143" s="202" t="s">
        <v>261</v>
      </c>
      <c r="BM143" s="202" t="s">
        <v>3500</v>
      </c>
    </row>
    <row r="144" spans="2:65" s="212" customFormat="1" ht="25.5" customHeight="1">
      <c r="B144" s="213"/>
      <c r="C144" s="291" t="s">
        <v>397</v>
      </c>
      <c r="D144" s="291" t="s">
        <v>198</v>
      </c>
      <c r="E144" s="292" t="s">
        <v>3501</v>
      </c>
      <c r="F144" s="293" t="s">
        <v>3502</v>
      </c>
      <c r="G144" s="294" t="s">
        <v>288</v>
      </c>
      <c r="H144" s="295">
        <v>1</v>
      </c>
      <c r="I144" s="116">
        <v>0</v>
      </c>
      <c r="J144" s="296">
        <f t="shared" si="40"/>
        <v>0</v>
      </c>
      <c r="K144" s="293" t="s">
        <v>202</v>
      </c>
      <c r="L144" s="213"/>
      <c r="M144" s="297" t="s">
        <v>5</v>
      </c>
      <c r="N144" s="298" t="s">
        <v>48</v>
      </c>
      <c r="O144" s="214"/>
      <c r="P144" s="299">
        <f t="shared" si="41"/>
        <v>0</v>
      </c>
      <c r="Q144" s="299">
        <v>4.1320000000000003E-2</v>
      </c>
      <c r="R144" s="299">
        <f t="shared" si="42"/>
        <v>4.1320000000000003E-2</v>
      </c>
      <c r="S144" s="299">
        <v>0</v>
      </c>
      <c r="T144" s="300">
        <f t="shared" si="43"/>
        <v>0</v>
      </c>
      <c r="AR144" s="202" t="s">
        <v>261</v>
      </c>
      <c r="AT144" s="202" t="s">
        <v>198</v>
      </c>
      <c r="AU144" s="202" t="s">
        <v>85</v>
      </c>
      <c r="AY144" s="202" t="s">
        <v>196</v>
      </c>
      <c r="BE144" s="301">
        <f t="shared" si="44"/>
        <v>0</v>
      </c>
      <c r="BF144" s="301">
        <f t="shared" si="45"/>
        <v>0</v>
      </c>
      <c r="BG144" s="301">
        <f t="shared" si="46"/>
        <v>0</v>
      </c>
      <c r="BH144" s="301">
        <f t="shared" si="47"/>
        <v>0</v>
      </c>
      <c r="BI144" s="301">
        <f t="shared" si="48"/>
        <v>0</v>
      </c>
      <c r="BJ144" s="202" t="s">
        <v>39</v>
      </c>
      <c r="BK144" s="301">
        <f t="shared" si="49"/>
        <v>0</v>
      </c>
      <c r="BL144" s="202" t="s">
        <v>261</v>
      </c>
      <c r="BM144" s="202" t="s">
        <v>3503</v>
      </c>
    </row>
    <row r="145" spans="2:65" s="212" customFormat="1" ht="25.5" customHeight="1">
      <c r="B145" s="213"/>
      <c r="C145" s="291" t="s">
        <v>403</v>
      </c>
      <c r="D145" s="291" t="s">
        <v>198</v>
      </c>
      <c r="E145" s="292" t="s">
        <v>1487</v>
      </c>
      <c r="F145" s="293" t="s">
        <v>1488</v>
      </c>
      <c r="G145" s="294" t="s">
        <v>288</v>
      </c>
      <c r="H145" s="295">
        <v>3</v>
      </c>
      <c r="I145" s="116">
        <v>0</v>
      </c>
      <c r="J145" s="296">
        <f t="shared" si="40"/>
        <v>0</v>
      </c>
      <c r="K145" s="293" t="s">
        <v>202</v>
      </c>
      <c r="L145" s="213"/>
      <c r="M145" s="297" t="s">
        <v>5</v>
      </c>
      <c r="N145" s="298" t="s">
        <v>48</v>
      </c>
      <c r="O145" s="214"/>
      <c r="P145" s="299">
        <f t="shared" si="41"/>
        <v>0</v>
      </c>
      <c r="Q145" s="299">
        <v>4.7840000000000001E-2</v>
      </c>
      <c r="R145" s="299">
        <f t="shared" si="42"/>
        <v>0.14352000000000001</v>
      </c>
      <c r="S145" s="299">
        <v>0</v>
      </c>
      <c r="T145" s="300">
        <f t="shared" si="43"/>
        <v>0</v>
      </c>
      <c r="AR145" s="202" t="s">
        <v>261</v>
      </c>
      <c r="AT145" s="202" t="s">
        <v>198</v>
      </c>
      <c r="AU145" s="202" t="s">
        <v>85</v>
      </c>
      <c r="AY145" s="202" t="s">
        <v>196</v>
      </c>
      <c r="BE145" s="301">
        <f t="shared" si="44"/>
        <v>0</v>
      </c>
      <c r="BF145" s="301">
        <f t="shared" si="45"/>
        <v>0</v>
      </c>
      <c r="BG145" s="301">
        <f t="shared" si="46"/>
        <v>0</v>
      </c>
      <c r="BH145" s="301">
        <f t="shared" si="47"/>
        <v>0</v>
      </c>
      <c r="BI145" s="301">
        <f t="shared" si="48"/>
        <v>0</v>
      </c>
      <c r="BJ145" s="202" t="s">
        <v>39</v>
      </c>
      <c r="BK145" s="301">
        <f t="shared" si="49"/>
        <v>0</v>
      </c>
      <c r="BL145" s="202" t="s">
        <v>261</v>
      </c>
      <c r="BM145" s="202" t="s">
        <v>3504</v>
      </c>
    </row>
    <row r="146" spans="2:65" s="212" customFormat="1" ht="16.5" customHeight="1">
      <c r="B146" s="213"/>
      <c r="C146" s="291" t="s">
        <v>407</v>
      </c>
      <c r="D146" s="291" t="s">
        <v>198</v>
      </c>
      <c r="E146" s="292" t="s">
        <v>1490</v>
      </c>
      <c r="F146" s="293" t="s">
        <v>1491</v>
      </c>
      <c r="G146" s="294" t="s">
        <v>288</v>
      </c>
      <c r="H146" s="295">
        <v>4</v>
      </c>
      <c r="I146" s="116">
        <v>0</v>
      </c>
      <c r="J146" s="296">
        <f t="shared" si="40"/>
        <v>0</v>
      </c>
      <c r="K146" s="293" t="s">
        <v>202</v>
      </c>
      <c r="L146" s="213"/>
      <c r="M146" s="297" t="s">
        <v>5</v>
      </c>
      <c r="N146" s="298" t="s">
        <v>48</v>
      </c>
      <c r="O146" s="214"/>
      <c r="P146" s="299">
        <f t="shared" si="41"/>
        <v>0</v>
      </c>
      <c r="Q146" s="299">
        <v>0</v>
      </c>
      <c r="R146" s="299">
        <f t="shared" si="42"/>
        <v>0</v>
      </c>
      <c r="S146" s="299">
        <v>0</v>
      </c>
      <c r="T146" s="300">
        <f t="shared" si="43"/>
        <v>0</v>
      </c>
      <c r="AR146" s="202" t="s">
        <v>261</v>
      </c>
      <c r="AT146" s="202" t="s">
        <v>198</v>
      </c>
      <c r="AU146" s="202" t="s">
        <v>85</v>
      </c>
      <c r="AY146" s="202" t="s">
        <v>196</v>
      </c>
      <c r="BE146" s="301">
        <f t="shared" si="44"/>
        <v>0</v>
      </c>
      <c r="BF146" s="301">
        <f t="shared" si="45"/>
        <v>0</v>
      </c>
      <c r="BG146" s="301">
        <f t="shared" si="46"/>
        <v>0</v>
      </c>
      <c r="BH146" s="301">
        <f t="shared" si="47"/>
        <v>0</v>
      </c>
      <c r="BI146" s="301">
        <f t="shared" si="48"/>
        <v>0</v>
      </c>
      <c r="BJ146" s="202" t="s">
        <v>39</v>
      </c>
      <c r="BK146" s="301">
        <f t="shared" si="49"/>
        <v>0</v>
      </c>
      <c r="BL146" s="202" t="s">
        <v>261</v>
      </c>
      <c r="BM146" s="202" t="s">
        <v>3505</v>
      </c>
    </row>
    <row r="147" spans="2:65" s="212" customFormat="1" ht="16.5" customHeight="1">
      <c r="B147" s="213"/>
      <c r="C147" s="291" t="s">
        <v>411</v>
      </c>
      <c r="D147" s="291" t="s">
        <v>198</v>
      </c>
      <c r="E147" s="292" t="s">
        <v>1493</v>
      </c>
      <c r="F147" s="293" t="s">
        <v>1494</v>
      </c>
      <c r="G147" s="294" t="s">
        <v>288</v>
      </c>
      <c r="H147" s="295">
        <v>4</v>
      </c>
      <c r="I147" s="116">
        <v>0</v>
      </c>
      <c r="J147" s="296">
        <f t="shared" si="40"/>
        <v>0</v>
      </c>
      <c r="K147" s="293" t="s">
        <v>202</v>
      </c>
      <c r="L147" s="213"/>
      <c r="M147" s="297" t="s">
        <v>5</v>
      </c>
      <c r="N147" s="298" t="s">
        <v>48</v>
      </c>
      <c r="O147" s="214"/>
      <c r="P147" s="299">
        <f t="shared" si="41"/>
        <v>0</v>
      </c>
      <c r="Q147" s="299">
        <v>0</v>
      </c>
      <c r="R147" s="299">
        <f t="shared" si="42"/>
        <v>0</v>
      </c>
      <c r="S147" s="299">
        <v>0</v>
      </c>
      <c r="T147" s="300">
        <f t="shared" si="43"/>
        <v>0</v>
      </c>
      <c r="AR147" s="202" t="s">
        <v>261</v>
      </c>
      <c r="AT147" s="202" t="s">
        <v>198</v>
      </c>
      <c r="AU147" s="202" t="s">
        <v>85</v>
      </c>
      <c r="AY147" s="202" t="s">
        <v>196</v>
      </c>
      <c r="BE147" s="301">
        <f t="shared" si="44"/>
        <v>0</v>
      </c>
      <c r="BF147" s="301">
        <f t="shared" si="45"/>
        <v>0</v>
      </c>
      <c r="BG147" s="301">
        <f t="shared" si="46"/>
        <v>0</v>
      </c>
      <c r="BH147" s="301">
        <f t="shared" si="47"/>
        <v>0</v>
      </c>
      <c r="BI147" s="301">
        <f t="shared" si="48"/>
        <v>0</v>
      </c>
      <c r="BJ147" s="202" t="s">
        <v>39</v>
      </c>
      <c r="BK147" s="301">
        <f t="shared" si="49"/>
        <v>0</v>
      </c>
      <c r="BL147" s="202" t="s">
        <v>261</v>
      </c>
      <c r="BM147" s="202" t="s">
        <v>3506</v>
      </c>
    </row>
    <row r="148" spans="2:65" s="212" customFormat="1" ht="16.5" customHeight="1">
      <c r="B148" s="213"/>
      <c r="C148" s="291" t="s">
        <v>415</v>
      </c>
      <c r="D148" s="291" t="s">
        <v>198</v>
      </c>
      <c r="E148" s="292" t="s">
        <v>1496</v>
      </c>
      <c r="F148" s="293" t="s">
        <v>1497</v>
      </c>
      <c r="G148" s="294" t="s">
        <v>288</v>
      </c>
      <c r="H148" s="295">
        <v>8</v>
      </c>
      <c r="I148" s="116">
        <v>0</v>
      </c>
      <c r="J148" s="296">
        <f t="shared" si="40"/>
        <v>0</v>
      </c>
      <c r="K148" s="293" t="s">
        <v>202</v>
      </c>
      <c r="L148" s="213"/>
      <c r="M148" s="297" t="s">
        <v>5</v>
      </c>
      <c r="N148" s="298" t="s">
        <v>48</v>
      </c>
      <c r="O148" s="214"/>
      <c r="P148" s="299">
        <f t="shared" si="41"/>
        <v>0</v>
      </c>
      <c r="Q148" s="299">
        <v>0</v>
      </c>
      <c r="R148" s="299">
        <f t="shared" si="42"/>
        <v>0</v>
      </c>
      <c r="S148" s="299">
        <v>0</v>
      </c>
      <c r="T148" s="300">
        <f t="shared" si="43"/>
        <v>0</v>
      </c>
      <c r="AR148" s="202" t="s">
        <v>261</v>
      </c>
      <c r="AT148" s="202" t="s">
        <v>198</v>
      </c>
      <c r="AU148" s="202" t="s">
        <v>85</v>
      </c>
      <c r="AY148" s="202" t="s">
        <v>196</v>
      </c>
      <c r="BE148" s="301">
        <f t="shared" si="44"/>
        <v>0</v>
      </c>
      <c r="BF148" s="301">
        <f t="shared" si="45"/>
        <v>0</v>
      </c>
      <c r="BG148" s="301">
        <f t="shared" si="46"/>
        <v>0</v>
      </c>
      <c r="BH148" s="301">
        <f t="shared" si="47"/>
        <v>0</v>
      </c>
      <c r="BI148" s="301">
        <f t="shared" si="48"/>
        <v>0</v>
      </c>
      <c r="BJ148" s="202" t="s">
        <v>39</v>
      </c>
      <c r="BK148" s="301">
        <f t="shared" si="49"/>
        <v>0</v>
      </c>
      <c r="BL148" s="202" t="s">
        <v>261</v>
      </c>
      <c r="BM148" s="202" t="s">
        <v>3507</v>
      </c>
    </row>
    <row r="149" spans="2:65" s="212" customFormat="1" ht="16.5" customHeight="1">
      <c r="B149" s="213"/>
      <c r="C149" s="291" t="s">
        <v>419</v>
      </c>
      <c r="D149" s="291" t="s">
        <v>198</v>
      </c>
      <c r="E149" s="292" t="s">
        <v>1499</v>
      </c>
      <c r="F149" s="293" t="s">
        <v>1500</v>
      </c>
      <c r="G149" s="294" t="s">
        <v>201</v>
      </c>
      <c r="H149" s="295">
        <v>100</v>
      </c>
      <c r="I149" s="116">
        <v>0</v>
      </c>
      <c r="J149" s="296">
        <f t="shared" si="40"/>
        <v>0</v>
      </c>
      <c r="K149" s="293" t="s">
        <v>202</v>
      </c>
      <c r="L149" s="213"/>
      <c r="M149" s="297" t="s">
        <v>5</v>
      </c>
      <c r="N149" s="298" t="s">
        <v>48</v>
      </c>
      <c r="O149" s="214"/>
      <c r="P149" s="299">
        <f t="shared" si="41"/>
        <v>0</v>
      </c>
      <c r="Q149" s="299">
        <v>0</v>
      </c>
      <c r="R149" s="299">
        <f t="shared" si="42"/>
        <v>0</v>
      </c>
      <c r="S149" s="299">
        <v>0</v>
      </c>
      <c r="T149" s="300">
        <f t="shared" si="43"/>
        <v>0</v>
      </c>
      <c r="AR149" s="202" t="s">
        <v>261</v>
      </c>
      <c r="AT149" s="202" t="s">
        <v>198</v>
      </c>
      <c r="AU149" s="202" t="s">
        <v>85</v>
      </c>
      <c r="AY149" s="202" t="s">
        <v>196</v>
      </c>
      <c r="BE149" s="301">
        <f t="shared" si="44"/>
        <v>0</v>
      </c>
      <c r="BF149" s="301">
        <f t="shared" si="45"/>
        <v>0</v>
      </c>
      <c r="BG149" s="301">
        <f t="shared" si="46"/>
        <v>0</v>
      </c>
      <c r="BH149" s="301">
        <f t="shared" si="47"/>
        <v>0</v>
      </c>
      <c r="BI149" s="301">
        <f t="shared" si="48"/>
        <v>0</v>
      </c>
      <c r="BJ149" s="202" t="s">
        <v>39</v>
      </c>
      <c r="BK149" s="301">
        <f t="shared" si="49"/>
        <v>0</v>
      </c>
      <c r="BL149" s="202" t="s">
        <v>261</v>
      </c>
      <c r="BM149" s="202" t="s">
        <v>3508</v>
      </c>
    </row>
    <row r="150" spans="2:65" s="212" customFormat="1" ht="16.5" customHeight="1">
      <c r="B150" s="213"/>
      <c r="C150" s="291" t="s">
        <v>424</v>
      </c>
      <c r="D150" s="291" t="s">
        <v>198</v>
      </c>
      <c r="E150" s="292" t="s">
        <v>2715</v>
      </c>
      <c r="F150" s="293" t="s">
        <v>2716</v>
      </c>
      <c r="G150" s="294" t="s">
        <v>629</v>
      </c>
      <c r="H150" s="295">
        <v>2</v>
      </c>
      <c r="I150" s="116">
        <v>0</v>
      </c>
      <c r="J150" s="296">
        <f t="shared" si="40"/>
        <v>0</v>
      </c>
      <c r="K150" s="293" t="s">
        <v>351</v>
      </c>
      <c r="L150" s="213"/>
      <c r="M150" s="297" t="s">
        <v>5</v>
      </c>
      <c r="N150" s="298" t="s">
        <v>48</v>
      </c>
      <c r="O150" s="214"/>
      <c r="P150" s="299">
        <f t="shared" si="41"/>
        <v>0</v>
      </c>
      <c r="Q150" s="299">
        <v>0</v>
      </c>
      <c r="R150" s="299">
        <f t="shared" si="42"/>
        <v>0</v>
      </c>
      <c r="S150" s="299">
        <v>0</v>
      </c>
      <c r="T150" s="300">
        <f t="shared" si="43"/>
        <v>0</v>
      </c>
      <c r="AR150" s="202" t="s">
        <v>261</v>
      </c>
      <c r="AT150" s="202" t="s">
        <v>198</v>
      </c>
      <c r="AU150" s="202" t="s">
        <v>85</v>
      </c>
      <c r="AY150" s="202" t="s">
        <v>196</v>
      </c>
      <c r="BE150" s="301">
        <f t="shared" si="44"/>
        <v>0</v>
      </c>
      <c r="BF150" s="301">
        <f t="shared" si="45"/>
        <v>0</v>
      </c>
      <c r="BG150" s="301">
        <f t="shared" si="46"/>
        <v>0</v>
      </c>
      <c r="BH150" s="301">
        <f t="shared" si="47"/>
        <v>0</v>
      </c>
      <c r="BI150" s="301">
        <f t="shared" si="48"/>
        <v>0</v>
      </c>
      <c r="BJ150" s="202" t="s">
        <v>39</v>
      </c>
      <c r="BK150" s="301">
        <f t="shared" si="49"/>
        <v>0</v>
      </c>
      <c r="BL150" s="202" t="s">
        <v>261</v>
      </c>
      <c r="BM150" s="202" t="s">
        <v>3509</v>
      </c>
    </row>
    <row r="151" spans="2:65" s="212" customFormat="1" ht="16.5" customHeight="1">
      <c r="B151" s="213"/>
      <c r="C151" s="291" t="s">
        <v>428</v>
      </c>
      <c r="D151" s="291" t="s">
        <v>198</v>
      </c>
      <c r="E151" s="292" t="s">
        <v>1502</v>
      </c>
      <c r="F151" s="293" t="s">
        <v>1503</v>
      </c>
      <c r="G151" s="294" t="s">
        <v>243</v>
      </c>
      <c r="H151" s="295">
        <v>0.314</v>
      </c>
      <c r="I151" s="116">
        <v>0</v>
      </c>
      <c r="J151" s="296">
        <f t="shared" si="40"/>
        <v>0</v>
      </c>
      <c r="K151" s="293" t="s">
        <v>202</v>
      </c>
      <c r="L151" s="213"/>
      <c r="M151" s="297" t="s">
        <v>5</v>
      </c>
      <c r="N151" s="298" t="s">
        <v>48</v>
      </c>
      <c r="O151" s="214"/>
      <c r="P151" s="299">
        <f t="shared" si="41"/>
        <v>0</v>
      </c>
      <c r="Q151" s="299">
        <v>0</v>
      </c>
      <c r="R151" s="299">
        <f t="shared" si="42"/>
        <v>0</v>
      </c>
      <c r="S151" s="299">
        <v>0</v>
      </c>
      <c r="T151" s="300">
        <f t="shared" si="43"/>
        <v>0</v>
      </c>
      <c r="AR151" s="202" t="s">
        <v>261</v>
      </c>
      <c r="AT151" s="202" t="s">
        <v>198</v>
      </c>
      <c r="AU151" s="202" t="s">
        <v>85</v>
      </c>
      <c r="AY151" s="202" t="s">
        <v>196</v>
      </c>
      <c r="BE151" s="301">
        <f t="shared" si="44"/>
        <v>0</v>
      </c>
      <c r="BF151" s="301">
        <f t="shared" si="45"/>
        <v>0</v>
      </c>
      <c r="BG151" s="301">
        <f t="shared" si="46"/>
        <v>0</v>
      </c>
      <c r="BH151" s="301">
        <f t="shared" si="47"/>
        <v>0</v>
      </c>
      <c r="BI151" s="301">
        <f t="shared" si="48"/>
        <v>0</v>
      </c>
      <c r="BJ151" s="202" t="s">
        <v>39</v>
      </c>
      <c r="BK151" s="301">
        <f t="shared" si="49"/>
        <v>0</v>
      </c>
      <c r="BL151" s="202" t="s">
        <v>261</v>
      </c>
      <c r="BM151" s="202" t="s">
        <v>3510</v>
      </c>
    </row>
    <row r="152" spans="2:65" s="212" customFormat="1" ht="16.5" customHeight="1">
      <c r="B152" s="213"/>
      <c r="C152" s="291" t="s">
        <v>432</v>
      </c>
      <c r="D152" s="291" t="s">
        <v>198</v>
      </c>
      <c r="E152" s="292" t="s">
        <v>1505</v>
      </c>
      <c r="F152" s="293" t="s">
        <v>1506</v>
      </c>
      <c r="G152" s="294" t="s">
        <v>243</v>
      </c>
      <c r="H152" s="295">
        <v>0.314</v>
      </c>
      <c r="I152" s="116">
        <v>0</v>
      </c>
      <c r="J152" s="296">
        <f t="shared" si="40"/>
        <v>0</v>
      </c>
      <c r="K152" s="293" t="s">
        <v>202</v>
      </c>
      <c r="L152" s="213"/>
      <c r="M152" s="297" t="s">
        <v>5</v>
      </c>
      <c r="N152" s="298" t="s">
        <v>48</v>
      </c>
      <c r="O152" s="214"/>
      <c r="P152" s="299">
        <f t="shared" si="41"/>
        <v>0</v>
      </c>
      <c r="Q152" s="299">
        <v>0</v>
      </c>
      <c r="R152" s="299">
        <f t="shared" si="42"/>
        <v>0</v>
      </c>
      <c r="S152" s="299">
        <v>0</v>
      </c>
      <c r="T152" s="300">
        <f t="shared" si="43"/>
        <v>0</v>
      </c>
      <c r="AR152" s="202" t="s">
        <v>261</v>
      </c>
      <c r="AT152" s="202" t="s">
        <v>198</v>
      </c>
      <c r="AU152" s="202" t="s">
        <v>85</v>
      </c>
      <c r="AY152" s="202" t="s">
        <v>196</v>
      </c>
      <c r="BE152" s="301">
        <f t="shared" si="44"/>
        <v>0</v>
      </c>
      <c r="BF152" s="301">
        <f t="shared" si="45"/>
        <v>0</v>
      </c>
      <c r="BG152" s="301">
        <f t="shared" si="46"/>
        <v>0</v>
      </c>
      <c r="BH152" s="301">
        <f t="shared" si="47"/>
        <v>0</v>
      </c>
      <c r="BI152" s="301">
        <f t="shared" si="48"/>
        <v>0</v>
      </c>
      <c r="BJ152" s="202" t="s">
        <v>39</v>
      </c>
      <c r="BK152" s="301">
        <f t="shared" si="49"/>
        <v>0</v>
      </c>
      <c r="BL152" s="202" t="s">
        <v>261</v>
      </c>
      <c r="BM152" s="202" t="s">
        <v>3511</v>
      </c>
    </row>
    <row r="153" spans="2:65" s="279" customFormat="1" ht="37.35" customHeight="1">
      <c r="B153" s="278"/>
      <c r="D153" s="280" t="s">
        <v>76</v>
      </c>
      <c r="E153" s="281" t="s">
        <v>1260</v>
      </c>
      <c r="F153" s="281" t="s">
        <v>1261</v>
      </c>
      <c r="I153" s="115"/>
      <c r="J153" s="282">
        <f>BK153</f>
        <v>0</v>
      </c>
      <c r="L153" s="278"/>
      <c r="M153" s="283"/>
      <c r="N153" s="284"/>
      <c r="O153" s="284"/>
      <c r="P153" s="285">
        <f>SUM(P154:P158)</f>
        <v>0</v>
      </c>
      <c r="Q153" s="284"/>
      <c r="R153" s="285">
        <f>SUM(R154:R158)</f>
        <v>0</v>
      </c>
      <c r="S153" s="284"/>
      <c r="T153" s="286">
        <f>SUM(T154:T158)</f>
        <v>0</v>
      </c>
      <c r="AR153" s="280" t="s">
        <v>203</v>
      </c>
      <c r="AT153" s="287" t="s">
        <v>76</v>
      </c>
      <c r="AU153" s="287" t="s">
        <v>77</v>
      </c>
      <c r="AY153" s="280" t="s">
        <v>196</v>
      </c>
      <c r="BK153" s="288">
        <f>SUM(BK154:BK158)</f>
        <v>0</v>
      </c>
    </row>
    <row r="154" spans="2:65" s="212" customFormat="1" ht="16.5" customHeight="1">
      <c r="B154" s="213"/>
      <c r="C154" s="291" t="s">
        <v>436</v>
      </c>
      <c r="D154" s="291" t="s">
        <v>198</v>
      </c>
      <c r="E154" s="292" t="s">
        <v>1262</v>
      </c>
      <c r="F154" s="293" t="s">
        <v>1263</v>
      </c>
      <c r="G154" s="294" t="s">
        <v>1264</v>
      </c>
      <c r="H154" s="295">
        <v>30</v>
      </c>
      <c r="I154" s="116">
        <v>0</v>
      </c>
      <c r="J154" s="296">
        <f>ROUND(I154*H154,2)</f>
        <v>0</v>
      </c>
      <c r="K154" s="293" t="s">
        <v>202</v>
      </c>
      <c r="L154" s="213"/>
      <c r="M154" s="297" t="s">
        <v>5</v>
      </c>
      <c r="N154" s="298" t="s">
        <v>48</v>
      </c>
      <c r="O154" s="214"/>
      <c r="P154" s="299">
        <f>O154*H154</f>
        <v>0</v>
      </c>
      <c r="Q154" s="299">
        <v>0</v>
      </c>
      <c r="R154" s="299">
        <f>Q154*H154</f>
        <v>0</v>
      </c>
      <c r="S154" s="299">
        <v>0</v>
      </c>
      <c r="T154" s="300">
        <f>S154*H154</f>
        <v>0</v>
      </c>
      <c r="AR154" s="202" t="s">
        <v>1265</v>
      </c>
      <c r="AT154" s="202" t="s">
        <v>198</v>
      </c>
      <c r="AU154" s="202" t="s">
        <v>39</v>
      </c>
      <c r="AY154" s="202" t="s">
        <v>196</v>
      </c>
      <c r="BE154" s="301">
        <f>IF(N154="základní",J154,0)</f>
        <v>0</v>
      </c>
      <c r="BF154" s="301">
        <f>IF(N154="snížená",J154,0)</f>
        <v>0</v>
      </c>
      <c r="BG154" s="301">
        <f>IF(N154="zákl. přenesená",J154,0)</f>
        <v>0</v>
      </c>
      <c r="BH154" s="301">
        <f>IF(N154="sníž. přenesená",J154,0)</f>
        <v>0</v>
      </c>
      <c r="BI154" s="301">
        <f>IF(N154="nulová",J154,0)</f>
        <v>0</v>
      </c>
      <c r="BJ154" s="202" t="s">
        <v>39</v>
      </c>
      <c r="BK154" s="301">
        <f>ROUND(I154*H154,2)</f>
        <v>0</v>
      </c>
      <c r="BL154" s="202" t="s">
        <v>1265</v>
      </c>
      <c r="BM154" s="202" t="s">
        <v>3512</v>
      </c>
    </row>
    <row r="155" spans="2:65" s="212" customFormat="1" ht="16.5" customHeight="1">
      <c r="B155" s="213"/>
      <c r="C155" s="291" t="s">
        <v>440</v>
      </c>
      <c r="D155" s="291" t="s">
        <v>198</v>
      </c>
      <c r="E155" s="292" t="s">
        <v>1267</v>
      </c>
      <c r="F155" s="293" t="s">
        <v>1268</v>
      </c>
      <c r="G155" s="294" t="s">
        <v>1264</v>
      </c>
      <c r="H155" s="295">
        <v>30</v>
      </c>
      <c r="I155" s="116">
        <v>0</v>
      </c>
      <c r="J155" s="296">
        <f>ROUND(I155*H155,2)</f>
        <v>0</v>
      </c>
      <c r="K155" s="293" t="s">
        <v>202</v>
      </c>
      <c r="L155" s="213"/>
      <c r="M155" s="297" t="s">
        <v>5</v>
      </c>
      <c r="N155" s="298" t="s">
        <v>48</v>
      </c>
      <c r="O155" s="214"/>
      <c r="P155" s="299">
        <f>O155*H155</f>
        <v>0</v>
      </c>
      <c r="Q155" s="299">
        <v>0</v>
      </c>
      <c r="R155" s="299">
        <f>Q155*H155</f>
        <v>0</v>
      </c>
      <c r="S155" s="299">
        <v>0</v>
      </c>
      <c r="T155" s="300">
        <f>S155*H155</f>
        <v>0</v>
      </c>
      <c r="AR155" s="202" t="s">
        <v>1265</v>
      </c>
      <c r="AT155" s="202" t="s">
        <v>198</v>
      </c>
      <c r="AU155" s="202" t="s">
        <v>39</v>
      </c>
      <c r="AY155" s="202" t="s">
        <v>196</v>
      </c>
      <c r="BE155" s="301">
        <f>IF(N155="základní",J155,0)</f>
        <v>0</v>
      </c>
      <c r="BF155" s="301">
        <f>IF(N155="snížená",J155,0)</f>
        <v>0</v>
      </c>
      <c r="BG155" s="301">
        <f>IF(N155="zákl. přenesená",J155,0)</f>
        <v>0</v>
      </c>
      <c r="BH155" s="301">
        <f>IF(N155="sníž. přenesená",J155,0)</f>
        <v>0</v>
      </c>
      <c r="BI155" s="301">
        <f>IF(N155="nulová",J155,0)</f>
        <v>0</v>
      </c>
      <c r="BJ155" s="202" t="s">
        <v>39</v>
      </c>
      <c r="BK155" s="301">
        <f>ROUND(I155*H155,2)</f>
        <v>0</v>
      </c>
      <c r="BL155" s="202" t="s">
        <v>1265</v>
      </c>
      <c r="BM155" s="202" t="s">
        <v>3513</v>
      </c>
    </row>
    <row r="156" spans="2:65" s="212" customFormat="1" ht="16.5" customHeight="1">
      <c r="B156" s="213"/>
      <c r="C156" s="291" t="s">
        <v>444</v>
      </c>
      <c r="D156" s="291" t="s">
        <v>198</v>
      </c>
      <c r="E156" s="292" t="s">
        <v>1510</v>
      </c>
      <c r="F156" s="293" t="s">
        <v>1511</v>
      </c>
      <c r="G156" s="294" t="s">
        <v>1264</v>
      </c>
      <c r="H156" s="295">
        <v>20</v>
      </c>
      <c r="I156" s="116">
        <v>0</v>
      </c>
      <c r="J156" s="296">
        <f>ROUND(I156*H156,2)</f>
        <v>0</v>
      </c>
      <c r="K156" s="293" t="s">
        <v>202</v>
      </c>
      <c r="L156" s="213"/>
      <c r="M156" s="297" t="s">
        <v>5</v>
      </c>
      <c r="N156" s="298" t="s">
        <v>48</v>
      </c>
      <c r="O156" s="214"/>
      <c r="P156" s="299">
        <f>O156*H156</f>
        <v>0</v>
      </c>
      <c r="Q156" s="299">
        <v>0</v>
      </c>
      <c r="R156" s="299">
        <f>Q156*H156</f>
        <v>0</v>
      </c>
      <c r="S156" s="299">
        <v>0</v>
      </c>
      <c r="T156" s="300">
        <f>S156*H156</f>
        <v>0</v>
      </c>
      <c r="AR156" s="202" t="s">
        <v>1265</v>
      </c>
      <c r="AT156" s="202" t="s">
        <v>198</v>
      </c>
      <c r="AU156" s="202" t="s">
        <v>39</v>
      </c>
      <c r="AY156" s="202" t="s">
        <v>196</v>
      </c>
      <c r="BE156" s="301">
        <f>IF(N156="základní",J156,0)</f>
        <v>0</v>
      </c>
      <c r="BF156" s="301">
        <f>IF(N156="snížená",J156,0)</f>
        <v>0</v>
      </c>
      <c r="BG156" s="301">
        <f>IF(N156="zákl. přenesená",J156,0)</f>
        <v>0</v>
      </c>
      <c r="BH156" s="301">
        <f>IF(N156="sníž. přenesená",J156,0)</f>
        <v>0</v>
      </c>
      <c r="BI156" s="301">
        <f>IF(N156="nulová",J156,0)</f>
        <v>0</v>
      </c>
      <c r="BJ156" s="202" t="s">
        <v>39</v>
      </c>
      <c r="BK156" s="301">
        <f>ROUND(I156*H156,2)</f>
        <v>0</v>
      </c>
      <c r="BL156" s="202" t="s">
        <v>1265</v>
      </c>
      <c r="BM156" s="202" t="s">
        <v>3514</v>
      </c>
    </row>
    <row r="157" spans="2:65" s="212" customFormat="1" ht="16.5" customHeight="1">
      <c r="B157" s="213"/>
      <c r="C157" s="291" t="s">
        <v>448</v>
      </c>
      <c r="D157" s="291" t="s">
        <v>198</v>
      </c>
      <c r="E157" s="292" t="s">
        <v>2723</v>
      </c>
      <c r="F157" s="293" t="s">
        <v>2724</v>
      </c>
      <c r="G157" s="294" t="s">
        <v>1264</v>
      </c>
      <c r="H157" s="295">
        <v>20</v>
      </c>
      <c r="I157" s="116">
        <v>0</v>
      </c>
      <c r="J157" s="296">
        <f>ROUND(I157*H157,2)</f>
        <v>0</v>
      </c>
      <c r="K157" s="293" t="s">
        <v>202</v>
      </c>
      <c r="L157" s="213"/>
      <c r="M157" s="297" t="s">
        <v>5</v>
      </c>
      <c r="N157" s="298" t="s">
        <v>48</v>
      </c>
      <c r="O157" s="214"/>
      <c r="P157" s="299">
        <f>O157*H157</f>
        <v>0</v>
      </c>
      <c r="Q157" s="299">
        <v>0</v>
      </c>
      <c r="R157" s="299">
        <f>Q157*H157</f>
        <v>0</v>
      </c>
      <c r="S157" s="299">
        <v>0</v>
      </c>
      <c r="T157" s="300">
        <f>S157*H157</f>
        <v>0</v>
      </c>
      <c r="AR157" s="202" t="s">
        <v>1265</v>
      </c>
      <c r="AT157" s="202" t="s">
        <v>198</v>
      </c>
      <c r="AU157" s="202" t="s">
        <v>39</v>
      </c>
      <c r="AY157" s="202" t="s">
        <v>196</v>
      </c>
      <c r="BE157" s="301">
        <f>IF(N157="základní",J157,0)</f>
        <v>0</v>
      </c>
      <c r="BF157" s="301">
        <f>IF(N157="snížená",J157,0)</f>
        <v>0</v>
      </c>
      <c r="BG157" s="301">
        <f>IF(N157="zákl. přenesená",J157,0)</f>
        <v>0</v>
      </c>
      <c r="BH157" s="301">
        <f>IF(N157="sníž. přenesená",J157,0)</f>
        <v>0</v>
      </c>
      <c r="BI157" s="301">
        <f>IF(N157="nulová",J157,0)</f>
        <v>0</v>
      </c>
      <c r="BJ157" s="202" t="s">
        <v>39</v>
      </c>
      <c r="BK157" s="301">
        <f>ROUND(I157*H157,2)</f>
        <v>0</v>
      </c>
      <c r="BL157" s="202" t="s">
        <v>1265</v>
      </c>
      <c r="BM157" s="202" t="s">
        <v>3515</v>
      </c>
    </row>
    <row r="158" spans="2:65" s="212" customFormat="1" ht="16.5" customHeight="1">
      <c r="B158" s="213"/>
      <c r="C158" s="291" t="s">
        <v>452</v>
      </c>
      <c r="D158" s="291" t="s">
        <v>198</v>
      </c>
      <c r="E158" s="292" t="s">
        <v>1513</v>
      </c>
      <c r="F158" s="293" t="s">
        <v>1514</v>
      </c>
      <c r="G158" s="294" t="s">
        <v>1264</v>
      </c>
      <c r="H158" s="295">
        <v>10</v>
      </c>
      <c r="I158" s="116">
        <v>0</v>
      </c>
      <c r="J158" s="296">
        <f>ROUND(I158*H158,2)</f>
        <v>0</v>
      </c>
      <c r="K158" s="293" t="s">
        <v>202</v>
      </c>
      <c r="L158" s="213"/>
      <c r="M158" s="297" t="s">
        <v>5</v>
      </c>
      <c r="N158" s="320" t="s">
        <v>48</v>
      </c>
      <c r="O158" s="321"/>
      <c r="P158" s="322">
        <f>O158*H158</f>
        <v>0</v>
      </c>
      <c r="Q158" s="322">
        <v>0</v>
      </c>
      <c r="R158" s="322">
        <f>Q158*H158</f>
        <v>0</v>
      </c>
      <c r="S158" s="322">
        <v>0</v>
      </c>
      <c r="T158" s="323">
        <f>S158*H158</f>
        <v>0</v>
      </c>
      <c r="AR158" s="202" t="s">
        <v>1265</v>
      </c>
      <c r="AT158" s="202" t="s">
        <v>198</v>
      </c>
      <c r="AU158" s="202" t="s">
        <v>39</v>
      </c>
      <c r="AY158" s="202" t="s">
        <v>196</v>
      </c>
      <c r="BE158" s="301">
        <f>IF(N158="základní",J158,0)</f>
        <v>0</v>
      </c>
      <c r="BF158" s="301">
        <f>IF(N158="snížená",J158,0)</f>
        <v>0</v>
      </c>
      <c r="BG158" s="301">
        <f>IF(N158="zákl. přenesená",J158,0)</f>
        <v>0</v>
      </c>
      <c r="BH158" s="301">
        <f>IF(N158="sníž. přenesená",J158,0)</f>
        <v>0</v>
      </c>
      <c r="BI158" s="301">
        <f>IF(N158="nulová",J158,0)</f>
        <v>0</v>
      </c>
      <c r="BJ158" s="202" t="s">
        <v>39</v>
      </c>
      <c r="BK158" s="301">
        <f>ROUND(I158*H158,2)</f>
        <v>0</v>
      </c>
      <c r="BL158" s="202" t="s">
        <v>1265</v>
      </c>
      <c r="BM158" s="202" t="s">
        <v>3516</v>
      </c>
    </row>
    <row r="159" spans="2:65" s="212" customFormat="1" ht="6.95" customHeight="1">
      <c r="B159" s="236"/>
      <c r="C159" s="237"/>
      <c r="D159" s="237"/>
      <c r="E159" s="237"/>
      <c r="F159" s="237"/>
      <c r="G159" s="237"/>
      <c r="H159" s="237"/>
      <c r="I159" s="108"/>
      <c r="J159" s="237"/>
      <c r="K159" s="237"/>
      <c r="L159" s="213"/>
    </row>
  </sheetData>
  <sheetProtection password="805E" sheet="1" objects="1" scenarios="1"/>
  <autoFilter ref="C88:K158"/>
  <mergeCells count="13">
    <mergeCell ref="E81:H81"/>
    <mergeCell ref="G1:H1"/>
    <mergeCell ref="L2:V2"/>
    <mergeCell ref="E49:H49"/>
    <mergeCell ref="E51:H51"/>
    <mergeCell ref="J55:J56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2"/>
  <sheetViews>
    <sheetView showGridLines="0" workbookViewId="0">
      <pane ySplit="1" topLeftCell="A88" activePane="bottomLeft" state="frozen"/>
      <selection pane="bottomLeft" activeCell="H85" sqref="H85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129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3155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1517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16.5" customHeight="1">
      <c r="B26" s="218"/>
      <c r="C26" s="219"/>
      <c r="D26" s="219"/>
      <c r="E26" s="380" t="s">
        <v>5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ROUND(J83,0)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ROUND(SUM(BE83:BE101), 0)</f>
        <v>0</v>
      </c>
      <c r="G32" s="214"/>
      <c r="H32" s="214"/>
      <c r="I32" s="106">
        <v>0.21</v>
      </c>
      <c r="J32" s="228">
        <f>ROUND(ROUND((SUM(BE83:BE101)),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ROUND(SUM(BF83:BF101), 0)</f>
        <v>0</v>
      </c>
      <c r="G33" s="214"/>
      <c r="H33" s="214"/>
      <c r="I33" s="106">
        <v>0.15</v>
      </c>
      <c r="J33" s="228">
        <f>ROUND(ROUND((SUM(BF83:BF101)),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ROUND(SUM(BG83:BG101),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ROUND(SUM(BH83:BH101),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ROUND(SUM(BI83:BI101),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3155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04 - Vzduchotechnika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J83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3517</v>
      </c>
      <c r="E61" s="249"/>
      <c r="F61" s="249"/>
      <c r="G61" s="249"/>
      <c r="H61" s="249"/>
      <c r="I61" s="111"/>
      <c r="J61" s="250">
        <f>J84</f>
        <v>0</v>
      </c>
      <c r="K61" s="251"/>
    </row>
    <row r="62" spans="2:47" s="212" customFormat="1" ht="21.75" customHeight="1">
      <c r="B62" s="213"/>
      <c r="C62" s="214"/>
      <c r="D62" s="214"/>
      <c r="E62" s="214"/>
      <c r="F62" s="214"/>
      <c r="G62" s="214"/>
      <c r="H62" s="214"/>
      <c r="I62" s="101"/>
      <c r="J62" s="214"/>
      <c r="K62" s="215"/>
    </row>
    <row r="63" spans="2:47" s="212" customFormat="1" ht="6.95" customHeight="1">
      <c r="B63" s="236"/>
      <c r="C63" s="237"/>
      <c r="D63" s="237"/>
      <c r="E63" s="237"/>
      <c r="F63" s="237"/>
      <c r="G63" s="237"/>
      <c r="H63" s="237"/>
      <c r="I63" s="108"/>
      <c r="J63" s="237"/>
      <c r="K63" s="238"/>
    </row>
    <row r="67" spans="2:12" s="212" customFormat="1" ht="6.95" customHeight="1">
      <c r="B67" s="239"/>
      <c r="C67" s="240"/>
      <c r="D67" s="240"/>
      <c r="E67" s="240"/>
      <c r="F67" s="240"/>
      <c r="G67" s="240"/>
      <c r="H67" s="240"/>
      <c r="I67" s="109"/>
      <c r="J67" s="240"/>
      <c r="K67" s="240"/>
      <c r="L67" s="213"/>
    </row>
    <row r="68" spans="2:12" s="212" customFormat="1" ht="36.950000000000003" customHeight="1">
      <c r="B68" s="213"/>
      <c r="C68" s="260" t="s">
        <v>180</v>
      </c>
      <c r="I68" s="119"/>
      <c r="L68" s="213"/>
    </row>
    <row r="69" spans="2:12" s="212" customFormat="1" ht="6.95" customHeight="1">
      <c r="B69" s="213"/>
      <c r="I69" s="119"/>
      <c r="L69" s="213"/>
    </row>
    <row r="70" spans="2:12" s="212" customFormat="1" ht="14.45" customHeight="1">
      <c r="B70" s="213"/>
      <c r="C70" s="261" t="s">
        <v>19</v>
      </c>
      <c r="I70" s="119"/>
      <c r="L70" s="213"/>
    </row>
    <row r="71" spans="2:12" s="212" customFormat="1" ht="16.5" customHeight="1">
      <c r="B71" s="213"/>
      <c r="E71" s="382" t="str">
        <f>E7</f>
        <v>Střední škola automobilní Holice - modernizace dílen odborného výcviku a praxe - stavební práce</v>
      </c>
      <c r="F71" s="383"/>
      <c r="G71" s="383"/>
      <c r="H71" s="383"/>
      <c r="I71" s="119"/>
      <c r="L71" s="213"/>
    </row>
    <row r="72" spans="2:12" ht="15">
      <c r="B72" s="206"/>
      <c r="C72" s="261" t="s">
        <v>143</v>
      </c>
      <c r="L72" s="206"/>
    </row>
    <row r="73" spans="2:12" s="212" customFormat="1" ht="16.5" customHeight="1">
      <c r="B73" s="213"/>
      <c r="E73" s="382" t="s">
        <v>3155</v>
      </c>
      <c r="F73" s="373"/>
      <c r="G73" s="373"/>
      <c r="H73" s="373"/>
      <c r="I73" s="119"/>
      <c r="L73" s="213"/>
    </row>
    <row r="74" spans="2:12" s="212" customFormat="1" ht="14.45" customHeight="1">
      <c r="B74" s="213"/>
      <c r="C74" s="261" t="s">
        <v>145</v>
      </c>
      <c r="I74" s="119"/>
      <c r="L74" s="213"/>
    </row>
    <row r="75" spans="2:12" s="212" customFormat="1" ht="17.25" customHeight="1">
      <c r="B75" s="213"/>
      <c r="E75" s="372" t="str">
        <f>E11</f>
        <v>04 - Vzduchotechnika</v>
      </c>
      <c r="F75" s="373"/>
      <c r="G75" s="373"/>
      <c r="H75" s="373"/>
      <c r="I75" s="119"/>
      <c r="L75" s="213"/>
    </row>
    <row r="76" spans="2:12" s="212" customFormat="1" ht="6.95" customHeight="1">
      <c r="B76" s="213"/>
      <c r="I76" s="119"/>
      <c r="L76" s="213"/>
    </row>
    <row r="77" spans="2:12" s="212" customFormat="1" ht="18" customHeight="1">
      <c r="B77" s="213"/>
      <c r="C77" s="261" t="s">
        <v>23</v>
      </c>
      <c r="F77" s="262" t="str">
        <f>F14</f>
        <v>Holice</v>
      </c>
      <c r="I77" s="113" t="s">
        <v>25</v>
      </c>
      <c r="J77" s="263">
        <f>IF(J14="","",J14)</f>
        <v>0</v>
      </c>
      <c r="L77" s="213"/>
    </row>
    <row r="78" spans="2:12" s="212" customFormat="1" ht="6.95" customHeight="1">
      <c r="B78" s="213"/>
      <c r="I78" s="119"/>
      <c r="L78" s="213"/>
    </row>
    <row r="79" spans="2:12" s="212" customFormat="1" ht="15">
      <c r="B79" s="213"/>
      <c r="C79" s="261" t="s">
        <v>26</v>
      </c>
      <c r="F79" s="262" t="str">
        <f>E17</f>
        <v>Pardubický kraj, Komenského nám. 125, Pardubice</v>
      </c>
      <c r="I79" s="113" t="s">
        <v>34</v>
      </c>
      <c r="J79" s="262" t="str">
        <f>E23</f>
        <v>ApA Architektonicko-projekt.ateliér Vamberk s.r.o.</v>
      </c>
      <c r="L79" s="213"/>
    </row>
    <row r="80" spans="2:12" s="212" customFormat="1" ht="14.45" customHeight="1">
      <c r="B80" s="213"/>
      <c r="C80" s="261" t="s">
        <v>32</v>
      </c>
      <c r="F80" s="262" t="str">
        <f>IF(E20="","",E20)</f>
        <v/>
      </c>
      <c r="I80" s="119"/>
      <c r="L80" s="213"/>
    </row>
    <row r="81" spans="2:65" s="212" customFormat="1" ht="10.35" customHeight="1">
      <c r="B81" s="213"/>
      <c r="I81" s="119"/>
      <c r="L81" s="213"/>
    </row>
    <row r="82" spans="2:65" s="271" customFormat="1" ht="29.25" customHeight="1">
      <c r="B82" s="264"/>
      <c r="C82" s="265" t="s">
        <v>181</v>
      </c>
      <c r="D82" s="266" t="s">
        <v>62</v>
      </c>
      <c r="E82" s="266" t="s">
        <v>58</v>
      </c>
      <c r="F82" s="266" t="s">
        <v>182</v>
      </c>
      <c r="G82" s="266" t="s">
        <v>183</v>
      </c>
      <c r="H82" s="266" t="s">
        <v>184</v>
      </c>
      <c r="I82" s="114" t="s">
        <v>185</v>
      </c>
      <c r="J82" s="266" t="s">
        <v>149</v>
      </c>
      <c r="K82" s="267" t="s">
        <v>186</v>
      </c>
      <c r="L82" s="264"/>
      <c r="M82" s="268" t="s">
        <v>187</v>
      </c>
      <c r="N82" s="269" t="s">
        <v>47</v>
      </c>
      <c r="O82" s="269" t="s">
        <v>188</v>
      </c>
      <c r="P82" s="269" t="s">
        <v>189</v>
      </c>
      <c r="Q82" s="269" t="s">
        <v>190</v>
      </c>
      <c r="R82" s="269" t="s">
        <v>191</v>
      </c>
      <c r="S82" s="269" t="s">
        <v>192</v>
      </c>
      <c r="T82" s="270" t="s">
        <v>193</v>
      </c>
    </row>
    <row r="83" spans="2:65" s="212" customFormat="1" ht="29.25" customHeight="1">
      <c r="B83" s="213"/>
      <c r="C83" s="272" t="s">
        <v>150</v>
      </c>
      <c r="I83" s="119"/>
      <c r="J83" s="273">
        <f>BK83</f>
        <v>0</v>
      </c>
      <c r="L83" s="213"/>
      <c r="M83" s="274"/>
      <c r="N83" s="222"/>
      <c r="O83" s="222"/>
      <c r="P83" s="275">
        <f>P84</f>
        <v>0</v>
      </c>
      <c r="Q83" s="222"/>
      <c r="R83" s="275">
        <f>R84</f>
        <v>0</v>
      </c>
      <c r="S83" s="222"/>
      <c r="T83" s="276">
        <f>T84</f>
        <v>0</v>
      </c>
      <c r="AT83" s="202" t="s">
        <v>76</v>
      </c>
      <c r="AU83" s="202" t="s">
        <v>151</v>
      </c>
      <c r="BK83" s="277">
        <f>BK84</f>
        <v>0</v>
      </c>
    </row>
    <row r="84" spans="2:65" s="279" customFormat="1" ht="37.35" customHeight="1">
      <c r="B84" s="278"/>
      <c r="D84" s="280" t="s">
        <v>76</v>
      </c>
      <c r="E84" s="281" t="s">
        <v>3518</v>
      </c>
      <c r="F84" s="281" t="s">
        <v>3519</v>
      </c>
      <c r="I84" s="115"/>
      <c r="J84" s="282">
        <f>BK84</f>
        <v>0</v>
      </c>
      <c r="L84" s="278"/>
      <c r="M84" s="283"/>
      <c r="N84" s="284"/>
      <c r="O84" s="284"/>
      <c r="P84" s="285">
        <f>SUM(P85:P101)</f>
        <v>0</v>
      </c>
      <c r="Q84" s="284"/>
      <c r="R84" s="285">
        <f>SUM(R85:R101)</f>
        <v>0</v>
      </c>
      <c r="S84" s="284"/>
      <c r="T84" s="286">
        <f>SUM(T85:T101)</f>
        <v>0</v>
      </c>
      <c r="AR84" s="280" t="s">
        <v>85</v>
      </c>
      <c r="AT84" s="287" t="s">
        <v>76</v>
      </c>
      <c r="AU84" s="287" t="s">
        <v>77</v>
      </c>
      <c r="AY84" s="280" t="s">
        <v>196</v>
      </c>
      <c r="BK84" s="288">
        <f>SUM(BK85:BK101)</f>
        <v>0</v>
      </c>
    </row>
    <row r="85" spans="2:65" s="212" customFormat="1" ht="25.5" customHeight="1">
      <c r="B85" s="213"/>
      <c r="C85" s="302" t="s">
        <v>39</v>
      </c>
      <c r="D85" s="302" t="s">
        <v>291</v>
      </c>
      <c r="E85" s="303" t="s">
        <v>1521</v>
      </c>
      <c r="F85" s="304" t="s">
        <v>2741</v>
      </c>
      <c r="G85" s="305" t="s">
        <v>1523</v>
      </c>
      <c r="H85" s="306">
        <v>3</v>
      </c>
      <c r="I85" s="117">
        <v>0</v>
      </c>
      <c r="J85" s="307">
        <f t="shared" ref="J85:J101" si="0">ROUND(I85*H85,2)</f>
        <v>0</v>
      </c>
      <c r="K85" s="304" t="s">
        <v>351</v>
      </c>
      <c r="L85" s="308"/>
      <c r="M85" s="309" t="s">
        <v>5</v>
      </c>
      <c r="N85" s="310" t="s">
        <v>48</v>
      </c>
      <c r="O85" s="214"/>
      <c r="P85" s="299">
        <f t="shared" ref="P85:P101" si="1">O85*H85</f>
        <v>0</v>
      </c>
      <c r="Q85" s="299">
        <v>0</v>
      </c>
      <c r="R85" s="299">
        <f t="shared" ref="R85:R101" si="2">Q85*H85</f>
        <v>0</v>
      </c>
      <c r="S85" s="299">
        <v>0</v>
      </c>
      <c r="T85" s="300">
        <f t="shared" ref="T85:T101" si="3">S85*H85</f>
        <v>0</v>
      </c>
      <c r="AR85" s="202" t="s">
        <v>327</v>
      </c>
      <c r="AT85" s="202" t="s">
        <v>291</v>
      </c>
      <c r="AU85" s="202" t="s">
        <v>39</v>
      </c>
      <c r="AY85" s="202" t="s">
        <v>196</v>
      </c>
      <c r="BE85" s="301">
        <f t="shared" ref="BE85:BE101" si="4">IF(N85="základní",J85,0)</f>
        <v>0</v>
      </c>
      <c r="BF85" s="301">
        <f t="shared" ref="BF85:BF101" si="5">IF(N85="snížená",J85,0)</f>
        <v>0</v>
      </c>
      <c r="BG85" s="301">
        <f t="shared" ref="BG85:BG101" si="6">IF(N85="zákl. přenesená",J85,0)</f>
        <v>0</v>
      </c>
      <c r="BH85" s="301">
        <f t="shared" ref="BH85:BH101" si="7">IF(N85="sníž. přenesená",J85,0)</f>
        <v>0</v>
      </c>
      <c r="BI85" s="301">
        <f t="shared" ref="BI85:BI101" si="8">IF(N85="nulová",J85,0)</f>
        <v>0</v>
      </c>
      <c r="BJ85" s="202" t="s">
        <v>39</v>
      </c>
      <c r="BK85" s="301">
        <f t="shared" ref="BK85:BK101" si="9">ROUND(I85*H85,2)</f>
        <v>0</v>
      </c>
      <c r="BL85" s="202" t="s">
        <v>261</v>
      </c>
      <c r="BM85" s="202" t="s">
        <v>3520</v>
      </c>
    </row>
    <row r="86" spans="2:65" s="212" customFormat="1" ht="25.5" customHeight="1">
      <c r="B86" s="213"/>
      <c r="C86" s="302" t="s">
        <v>85</v>
      </c>
      <c r="D86" s="302" t="s">
        <v>291</v>
      </c>
      <c r="E86" s="303" t="s">
        <v>1525</v>
      </c>
      <c r="F86" s="304" t="s">
        <v>3521</v>
      </c>
      <c r="G86" s="305" t="s">
        <v>1523</v>
      </c>
      <c r="H86" s="306">
        <v>2</v>
      </c>
      <c r="I86" s="117">
        <v>0</v>
      </c>
      <c r="J86" s="307">
        <f t="shared" si="0"/>
        <v>0</v>
      </c>
      <c r="K86" s="304" t="s">
        <v>351</v>
      </c>
      <c r="L86" s="308"/>
      <c r="M86" s="309" t="s">
        <v>5</v>
      </c>
      <c r="N86" s="310" t="s">
        <v>48</v>
      </c>
      <c r="O86" s="214"/>
      <c r="P86" s="299">
        <f t="shared" si="1"/>
        <v>0</v>
      </c>
      <c r="Q86" s="299">
        <v>0</v>
      </c>
      <c r="R86" s="299">
        <f t="shared" si="2"/>
        <v>0</v>
      </c>
      <c r="S86" s="299">
        <v>0</v>
      </c>
      <c r="T86" s="300">
        <f t="shared" si="3"/>
        <v>0</v>
      </c>
      <c r="AR86" s="202" t="s">
        <v>327</v>
      </c>
      <c r="AT86" s="202" t="s">
        <v>291</v>
      </c>
      <c r="AU86" s="202" t="s">
        <v>39</v>
      </c>
      <c r="AY86" s="202" t="s">
        <v>196</v>
      </c>
      <c r="BE86" s="301">
        <f t="shared" si="4"/>
        <v>0</v>
      </c>
      <c r="BF86" s="301">
        <f t="shared" si="5"/>
        <v>0</v>
      </c>
      <c r="BG86" s="301">
        <f t="shared" si="6"/>
        <v>0</v>
      </c>
      <c r="BH86" s="301">
        <f t="shared" si="7"/>
        <v>0</v>
      </c>
      <c r="BI86" s="301">
        <f t="shared" si="8"/>
        <v>0</v>
      </c>
      <c r="BJ86" s="202" t="s">
        <v>39</v>
      </c>
      <c r="BK86" s="301">
        <f t="shared" si="9"/>
        <v>0</v>
      </c>
      <c r="BL86" s="202" t="s">
        <v>261</v>
      </c>
      <c r="BM86" s="202" t="s">
        <v>3522</v>
      </c>
    </row>
    <row r="87" spans="2:65" s="212" customFormat="1" ht="25.5" customHeight="1">
      <c r="B87" s="213"/>
      <c r="C87" s="302" t="s">
        <v>208</v>
      </c>
      <c r="D87" s="302" t="s">
        <v>291</v>
      </c>
      <c r="E87" s="303" t="s">
        <v>1528</v>
      </c>
      <c r="F87" s="304" t="s">
        <v>3523</v>
      </c>
      <c r="G87" s="305" t="s">
        <v>1523</v>
      </c>
      <c r="H87" s="306">
        <v>2</v>
      </c>
      <c r="I87" s="117">
        <v>0</v>
      </c>
      <c r="J87" s="307">
        <f t="shared" si="0"/>
        <v>0</v>
      </c>
      <c r="K87" s="304" t="s">
        <v>351</v>
      </c>
      <c r="L87" s="308"/>
      <c r="M87" s="309" t="s">
        <v>5</v>
      </c>
      <c r="N87" s="310" t="s">
        <v>48</v>
      </c>
      <c r="O87" s="214"/>
      <c r="P87" s="299">
        <f t="shared" si="1"/>
        <v>0</v>
      </c>
      <c r="Q87" s="299">
        <v>0</v>
      </c>
      <c r="R87" s="299">
        <f t="shared" si="2"/>
        <v>0</v>
      </c>
      <c r="S87" s="299">
        <v>0</v>
      </c>
      <c r="T87" s="300">
        <f t="shared" si="3"/>
        <v>0</v>
      </c>
      <c r="AR87" s="202" t="s">
        <v>327</v>
      </c>
      <c r="AT87" s="202" t="s">
        <v>291</v>
      </c>
      <c r="AU87" s="202" t="s">
        <v>39</v>
      </c>
      <c r="AY87" s="202" t="s">
        <v>196</v>
      </c>
      <c r="BE87" s="301">
        <f t="shared" si="4"/>
        <v>0</v>
      </c>
      <c r="BF87" s="301">
        <f t="shared" si="5"/>
        <v>0</v>
      </c>
      <c r="BG87" s="301">
        <f t="shared" si="6"/>
        <v>0</v>
      </c>
      <c r="BH87" s="301">
        <f t="shared" si="7"/>
        <v>0</v>
      </c>
      <c r="BI87" s="301">
        <f t="shared" si="8"/>
        <v>0</v>
      </c>
      <c r="BJ87" s="202" t="s">
        <v>39</v>
      </c>
      <c r="BK87" s="301">
        <f t="shared" si="9"/>
        <v>0</v>
      </c>
      <c r="BL87" s="202" t="s">
        <v>261</v>
      </c>
      <c r="BM87" s="202" t="s">
        <v>3524</v>
      </c>
    </row>
    <row r="88" spans="2:65" s="212" customFormat="1" ht="25.5" customHeight="1">
      <c r="B88" s="213"/>
      <c r="C88" s="302" t="s">
        <v>203</v>
      </c>
      <c r="D88" s="302" t="s">
        <v>291</v>
      </c>
      <c r="E88" s="303" t="s">
        <v>1531</v>
      </c>
      <c r="F88" s="304" t="s">
        <v>2745</v>
      </c>
      <c r="G88" s="305" t="s">
        <v>1523</v>
      </c>
      <c r="H88" s="306">
        <v>4</v>
      </c>
      <c r="I88" s="117">
        <v>0</v>
      </c>
      <c r="J88" s="307">
        <f t="shared" si="0"/>
        <v>0</v>
      </c>
      <c r="K88" s="304" t="s">
        <v>351</v>
      </c>
      <c r="L88" s="308"/>
      <c r="M88" s="309" t="s">
        <v>5</v>
      </c>
      <c r="N88" s="310" t="s">
        <v>48</v>
      </c>
      <c r="O88" s="214"/>
      <c r="P88" s="299">
        <f t="shared" si="1"/>
        <v>0</v>
      </c>
      <c r="Q88" s="299">
        <v>0</v>
      </c>
      <c r="R88" s="299">
        <f t="shared" si="2"/>
        <v>0</v>
      </c>
      <c r="S88" s="299">
        <v>0</v>
      </c>
      <c r="T88" s="300">
        <f t="shared" si="3"/>
        <v>0</v>
      </c>
      <c r="AR88" s="202" t="s">
        <v>327</v>
      </c>
      <c r="AT88" s="202" t="s">
        <v>291</v>
      </c>
      <c r="AU88" s="202" t="s">
        <v>39</v>
      </c>
      <c r="AY88" s="202" t="s">
        <v>196</v>
      </c>
      <c r="BE88" s="301">
        <f t="shared" si="4"/>
        <v>0</v>
      </c>
      <c r="BF88" s="301">
        <f t="shared" si="5"/>
        <v>0</v>
      </c>
      <c r="BG88" s="301">
        <f t="shared" si="6"/>
        <v>0</v>
      </c>
      <c r="BH88" s="301">
        <f t="shared" si="7"/>
        <v>0</v>
      </c>
      <c r="BI88" s="301">
        <f t="shared" si="8"/>
        <v>0</v>
      </c>
      <c r="BJ88" s="202" t="s">
        <v>39</v>
      </c>
      <c r="BK88" s="301">
        <f t="shared" si="9"/>
        <v>0</v>
      </c>
      <c r="BL88" s="202" t="s">
        <v>261</v>
      </c>
      <c r="BM88" s="202" t="s">
        <v>3525</v>
      </c>
    </row>
    <row r="89" spans="2:65" s="212" customFormat="1" ht="16.5" customHeight="1">
      <c r="B89" s="213"/>
      <c r="C89" s="302" t="s">
        <v>215</v>
      </c>
      <c r="D89" s="302" t="s">
        <v>291</v>
      </c>
      <c r="E89" s="303" t="s">
        <v>1535</v>
      </c>
      <c r="F89" s="304" t="s">
        <v>2749</v>
      </c>
      <c r="G89" s="305" t="s">
        <v>1533</v>
      </c>
      <c r="H89" s="306">
        <v>21</v>
      </c>
      <c r="I89" s="117">
        <v>0</v>
      </c>
      <c r="J89" s="307">
        <f t="shared" si="0"/>
        <v>0</v>
      </c>
      <c r="K89" s="304" t="s">
        <v>351</v>
      </c>
      <c r="L89" s="308"/>
      <c r="M89" s="309" t="s">
        <v>5</v>
      </c>
      <c r="N89" s="310" t="s">
        <v>48</v>
      </c>
      <c r="O89" s="214"/>
      <c r="P89" s="299">
        <f t="shared" si="1"/>
        <v>0</v>
      </c>
      <c r="Q89" s="299">
        <v>0</v>
      </c>
      <c r="R89" s="299">
        <f t="shared" si="2"/>
        <v>0</v>
      </c>
      <c r="S89" s="299">
        <v>0</v>
      </c>
      <c r="T89" s="300">
        <f t="shared" si="3"/>
        <v>0</v>
      </c>
      <c r="AR89" s="202" t="s">
        <v>327</v>
      </c>
      <c r="AT89" s="202" t="s">
        <v>291</v>
      </c>
      <c r="AU89" s="202" t="s">
        <v>39</v>
      </c>
      <c r="AY89" s="202" t="s">
        <v>196</v>
      </c>
      <c r="BE89" s="301">
        <f t="shared" si="4"/>
        <v>0</v>
      </c>
      <c r="BF89" s="301">
        <f t="shared" si="5"/>
        <v>0</v>
      </c>
      <c r="BG89" s="301">
        <f t="shared" si="6"/>
        <v>0</v>
      </c>
      <c r="BH89" s="301">
        <f t="shared" si="7"/>
        <v>0</v>
      </c>
      <c r="BI89" s="301">
        <f t="shared" si="8"/>
        <v>0</v>
      </c>
      <c r="BJ89" s="202" t="s">
        <v>39</v>
      </c>
      <c r="BK89" s="301">
        <f t="shared" si="9"/>
        <v>0</v>
      </c>
      <c r="BL89" s="202" t="s">
        <v>261</v>
      </c>
      <c r="BM89" s="202" t="s">
        <v>3526</v>
      </c>
    </row>
    <row r="90" spans="2:65" s="212" customFormat="1" ht="16.5" customHeight="1">
      <c r="B90" s="213"/>
      <c r="C90" s="302" t="s">
        <v>219</v>
      </c>
      <c r="D90" s="302" t="s">
        <v>291</v>
      </c>
      <c r="E90" s="303" t="s">
        <v>1538</v>
      </c>
      <c r="F90" s="304" t="s">
        <v>2751</v>
      </c>
      <c r="G90" s="305" t="s">
        <v>1523</v>
      </c>
      <c r="H90" s="306">
        <v>5</v>
      </c>
      <c r="I90" s="117">
        <v>0</v>
      </c>
      <c r="J90" s="307">
        <f t="shared" si="0"/>
        <v>0</v>
      </c>
      <c r="K90" s="304" t="s">
        <v>351</v>
      </c>
      <c r="L90" s="308"/>
      <c r="M90" s="309" t="s">
        <v>5</v>
      </c>
      <c r="N90" s="310" t="s">
        <v>48</v>
      </c>
      <c r="O90" s="214"/>
      <c r="P90" s="299">
        <f t="shared" si="1"/>
        <v>0</v>
      </c>
      <c r="Q90" s="299">
        <v>0</v>
      </c>
      <c r="R90" s="299">
        <f t="shared" si="2"/>
        <v>0</v>
      </c>
      <c r="S90" s="299">
        <v>0</v>
      </c>
      <c r="T90" s="300">
        <f t="shared" si="3"/>
        <v>0</v>
      </c>
      <c r="AR90" s="202" t="s">
        <v>327</v>
      </c>
      <c r="AT90" s="202" t="s">
        <v>291</v>
      </c>
      <c r="AU90" s="202" t="s">
        <v>39</v>
      </c>
      <c r="AY90" s="202" t="s">
        <v>196</v>
      </c>
      <c r="BE90" s="301">
        <f t="shared" si="4"/>
        <v>0</v>
      </c>
      <c r="BF90" s="301">
        <f t="shared" si="5"/>
        <v>0</v>
      </c>
      <c r="BG90" s="301">
        <f t="shared" si="6"/>
        <v>0</v>
      </c>
      <c r="BH90" s="301">
        <f t="shared" si="7"/>
        <v>0</v>
      </c>
      <c r="BI90" s="301">
        <f t="shared" si="8"/>
        <v>0</v>
      </c>
      <c r="BJ90" s="202" t="s">
        <v>39</v>
      </c>
      <c r="BK90" s="301">
        <f t="shared" si="9"/>
        <v>0</v>
      </c>
      <c r="BL90" s="202" t="s">
        <v>261</v>
      </c>
      <c r="BM90" s="202" t="s">
        <v>3527</v>
      </c>
    </row>
    <row r="91" spans="2:65" s="212" customFormat="1" ht="16.5" customHeight="1">
      <c r="B91" s="213"/>
      <c r="C91" s="302" t="s">
        <v>224</v>
      </c>
      <c r="D91" s="302" t="s">
        <v>291</v>
      </c>
      <c r="E91" s="303" t="s">
        <v>1541</v>
      </c>
      <c r="F91" s="304" t="s">
        <v>2753</v>
      </c>
      <c r="G91" s="305" t="s">
        <v>1523</v>
      </c>
      <c r="H91" s="306">
        <v>2</v>
      </c>
      <c r="I91" s="117">
        <v>0</v>
      </c>
      <c r="J91" s="307">
        <f t="shared" si="0"/>
        <v>0</v>
      </c>
      <c r="K91" s="304" t="s">
        <v>351</v>
      </c>
      <c r="L91" s="308"/>
      <c r="M91" s="309" t="s">
        <v>5</v>
      </c>
      <c r="N91" s="310" t="s">
        <v>48</v>
      </c>
      <c r="O91" s="214"/>
      <c r="P91" s="299">
        <f t="shared" si="1"/>
        <v>0</v>
      </c>
      <c r="Q91" s="299">
        <v>0</v>
      </c>
      <c r="R91" s="299">
        <f t="shared" si="2"/>
        <v>0</v>
      </c>
      <c r="S91" s="299">
        <v>0</v>
      </c>
      <c r="T91" s="300">
        <f t="shared" si="3"/>
        <v>0</v>
      </c>
      <c r="AR91" s="202" t="s">
        <v>327</v>
      </c>
      <c r="AT91" s="202" t="s">
        <v>291</v>
      </c>
      <c r="AU91" s="202" t="s">
        <v>39</v>
      </c>
      <c r="AY91" s="202" t="s">
        <v>196</v>
      </c>
      <c r="BE91" s="301">
        <f t="shared" si="4"/>
        <v>0</v>
      </c>
      <c r="BF91" s="301">
        <f t="shared" si="5"/>
        <v>0</v>
      </c>
      <c r="BG91" s="301">
        <f t="shared" si="6"/>
        <v>0</v>
      </c>
      <c r="BH91" s="301">
        <f t="shared" si="7"/>
        <v>0</v>
      </c>
      <c r="BI91" s="301">
        <f t="shared" si="8"/>
        <v>0</v>
      </c>
      <c r="BJ91" s="202" t="s">
        <v>39</v>
      </c>
      <c r="BK91" s="301">
        <f t="shared" si="9"/>
        <v>0</v>
      </c>
      <c r="BL91" s="202" t="s">
        <v>261</v>
      </c>
      <c r="BM91" s="202" t="s">
        <v>3528</v>
      </c>
    </row>
    <row r="92" spans="2:65" s="212" customFormat="1" ht="16.5" customHeight="1">
      <c r="B92" s="213"/>
      <c r="C92" s="302" t="s">
        <v>228</v>
      </c>
      <c r="D92" s="302" t="s">
        <v>291</v>
      </c>
      <c r="E92" s="303" t="s">
        <v>1544</v>
      </c>
      <c r="F92" s="304" t="s">
        <v>2755</v>
      </c>
      <c r="G92" s="305" t="s">
        <v>1523</v>
      </c>
      <c r="H92" s="306">
        <v>2</v>
      </c>
      <c r="I92" s="117">
        <v>0</v>
      </c>
      <c r="J92" s="307">
        <f t="shared" si="0"/>
        <v>0</v>
      </c>
      <c r="K92" s="304" t="s">
        <v>351</v>
      </c>
      <c r="L92" s="308"/>
      <c r="M92" s="309" t="s">
        <v>5</v>
      </c>
      <c r="N92" s="310" t="s">
        <v>48</v>
      </c>
      <c r="O92" s="214"/>
      <c r="P92" s="299">
        <f t="shared" si="1"/>
        <v>0</v>
      </c>
      <c r="Q92" s="299">
        <v>0</v>
      </c>
      <c r="R92" s="299">
        <f t="shared" si="2"/>
        <v>0</v>
      </c>
      <c r="S92" s="299">
        <v>0</v>
      </c>
      <c r="T92" s="300">
        <f t="shared" si="3"/>
        <v>0</v>
      </c>
      <c r="AR92" s="202" t="s">
        <v>327</v>
      </c>
      <c r="AT92" s="202" t="s">
        <v>291</v>
      </c>
      <c r="AU92" s="202" t="s">
        <v>39</v>
      </c>
      <c r="AY92" s="202" t="s">
        <v>196</v>
      </c>
      <c r="BE92" s="301">
        <f t="shared" si="4"/>
        <v>0</v>
      </c>
      <c r="BF92" s="301">
        <f t="shared" si="5"/>
        <v>0</v>
      </c>
      <c r="BG92" s="301">
        <f t="shared" si="6"/>
        <v>0</v>
      </c>
      <c r="BH92" s="301">
        <f t="shared" si="7"/>
        <v>0</v>
      </c>
      <c r="BI92" s="301">
        <f t="shared" si="8"/>
        <v>0</v>
      </c>
      <c r="BJ92" s="202" t="s">
        <v>39</v>
      </c>
      <c r="BK92" s="301">
        <f t="shared" si="9"/>
        <v>0</v>
      </c>
      <c r="BL92" s="202" t="s">
        <v>261</v>
      </c>
      <c r="BM92" s="202" t="s">
        <v>3529</v>
      </c>
    </row>
    <row r="93" spans="2:65" s="212" customFormat="1" ht="16.5" customHeight="1">
      <c r="B93" s="213"/>
      <c r="C93" s="302" t="s">
        <v>232</v>
      </c>
      <c r="D93" s="302" t="s">
        <v>291</v>
      </c>
      <c r="E93" s="303" t="s">
        <v>1547</v>
      </c>
      <c r="F93" s="304" t="s">
        <v>2757</v>
      </c>
      <c r="G93" s="305" t="s">
        <v>1523</v>
      </c>
      <c r="H93" s="306">
        <v>3</v>
      </c>
      <c r="I93" s="117">
        <v>0</v>
      </c>
      <c r="J93" s="307">
        <f t="shared" si="0"/>
        <v>0</v>
      </c>
      <c r="K93" s="304" t="s">
        <v>351</v>
      </c>
      <c r="L93" s="308"/>
      <c r="M93" s="309" t="s">
        <v>5</v>
      </c>
      <c r="N93" s="310" t="s">
        <v>48</v>
      </c>
      <c r="O93" s="214"/>
      <c r="P93" s="299">
        <f t="shared" si="1"/>
        <v>0</v>
      </c>
      <c r="Q93" s="299">
        <v>0</v>
      </c>
      <c r="R93" s="299">
        <f t="shared" si="2"/>
        <v>0</v>
      </c>
      <c r="S93" s="299">
        <v>0</v>
      </c>
      <c r="T93" s="300">
        <f t="shared" si="3"/>
        <v>0</v>
      </c>
      <c r="AR93" s="202" t="s">
        <v>327</v>
      </c>
      <c r="AT93" s="202" t="s">
        <v>291</v>
      </c>
      <c r="AU93" s="202" t="s">
        <v>39</v>
      </c>
      <c r="AY93" s="202" t="s">
        <v>196</v>
      </c>
      <c r="BE93" s="301">
        <f t="shared" si="4"/>
        <v>0</v>
      </c>
      <c r="BF93" s="301">
        <f t="shared" si="5"/>
        <v>0</v>
      </c>
      <c r="BG93" s="301">
        <f t="shared" si="6"/>
        <v>0</v>
      </c>
      <c r="BH93" s="301">
        <f t="shared" si="7"/>
        <v>0</v>
      </c>
      <c r="BI93" s="301">
        <f t="shared" si="8"/>
        <v>0</v>
      </c>
      <c r="BJ93" s="202" t="s">
        <v>39</v>
      </c>
      <c r="BK93" s="301">
        <f t="shared" si="9"/>
        <v>0</v>
      </c>
      <c r="BL93" s="202" t="s">
        <v>261</v>
      </c>
      <c r="BM93" s="202" t="s">
        <v>3530</v>
      </c>
    </row>
    <row r="94" spans="2:65" s="212" customFormat="1" ht="25.5" customHeight="1">
      <c r="B94" s="213"/>
      <c r="C94" s="302" t="s">
        <v>236</v>
      </c>
      <c r="D94" s="302" t="s">
        <v>291</v>
      </c>
      <c r="E94" s="303" t="s">
        <v>1550</v>
      </c>
      <c r="F94" s="304" t="s">
        <v>3531</v>
      </c>
      <c r="G94" s="305" t="s">
        <v>1591</v>
      </c>
      <c r="H94" s="306">
        <v>1</v>
      </c>
      <c r="I94" s="117">
        <v>0</v>
      </c>
      <c r="J94" s="307">
        <f t="shared" si="0"/>
        <v>0</v>
      </c>
      <c r="K94" s="304" t="s">
        <v>351</v>
      </c>
      <c r="L94" s="308"/>
      <c r="M94" s="309" t="s">
        <v>5</v>
      </c>
      <c r="N94" s="310" t="s">
        <v>48</v>
      </c>
      <c r="O94" s="214"/>
      <c r="P94" s="299">
        <f t="shared" si="1"/>
        <v>0</v>
      </c>
      <c r="Q94" s="299">
        <v>0</v>
      </c>
      <c r="R94" s="299">
        <f t="shared" si="2"/>
        <v>0</v>
      </c>
      <c r="S94" s="299">
        <v>0</v>
      </c>
      <c r="T94" s="300">
        <f t="shared" si="3"/>
        <v>0</v>
      </c>
      <c r="AR94" s="202" t="s">
        <v>327</v>
      </c>
      <c r="AT94" s="202" t="s">
        <v>291</v>
      </c>
      <c r="AU94" s="202" t="s">
        <v>39</v>
      </c>
      <c r="AY94" s="202" t="s">
        <v>196</v>
      </c>
      <c r="BE94" s="301">
        <f t="shared" si="4"/>
        <v>0</v>
      </c>
      <c r="BF94" s="301">
        <f t="shared" si="5"/>
        <v>0</v>
      </c>
      <c r="BG94" s="301">
        <f t="shared" si="6"/>
        <v>0</v>
      </c>
      <c r="BH94" s="301">
        <f t="shared" si="7"/>
        <v>0</v>
      </c>
      <c r="BI94" s="301">
        <f t="shared" si="8"/>
        <v>0</v>
      </c>
      <c r="BJ94" s="202" t="s">
        <v>39</v>
      </c>
      <c r="BK94" s="301">
        <f t="shared" si="9"/>
        <v>0</v>
      </c>
      <c r="BL94" s="202" t="s">
        <v>261</v>
      </c>
      <c r="BM94" s="202" t="s">
        <v>3532</v>
      </c>
    </row>
    <row r="95" spans="2:65" s="212" customFormat="1" ht="16.5" customHeight="1">
      <c r="B95" s="213"/>
      <c r="C95" s="302" t="s">
        <v>240</v>
      </c>
      <c r="D95" s="302" t="s">
        <v>291</v>
      </c>
      <c r="E95" s="303" t="s">
        <v>1553</v>
      </c>
      <c r="F95" s="304" t="s">
        <v>2760</v>
      </c>
      <c r="G95" s="305" t="s">
        <v>1591</v>
      </c>
      <c r="H95" s="306">
        <v>1</v>
      </c>
      <c r="I95" s="117">
        <v>0</v>
      </c>
      <c r="J95" s="307">
        <f t="shared" si="0"/>
        <v>0</v>
      </c>
      <c r="K95" s="304" t="s">
        <v>351</v>
      </c>
      <c r="L95" s="308"/>
      <c r="M95" s="309" t="s">
        <v>5</v>
      </c>
      <c r="N95" s="310" t="s">
        <v>48</v>
      </c>
      <c r="O95" s="214"/>
      <c r="P95" s="299">
        <f t="shared" si="1"/>
        <v>0</v>
      </c>
      <c r="Q95" s="299">
        <v>0</v>
      </c>
      <c r="R95" s="299">
        <f t="shared" si="2"/>
        <v>0</v>
      </c>
      <c r="S95" s="299">
        <v>0</v>
      </c>
      <c r="T95" s="300">
        <f t="shared" si="3"/>
        <v>0</v>
      </c>
      <c r="AR95" s="202" t="s">
        <v>327</v>
      </c>
      <c r="AT95" s="202" t="s">
        <v>291</v>
      </c>
      <c r="AU95" s="202" t="s">
        <v>39</v>
      </c>
      <c r="AY95" s="202" t="s">
        <v>196</v>
      </c>
      <c r="BE95" s="301">
        <f t="shared" si="4"/>
        <v>0</v>
      </c>
      <c r="BF95" s="301">
        <f t="shared" si="5"/>
        <v>0</v>
      </c>
      <c r="BG95" s="301">
        <f t="shared" si="6"/>
        <v>0</v>
      </c>
      <c r="BH95" s="301">
        <f t="shared" si="7"/>
        <v>0</v>
      </c>
      <c r="BI95" s="301">
        <f t="shared" si="8"/>
        <v>0</v>
      </c>
      <c r="BJ95" s="202" t="s">
        <v>39</v>
      </c>
      <c r="BK95" s="301">
        <f t="shared" si="9"/>
        <v>0</v>
      </c>
      <c r="BL95" s="202" t="s">
        <v>261</v>
      </c>
      <c r="BM95" s="202" t="s">
        <v>3533</v>
      </c>
    </row>
    <row r="96" spans="2:65" s="212" customFormat="1" ht="16.5" customHeight="1">
      <c r="B96" s="213"/>
      <c r="C96" s="291" t="s">
        <v>245</v>
      </c>
      <c r="D96" s="291" t="s">
        <v>198</v>
      </c>
      <c r="E96" s="292" t="s">
        <v>1556</v>
      </c>
      <c r="F96" s="293" t="s">
        <v>747</v>
      </c>
      <c r="G96" s="294" t="s">
        <v>243</v>
      </c>
      <c r="H96" s="295">
        <v>1</v>
      </c>
      <c r="I96" s="116">
        <v>0</v>
      </c>
      <c r="J96" s="296">
        <f t="shared" si="0"/>
        <v>0</v>
      </c>
      <c r="K96" s="293" t="s">
        <v>351</v>
      </c>
      <c r="L96" s="213"/>
      <c r="M96" s="297" t="s">
        <v>5</v>
      </c>
      <c r="N96" s="298" t="s">
        <v>48</v>
      </c>
      <c r="O96" s="214"/>
      <c r="P96" s="299">
        <f t="shared" si="1"/>
        <v>0</v>
      </c>
      <c r="Q96" s="299">
        <v>0</v>
      </c>
      <c r="R96" s="299">
        <f t="shared" si="2"/>
        <v>0</v>
      </c>
      <c r="S96" s="299">
        <v>0</v>
      </c>
      <c r="T96" s="300">
        <f t="shared" si="3"/>
        <v>0</v>
      </c>
      <c r="AR96" s="202" t="s">
        <v>261</v>
      </c>
      <c r="AT96" s="202" t="s">
        <v>198</v>
      </c>
      <c r="AU96" s="202" t="s">
        <v>39</v>
      </c>
      <c r="AY96" s="202" t="s">
        <v>196</v>
      </c>
      <c r="BE96" s="301">
        <f t="shared" si="4"/>
        <v>0</v>
      </c>
      <c r="BF96" s="301">
        <f t="shared" si="5"/>
        <v>0</v>
      </c>
      <c r="BG96" s="301">
        <f t="shared" si="6"/>
        <v>0</v>
      </c>
      <c r="BH96" s="301">
        <f t="shared" si="7"/>
        <v>0</v>
      </c>
      <c r="BI96" s="301">
        <f t="shared" si="8"/>
        <v>0</v>
      </c>
      <c r="BJ96" s="202" t="s">
        <v>39</v>
      </c>
      <c r="BK96" s="301">
        <f t="shared" si="9"/>
        <v>0</v>
      </c>
      <c r="BL96" s="202" t="s">
        <v>261</v>
      </c>
      <c r="BM96" s="202" t="s">
        <v>3534</v>
      </c>
    </row>
    <row r="97" spans="2:65" s="212" customFormat="1" ht="16.5" customHeight="1">
      <c r="B97" s="213"/>
      <c r="C97" s="291" t="s">
        <v>250</v>
      </c>
      <c r="D97" s="291" t="s">
        <v>198</v>
      </c>
      <c r="E97" s="292" t="s">
        <v>1559</v>
      </c>
      <c r="F97" s="293" t="s">
        <v>1599</v>
      </c>
      <c r="G97" s="294" t="s">
        <v>1264</v>
      </c>
      <c r="H97" s="295">
        <v>5</v>
      </c>
      <c r="I97" s="116">
        <v>0</v>
      </c>
      <c r="J97" s="296">
        <f t="shared" si="0"/>
        <v>0</v>
      </c>
      <c r="K97" s="293" t="s">
        <v>351</v>
      </c>
      <c r="L97" s="213"/>
      <c r="M97" s="297" t="s">
        <v>5</v>
      </c>
      <c r="N97" s="298" t="s">
        <v>48</v>
      </c>
      <c r="O97" s="214"/>
      <c r="P97" s="299">
        <f t="shared" si="1"/>
        <v>0</v>
      </c>
      <c r="Q97" s="299">
        <v>0</v>
      </c>
      <c r="R97" s="299">
        <f t="shared" si="2"/>
        <v>0</v>
      </c>
      <c r="S97" s="299">
        <v>0</v>
      </c>
      <c r="T97" s="300">
        <f t="shared" si="3"/>
        <v>0</v>
      </c>
      <c r="AR97" s="202" t="s">
        <v>261</v>
      </c>
      <c r="AT97" s="202" t="s">
        <v>198</v>
      </c>
      <c r="AU97" s="202" t="s">
        <v>39</v>
      </c>
      <c r="AY97" s="202" t="s">
        <v>196</v>
      </c>
      <c r="BE97" s="301">
        <f t="shared" si="4"/>
        <v>0</v>
      </c>
      <c r="BF97" s="301">
        <f t="shared" si="5"/>
        <v>0</v>
      </c>
      <c r="BG97" s="301">
        <f t="shared" si="6"/>
        <v>0</v>
      </c>
      <c r="BH97" s="301">
        <f t="shared" si="7"/>
        <v>0</v>
      </c>
      <c r="BI97" s="301">
        <f t="shared" si="8"/>
        <v>0</v>
      </c>
      <c r="BJ97" s="202" t="s">
        <v>39</v>
      </c>
      <c r="BK97" s="301">
        <f t="shared" si="9"/>
        <v>0</v>
      </c>
      <c r="BL97" s="202" t="s">
        <v>261</v>
      </c>
      <c r="BM97" s="202" t="s">
        <v>3535</v>
      </c>
    </row>
    <row r="98" spans="2:65" s="212" customFormat="1" ht="16.5" customHeight="1">
      <c r="B98" s="213"/>
      <c r="C98" s="291" t="s">
        <v>254</v>
      </c>
      <c r="D98" s="291" t="s">
        <v>198</v>
      </c>
      <c r="E98" s="292" t="s">
        <v>1562</v>
      </c>
      <c r="F98" s="293" t="s">
        <v>1602</v>
      </c>
      <c r="G98" s="294" t="s">
        <v>1264</v>
      </c>
      <c r="H98" s="295">
        <v>10</v>
      </c>
      <c r="I98" s="116">
        <v>0</v>
      </c>
      <c r="J98" s="296">
        <f t="shared" si="0"/>
        <v>0</v>
      </c>
      <c r="K98" s="293" t="s">
        <v>351</v>
      </c>
      <c r="L98" s="213"/>
      <c r="M98" s="297" t="s">
        <v>5</v>
      </c>
      <c r="N98" s="298" t="s">
        <v>48</v>
      </c>
      <c r="O98" s="214"/>
      <c r="P98" s="299">
        <f t="shared" si="1"/>
        <v>0</v>
      </c>
      <c r="Q98" s="299">
        <v>0</v>
      </c>
      <c r="R98" s="299">
        <f t="shared" si="2"/>
        <v>0</v>
      </c>
      <c r="S98" s="299">
        <v>0</v>
      </c>
      <c r="T98" s="300">
        <f t="shared" si="3"/>
        <v>0</v>
      </c>
      <c r="AR98" s="202" t="s">
        <v>261</v>
      </c>
      <c r="AT98" s="202" t="s">
        <v>198</v>
      </c>
      <c r="AU98" s="202" t="s">
        <v>39</v>
      </c>
      <c r="AY98" s="202" t="s">
        <v>196</v>
      </c>
      <c r="BE98" s="301">
        <f t="shared" si="4"/>
        <v>0</v>
      </c>
      <c r="BF98" s="301">
        <f t="shared" si="5"/>
        <v>0</v>
      </c>
      <c r="BG98" s="301">
        <f t="shared" si="6"/>
        <v>0</v>
      </c>
      <c r="BH98" s="301">
        <f t="shared" si="7"/>
        <v>0</v>
      </c>
      <c r="BI98" s="301">
        <f t="shared" si="8"/>
        <v>0</v>
      </c>
      <c r="BJ98" s="202" t="s">
        <v>39</v>
      </c>
      <c r="BK98" s="301">
        <f t="shared" si="9"/>
        <v>0</v>
      </c>
      <c r="BL98" s="202" t="s">
        <v>261</v>
      </c>
      <c r="BM98" s="202" t="s">
        <v>3536</v>
      </c>
    </row>
    <row r="99" spans="2:65" s="212" customFormat="1" ht="16.5" customHeight="1">
      <c r="B99" s="213"/>
      <c r="C99" s="291" t="s">
        <v>11</v>
      </c>
      <c r="D99" s="291" t="s">
        <v>198</v>
      </c>
      <c r="E99" s="292" t="s">
        <v>1565</v>
      </c>
      <c r="F99" s="293" t="s">
        <v>1605</v>
      </c>
      <c r="G99" s="294" t="s">
        <v>1264</v>
      </c>
      <c r="H99" s="295">
        <v>8</v>
      </c>
      <c r="I99" s="116">
        <v>0</v>
      </c>
      <c r="J99" s="296">
        <f t="shared" si="0"/>
        <v>0</v>
      </c>
      <c r="K99" s="293" t="s">
        <v>351</v>
      </c>
      <c r="L99" s="213"/>
      <c r="M99" s="297" t="s">
        <v>5</v>
      </c>
      <c r="N99" s="298" t="s">
        <v>48</v>
      </c>
      <c r="O99" s="214"/>
      <c r="P99" s="299">
        <f t="shared" si="1"/>
        <v>0</v>
      </c>
      <c r="Q99" s="299">
        <v>0</v>
      </c>
      <c r="R99" s="299">
        <f t="shared" si="2"/>
        <v>0</v>
      </c>
      <c r="S99" s="299">
        <v>0</v>
      </c>
      <c r="T99" s="300">
        <f t="shared" si="3"/>
        <v>0</v>
      </c>
      <c r="AR99" s="202" t="s">
        <v>261</v>
      </c>
      <c r="AT99" s="202" t="s">
        <v>198</v>
      </c>
      <c r="AU99" s="202" t="s">
        <v>39</v>
      </c>
      <c r="AY99" s="202" t="s">
        <v>196</v>
      </c>
      <c r="BE99" s="301">
        <f t="shared" si="4"/>
        <v>0</v>
      </c>
      <c r="BF99" s="301">
        <f t="shared" si="5"/>
        <v>0</v>
      </c>
      <c r="BG99" s="301">
        <f t="shared" si="6"/>
        <v>0</v>
      </c>
      <c r="BH99" s="301">
        <f t="shared" si="7"/>
        <v>0</v>
      </c>
      <c r="BI99" s="301">
        <f t="shared" si="8"/>
        <v>0</v>
      </c>
      <c r="BJ99" s="202" t="s">
        <v>39</v>
      </c>
      <c r="BK99" s="301">
        <f t="shared" si="9"/>
        <v>0</v>
      </c>
      <c r="BL99" s="202" t="s">
        <v>261</v>
      </c>
      <c r="BM99" s="202" t="s">
        <v>3537</v>
      </c>
    </row>
    <row r="100" spans="2:65" s="212" customFormat="1" ht="16.5" customHeight="1">
      <c r="B100" s="213"/>
      <c r="C100" s="291" t="s">
        <v>261</v>
      </c>
      <c r="D100" s="291" t="s">
        <v>198</v>
      </c>
      <c r="E100" s="292" t="s">
        <v>1568</v>
      </c>
      <c r="F100" s="293" t="s">
        <v>1608</v>
      </c>
      <c r="G100" s="294" t="s">
        <v>1523</v>
      </c>
      <c r="H100" s="295">
        <v>1</v>
      </c>
      <c r="I100" s="116">
        <v>0</v>
      </c>
      <c r="J100" s="296">
        <f t="shared" si="0"/>
        <v>0</v>
      </c>
      <c r="K100" s="293" t="s">
        <v>351</v>
      </c>
      <c r="L100" s="213"/>
      <c r="M100" s="297" t="s">
        <v>5</v>
      </c>
      <c r="N100" s="298" t="s">
        <v>48</v>
      </c>
      <c r="O100" s="214"/>
      <c r="P100" s="299">
        <f t="shared" si="1"/>
        <v>0</v>
      </c>
      <c r="Q100" s="299">
        <v>0</v>
      </c>
      <c r="R100" s="299">
        <f t="shared" si="2"/>
        <v>0</v>
      </c>
      <c r="S100" s="299">
        <v>0</v>
      </c>
      <c r="T100" s="300">
        <f t="shared" si="3"/>
        <v>0</v>
      </c>
      <c r="AR100" s="202" t="s">
        <v>261</v>
      </c>
      <c r="AT100" s="202" t="s">
        <v>198</v>
      </c>
      <c r="AU100" s="202" t="s">
        <v>39</v>
      </c>
      <c r="AY100" s="202" t="s">
        <v>196</v>
      </c>
      <c r="BE100" s="301">
        <f t="shared" si="4"/>
        <v>0</v>
      </c>
      <c r="BF100" s="301">
        <f t="shared" si="5"/>
        <v>0</v>
      </c>
      <c r="BG100" s="301">
        <f t="shared" si="6"/>
        <v>0</v>
      </c>
      <c r="BH100" s="301">
        <f t="shared" si="7"/>
        <v>0</v>
      </c>
      <c r="BI100" s="301">
        <f t="shared" si="8"/>
        <v>0</v>
      </c>
      <c r="BJ100" s="202" t="s">
        <v>39</v>
      </c>
      <c r="BK100" s="301">
        <f t="shared" si="9"/>
        <v>0</v>
      </c>
      <c r="BL100" s="202" t="s">
        <v>261</v>
      </c>
      <c r="BM100" s="202" t="s">
        <v>3538</v>
      </c>
    </row>
    <row r="101" spans="2:65" s="212" customFormat="1" ht="16.5" customHeight="1">
      <c r="B101" s="213"/>
      <c r="C101" s="291" t="s">
        <v>266</v>
      </c>
      <c r="D101" s="291" t="s">
        <v>198</v>
      </c>
      <c r="E101" s="292" t="s">
        <v>1571</v>
      </c>
      <c r="F101" s="293" t="s">
        <v>1611</v>
      </c>
      <c r="G101" s="294" t="s">
        <v>1264</v>
      </c>
      <c r="H101" s="295">
        <v>10</v>
      </c>
      <c r="I101" s="116">
        <v>0</v>
      </c>
      <c r="J101" s="296">
        <f t="shared" si="0"/>
        <v>0</v>
      </c>
      <c r="K101" s="293" t="s">
        <v>351</v>
      </c>
      <c r="L101" s="213"/>
      <c r="M101" s="297" t="s">
        <v>5</v>
      </c>
      <c r="N101" s="320" t="s">
        <v>48</v>
      </c>
      <c r="O101" s="321"/>
      <c r="P101" s="322">
        <f t="shared" si="1"/>
        <v>0</v>
      </c>
      <c r="Q101" s="322">
        <v>0</v>
      </c>
      <c r="R101" s="322">
        <f t="shared" si="2"/>
        <v>0</v>
      </c>
      <c r="S101" s="322">
        <v>0</v>
      </c>
      <c r="T101" s="323">
        <f t="shared" si="3"/>
        <v>0</v>
      </c>
      <c r="AR101" s="202" t="s">
        <v>261</v>
      </c>
      <c r="AT101" s="202" t="s">
        <v>198</v>
      </c>
      <c r="AU101" s="202" t="s">
        <v>39</v>
      </c>
      <c r="AY101" s="202" t="s">
        <v>196</v>
      </c>
      <c r="BE101" s="301">
        <f t="shared" si="4"/>
        <v>0</v>
      </c>
      <c r="BF101" s="301">
        <f t="shared" si="5"/>
        <v>0</v>
      </c>
      <c r="BG101" s="301">
        <f t="shared" si="6"/>
        <v>0</v>
      </c>
      <c r="BH101" s="301">
        <f t="shared" si="7"/>
        <v>0</v>
      </c>
      <c r="BI101" s="301">
        <f t="shared" si="8"/>
        <v>0</v>
      </c>
      <c r="BJ101" s="202" t="s">
        <v>39</v>
      </c>
      <c r="BK101" s="301">
        <f t="shared" si="9"/>
        <v>0</v>
      </c>
      <c r="BL101" s="202" t="s">
        <v>261</v>
      </c>
      <c r="BM101" s="202" t="s">
        <v>3539</v>
      </c>
    </row>
    <row r="102" spans="2:65" s="212" customFormat="1" ht="6.95" customHeight="1">
      <c r="B102" s="236"/>
      <c r="C102" s="237"/>
      <c r="D102" s="237"/>
      <c r="E102" s="237"/>
      <c r="F102" s="237"/>
      <c r="G102" s="237"/>
      <c r="H102" s="237"/>
      <c r="I102" s="108"/>
      <c r="J102" s="237"/>
      <c r="K102" s="237"/>
      <c r="L102" s="213"/>
    </row>
  </sheetData>
  <sheetProtection password="805E" sheet="1" objects="1" scenarios="1"/>
  <autoFilter ref="C82:K101"/>
  <mergeCells count="13">
    <mergeCell ref="E75:H75"/>
    <mergeCell ref="G1:H1"/>
    <mergeCell ref="L2:V2"/>
    <mergeCell ref="E49:H49"/>
    <mergeCell ref="E51:H51"/>
    <mergeCell ref="J55:J56"/>
    <mergeCell ref="E71:H71"/>
    <mergeCell ref="E73:H7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2"/>
  <sheetViews>
    <sheetView showGridLines="0" workbookViewId="0">
      <pane ySplit="1" topLeftCell="A85" activePane="bottomLeft" state="frozen"/>
      <selection pane="bottomLeft" activeCell="H105" sqref="H105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130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3155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1613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71.25" customHeight="1">
      <c r="B26" s="218"/>
      <c r="C26" s="219"/>
      <c r="D26" s="219"/>
      <c r="E26" s="380" t="s">
        <v>42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ROUND(J97,0)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ROUND(SUM(BE97:BE221), 0)</f>
        <v>0</v>
      </c>
      <c r="G32" s="214"/>
      <c r="H32" s="214"/>
      <c r="I32" s="106">
        <v>0.21</v>
      </c>
      <c r="J32" s="228">
        <f>ROUND(ROUND((SUM(BE97:BE221)),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ROUND(SUM(BF97:BF221), 0)</f>
        <v>0</v>
      </c>
      <c r="G33" s="214"/>
      <c r="H33" s="214"/>
      <c r="I33" s="106">
        <v>0.15</v>
      </c>
      <c r="J33" s="228">
        <f>ROUND(ROUND((SUM(BF97:BF221)),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ROUND(SUM(BG97:BG221),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ROUND(SUM(BH97:BH221),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ROUND(SUM(BI97:BI221),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3155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05 - Zdravotně technické instalace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J97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152</v>
      </c>
      <c r="E61" s="249"/>
      <c r="F61" s="249"/>
      <c r="G61" s="249"/>
      <c r="H61" s="249"/>
      <c r="I61" s="111"/>
      <c r="J61" s="250">
        <f>J98</f>
        <v>0</v>
      </c>
      <c r="K61" s="251"/>
    </row>
    <row r="62" spans="2:47" s="259" customFormat="1" ht="19.899999999999999" customHeight="1">
      <c r="B62" s="253"/>
      <c r="C62" s="254"/>
      <c r="D62" s="255" t="s">
        <v>153</v>
      </c>
      <c r="E62" s="256"/>
      <c r="F62" s="256"/>
      <c r="G62" s="256"/>
      <c r="H62" s="256"/>
      <c r="I62" s="112"/>
      <c r="J62" s="257">
        <f>J99</f>
        <v>0</v>
      </c>
      <c r="K62" s="258"/>
    </row>
    <row r="63" spans="2:47" s="259" customFormat="1" ht="19.899999999999999" customHeight="1">
      <c r="B63" s="253"/>
      <c r="C63" s="254"/>
      <c r="D63" s="255" t="s">
        <v>154</v>
      </c>
      <c r="E63" s="256"/>
      <c r="F63" s="256"/>
      <c r="G63" s="256"/>
      <c r="H63" s="256"/>
      <c r="I63" s="112"/>
      <c r="J63" s="257">
        <f>J113</f>
        <v>0</v>
      </c>
      <c r="K63" s="258"/>
    </row>
    <row r="64" spans="2:47" s="259" customFormat="1" ht="19.899999999999999" customHeight="1">
      <c r="B64" s="253"/>
      <c r="C64" s="254"/>
      <c r="D64" s="255" t="s">
        <v>157</v>
      </c>
      <c r="E64" s="256"/>
      <c r="F64" s="256"/>
      <c r="G64" s="256"/>
      <c r="H64" s="256"/>
      <c r="I64" s="112"/>
      <c r="J64" s="257">
        <f>J116</f>
        <v>0</v>
      </c>
      <c r="K64" s="258"/>
    </row>
    <row r="65" spans="2:11" s="259" customFormat="1" ht="19.899999999999999" customHeight="1">
      <c r="B65" s="253"/>
      <c r="C65" s="254"/>
      <c r="D65" s="255" t="s">
        <v>158</v>
      </c>
      <c r="E65" s="256"/>
      <c r="F65" s="256"/>
      <c r="G65" s="256"/>
      <c r="H65" s="256"/>
      <c r="I65" s="112"/>
      <c r="J65" s="257">
        <f>J118</f>
        <v>0</v>
      </c>
      <c r="K65" s="258"/>
    </row>
    <row r="66" spans="2:11" s="259" customFormat="1" ht="19.899999999999999" customHeight="1">
      <c r="B66" s="253"/>
      <c r="C66" s="254"/>
      <c r="D66" s="255" t="s">
        <v>1614</v>
      </c>
      <c r="E66" s="256"/>
      <c r="F66" s="256"/>
      <c r="G66" s="256"/>
      <c r="H66" s="256"/>
      <c r="I66" s="112"/>
      <c r="J66" s="257">
        <f>J120</f>
        <v>0</v>
      </c>
      <c r="K66" s="258"/>
    </row>
    <row r="67" spans="2:11" s="259" customFormat="1" ht="19.899999999999999" customHeight="1">
      <c r="B67" s="253"/>
      <c r="C67" s="254"/>
      <c r="D67" s="255" t="s">
        <v>159</v>
      </c>
      <c r="E67" s="256"/>
      <c r="F67" s="256"/>
      <c r="G67" s="256"/>
      <c r="H67" s="256"/>
      <c r="I67" s="112"/>
      <c r="J67" s="257">
        <f>J141</f>
        <v>0</v>
      </c>
      <c r="K67" s="258"/>
    </row>
    <row r="68" spans="2:11" s="259" customFormat="1" ht="19.899999999999999" customHeight="1">
      <c r="B68" s="253"/>
      <c r="C68" s="254"/>
      <c r="D68" s="255" t="s">
        <v>160</v>
      </c>
      <c r="E68" s="256"/>
      <c r="F68" s="256"/>
      <c r="G68" s="256"/>
      <c r="H68" s="256"/>
      <c r="I68" s="112"/>
      <c r="J68" s="257">
        <f>J145</f>
        <v>0</v>
      </c>
      <c r="K68" s="258"/>
    </row>
    <row r="69" spans="2:11" s="259" customFormat="1" ht="19.899999999999999" customHeight="1">
      <c r="B69" s="253"/>
      <c r="C69" s="254"/>
      <c r="D69" s="255" t="s">
        <v>161</v>
      </c>
      <c r="E69" s="256"/>
      <c r="F69" s="256"/>
      <c r="G69" s="256"/>
      <c r="H69" s="256"/>
      <c r="I69" s="112"/>
      <c r="J69" s="257">
        <f>J150</f>
        <v>0</v>
      </c>
      <c r="K69" s="258"/>
    </row>
    <row r="70" spans="2:11" s="252" customFormat="1" ht="24.95" customHeight="1">
      <c r="B70" s="246"/>
      <c r="C70" s="247"/>
      <c r="D70" s="248" t="s">
        <v>162</v>
      </c>
      <c r="E70" s="249"/>
      <c r="F70" s="249"/>
      <c r="G70" s="249"/>
      <c r="H70" s="249"/>
      <c r="I70" s="111"/>
      <c r="J70" s="250">
        <f>J152</f>
        <v>0</v>
      </c>
      <c r="K70" s="251"/>
    </row>
    <row r="71" spans="2:11" s="259" customFormat="1" ht="19.899999999999999" customHeight="1">
      <c r="B71" s="253"/>
      <c r="C71" s="254"/>
      <c r="D71" s="255" t="s">
        <v>165</v>
      </c>
      <c r="E71" s="256"/>
      <c r="F71" s="256"/>
      <c r="G71" s="256"/>
      <c r="H71" s="256"/>
      <c r="I71" s="112"/>
      <c r="J71" s="257">
        <f>J153</f>
        <v>0</v>
      </c>
      <c r="K71" s="258"/>
    </row>
    <row r="72" spans="2:11" s="259" customFormat="1" ht="19.899999999999999" customHeight="1">
      <c r="B72" s="253"/>
      <c r="C72" s="254"/>
      <c r="D72" s="255" t="s">
        <v>1615</v>
      </c>
      <c r="E72" s="256"/>
      <c r="F72" s="256"/>
      <c r="G72" s="256"/>
      <c r="H72" s="256"/>
      <c r="I72" s="112"/>
      <c r="J72" s="257">
        <f>J159</f>
        <v>0</v>
      </c>
      <c r="K72" s="258"/>
    </row>
    <row r="73" spans="2:11" s="259" customFormat="1" ht="19.899999999999999" customHeight="1">
      <c r="B73" s="253"/>
      <c r="C73" s="254"/>
      <c r="D73" s="255" t="s">
        <v>1616</v>
      </c>
      <c r="E73" s="256"/>
      <c r="F73" s="256"/>
      <c r="G73" s="256"/>
      <c r="H73" s="256"/>
      <c r="I73" s="112"/>
      <c r="J73" s="257">
        <f>J172</f>
        <v>0</v>
      </c>
      <c r="K73" s="258"/>
    </row>
    <row r="74" spans="2:11" s="259" customFormat="1" ht="19.899999999999999" customHeight="1">
      <c r="B74" s="253"/>
      <c r="C74" s="254"/>
      <c r="D74" s="255" t="s">
        <v>1617</v>
      </c>
      <c r="E74" s="256"/>
      <c r="F74" s="256"/>
      <c r="G74" s="256"/>
      <c r="H74" s="256"/>
      <c r="I74" s="112"/>
      <c r="J74" s="257">
        <f>J194</f>
        <v>0</v>
      </c>
      <c r="K74" s="258"/>
    </row>
    <row r="75" spans="2:11" s="259" customFormat="1" ht="19.899999999999999" customHeight="1">
      <c r="B75" s="253"/>
      <c r="C75" s="254"/>
      <c r="D75" s="255" t="s">
        <v>1618</v>
      </c>
      <c r="E75" s="256"/>
      <c r="F75" s="256"/>
      <c r="G75" s="256"/>
      <c r="H75" s="256"/>
      <c r="I75" s="112"/>
      <c r="J75" s="257">
        <f>J220</f>
        <v>0</v>
      </c>
      <c r="K75" s="258"/>
    </row>
    <row r="76" spans="2:11" s="212" customFormat="1" ht="21.75" customHeight="1">
      <c r="B76" s="213"/>
      <c r="C76" s="214"/>
      <c r="D76" s="214"/>
      <c r="E76" s="214"/>
      <c r="F76" s="214"/>
      <c r="G76" s="214"/>
      <c r="H76" s="214"/>
      <c r="I76" s="101"/>
      <c r="J76" s="214"/>
      <c r="K76" s="215"/>
    </row>
    <row r="77" spans="2:11" s="212" customFormat="1" ht="6.95" customHeight="1">
      <c r="B77" s="236"/>
      <c r="C77" s="237"/>
      <c r="D77" s="237"/>
      <c r="E77" s="237"/>
      <c r="F77" s="237"/>
      <c r="G77" s="237"/>
      <c r="H77" s="237"/>
      <c r="I77" s="108"/>
      <c r="J77" s="237"/>
      <c r="K77" s="238"/>
    </row>
    <row r="81" spans="2:20" s="212" customFormat="1" ht="6.95" customHeight="1">
      <c r="B81" s="239"/>
      <c r="C81" s="240"/>
      <c r="D81" s="240"/>
      <c r="E81" s="240"/>
      <c r="F81" s="240"/>
      <c r="G81" s="240"/>
      <c r="H81" s="240"/>
      <c r="I81" s="109"/>
      <c r="J81" s="240"/>
      <c r="K81" s="240"/>
      <c r="L81" s="213"/>
    </row>
    <row r="82" spans="2:20" s="212" customFormat="1" ht="36.950000000000003" customHeight="1">
      <c r="B82" s="213"/>
      <c r="C82" s="260" t="s">
        <v>180</v>
      </c>
      <c r="I82" s="119"/>
      <c r="L82" s="213"/>
    </row>
    <row r="83" spans="2:20" s="212" customFormat="1" ht="6.95" customHeight="1">
      <c r="B83" s="213"/>
      <c r="I83" s="119"/>
      <c r="L83" s="213"/>
    </row>
    <row r="84" spans="2:20" s="212" customFormat="1" ht="14.45" customHeight="1">
      <c r="B84" s="213"/>
      <c r="C84" s="261" t="s">
        <v>19</v>
      </c>
      <c r="I84" s="119"/>
      <c r="L84" s="213"/>
    </row>
    <row r="85" spans="2:20" s="212" customFormat="1" ht="16.5" customHeight="1">
      <c r="B85" s="213"/>
      <c r="E85" s="382" t="str">
        <f>E7</f>
        <v>Střední škola automobilní Holice - modernizace dílen odborného výcviku a praxe - stavební práce</v>
      </c>
      <c r="F85" s="383"/>
      <c r="G85" s="383"/>
      <c r="H85" s="383"/>
      <c r="I85" s="119"/>
      <c r="L85" s="213"/>
    </row>
    <row r="86" spans="2:20" ht="15">
      <c r="B86" s="206"/>
      <c r="C86" s="261" t="s">
        <v>143</v>
      </c>
      <c r="L86" s="206"/>
    </row>
    <row r="87" spans="2:20" s="212" customFormat="1" ht="16.5" customHeight="1">
      <c r="B87" s="213"/>
      <c r="E87" s="382" t="s">
        <v>3155</v>
      </c>
      <c r="F87" s="373"/>
      <c r="G87" s="373"/>
      <c r="H87" s="373"/>
      <c r="I87" s="119"/>
      <c r="L87" s="213"/>
    </row>
    <row r="88" spans="2:20" s="212" customFormat="1" ht="14.45" customHeight="1">
      <c r="B88" s="213"/>
      <c r="C88" s="261" t="s">
        <v>145</v>
      </c>
      <c r="I88" s="119"/>
      <c r="L88" s="213"/>
    </row>
    <row r="89" spans="2:20" s="212" customFormat="1" ht="17.25" customHeight="1">
      <c r="B89" s="213"/>
      <c r="E89" s="372" t="str">
        <f>E11</f>
        <v>05 - Zdravotně technické instalace</v>
      </c>
      <c r="F89" s="373"/>
      <c r="G89" s="373"/>
      <c r="H89" s="373"/>
      <c r="I89" s="119"/>
      <c r="L89" s="213"/>
    </row>
    <row r="90" spans="2:20" s="212" customFormat="1" ht="6.95" customHeight="1">
      <c r="B90" s="213"/>
      <c r="I90" s="119"/>
      <c r="L90" s="213"/>
    </row>
    <row r="91" spans="2:20" s="212" customFormat="1" ht="18" customHeight="1">
      <c r="B91" s="213"/>
      <c r="C91" s="261" t="s">
        <v>23</v>
      </c>
      <c r="F91" s="262" t="str">
        <f>F14</f>
        <v>Holice</v>
      </c>
      <c r="I91" s="113" t="s">
        <v>25</v>
      </c>
      <c r="J91" s="263">
        <f>IF(J14="","",J14)</f>
        <v>0</v>
      </c>
      <c r="L91" s="213"/>
    </row>
    <row r="92" spans="2:20" s="212" customFormat="1" ht="6.95" customHeight="1">
      <c r="B92" s="213"/>
      <c r="I92" s="119"/>
      <c r="L92" s="213"/>
    </row>
    <row r="93" spans="2:20" s="212" customFormat="1" ht="15">
      <c r="B93" s="213"/>
      <c r="C93" s="261" t="s">
        <v>26</v>
      </c>
      <c r="F93" s="262" t="str">
        <f>E17</f>
        <v>Pardubický kraj, Komenského nám. 125, Pardubice</v>
      </c>
      <c r="I93" s="113" t="s">
        <v>34</v>
      </c>
      <c r="J93" s="262" t="str">
        <f>E23</f>
        <v>ApA Architektonicko-projekt.ateliér Vamberk s.r.o.</v>
      </c>
      <c r="L93" s="213"/>
    </row>
    <row r="94" spans="2:20" s="212" customFormat="1" ht="14.45" customHeight="1">
      <c r="B94" s="213"/>
      <c r="C94" s="261" t="s">
        <v>32</v>
      </c>
      <c r="F94" s="262" t="str">
        <f>IF(E20="","",E20)</f>
        <v/>
      </c>
      <c r="I94" s="119"/>
      <c r="L94" s="213"/>
    </row>
    <row r="95" spans="2:20" s="212" customFormat="1" ht="10.35" customHeight="1">
      <c r="B95" s="213"/>
      <c r="I95" s="119"/>
      <c r="L95" s="213"/>
    </row>
    <row r="96" spans="2:20" s="271" customFormat="1" ht="29.25" customHeight="1">
      <c r="B96" s="264"/>
      <c r="C96" s="265" t="s">
        <v>181</v>
      </c>
      <c r="D96" s="266" t="s">
        <v>62</v>
      </c>
      <c r="E96" s="266" t="s">
        <v>58</v>
      </c>
      <c r="F96" s="266" t="s">
        <v>182</v>
      </c>
      <c r="G96" s="266" t="s">
        <v>183</v>
      </c>
      <c r="H96" s="266" t="s">
        <v>184</v>
      </c>
      <c r="I96" s="114" t="s">
        <v>185</v>
      </c>
      <c r="J96" s="266" t="s">
        <v>149</v>
      </c>
      <c r="K96" s="267" t="s">
        <v>186</v>
      </c>
      <c r="L96" s="264"/>
      <c r="M96" s="268" t="s">
        <v>187</v>
      </c>
      <c r="N96" s="269" t="s">
        <v>47</v>
      </c>
      <c r="O96" s="269" t="s">
        <v>188</v>
      </c>
      <c r="P96" s="269" t="s">
        <v>189</v>
      </c>
      <c r="Q96" s="269" t="s">
        <v>190</v>
      </c>
      <c r="R96" s="269" t="s">
        <v>191</v>
      </c>
      <c r="S96" s="269" t="s">
        <v>192</v>
      </c>
      <c r="T96" s="270" t="s">
        <v>193</v>
      </c>
    </row>
    <row r="97" spans="2:65" s="212" customFormat="1" ht="29.25" customHeight="1">
      <c r="B97" s="213"/>
      <c r="C97" s="272" t="s">
        <v>150</v>
      </c>
      <c r="I97" s="119"/>
      <c r="J97" s="273">
        <f>BK97</f>
        <v>0</v>
      </c>
      <c r="L97" s="213"/>
      <c r="M97" s="274"/>
      <c r="N97" s="222"/>
      <c r="O97" s="222"/>
      <c r="P97" s="275">
        <f>P98+P152</f>
        <v>0</v>
      </c>
      <c r="Q97" s="222"/>
      <c r="R97" s="275">
        <f>R98+R152</f>
        <v>23.530462093999997</v>
      </c>
      <c r="S97" s="222"/>
      <c r="T97" s="276">
        <f>T98+T152</f>
        <v>5.3519000000000005</v>
      </c>
      <c r="AT97" s="202" t="s">
        <v>76</v>
      </c>
      <c r="AU97" s="202" t="s">
        <v>151</v>
      </c>
      <c r="BK97" s="277">
        <f>BK98+BK152</f>
        <v>0</v>
      </c>
    </row>
    <row r="98" spans="2:65" s="279" customFormat="1" ht="37.35" customHeight="1">
      <c r="B98" s="278"/>
      <c r="D98" s="280" t="s">
        <v>76</v>
      </c>
      <c r="E98" s="281" t="s">
        <v>194</v>
      </c>
      <c r="F98" s="281" t="s">
        <v>195</v>
      </c>
      <c r="I98" s="115"/>
      <c r="J98" s="282">
        <f>BK98</f>
        <v>0</v>
      </c>
      <c r="L98" s="278"/>
      <c r="M98" s="283"/>
      <c r="N98" s="284"/>
      <c r="O98" s="284"/>
      <c r="P98" s="285">
        <f>P99+P113+P116+P118+P120+P141+P145+P150</f>
        <v>0</v>
      </c>
      <c r="Q98" s="284"/>
      <c r="R98" s="285">
        <f>R99+R113+R116+R118+R120+R141+R145+R150</f>
        <v>22.051252599999998</v>
      </c>
      <c r="S98" s="284"/>
      <c r="T98" s="286">
        <f>T99+T113+T116+T118+T120+T141+T145+T150</f>
        <v>5.2880000000000003</v>
      </c>
      <c r="AR98" s="280" t="s">
        <v>39</v>
      </c>
      <c r="AT98" s="287" t="s">
        <v>76</v>
      </c>
      <c r="AU98" s="287" t="s">
        <v>77</v>
      </c>
      <c r="AY98" s="280" t="s">
        <v>196</v>
      </c>
      <c r="BK98" s="288">
        <f>BK99+BK113+BK116+BK118+BK120+BK141+BK145+BK150</f>
        <v>0</v>
      </c>
    </row>
    <row r="99" spans="2:65" s="279" customFormat="1" ht="19.899999999999999" customHeight="1">
      <c r="B99" s="278"/>
      <c r="D99" s="280" t="s">
        <v>76</v>
      </c>
      <c r="E99" s="289" t="s">
        <v>39</v>
      </c>
      <c r="F99" s="289" t="s">
        <v>197</v>
      </c>
      <c r="I99" s="115"/>
      <c r="J99" s="290">
        <f>BK99</f>
        <v>0</v>
      </c>
      <c r="L99" s="278"/>
      <c r="M99" s="283"/>
      <c r="N99" s="284"/>
      <c r="O99" s="284"/>
      <c r="P99" s="285">
        <f>SUM(P100:P112)</f>
        <v>0</v>
      </c>
      <c r="Q99" s="284"/>
      <c r="R99" s="285">
        <f>SUM(R100:R112)</f>
        <v>10.044</v>
      </c>
      <c r="S99" s="284"/>
      <c r="T99" s="286">
        <f>SUM(T100:T112)</f>
        <v>2.5019999999999998</v>
      </c>
      <c r="AR99" s="280" t="s">
        <v>39</v>
      </c>
      <c r="AT99" s="287" t="s">
        <v>76</v>
      </c>
      <c r="AU99" s="287" t="s">
        <v>39</v>
      </c>
      <c r="AY99" s="280" t="s">
        <v>196</v>
      </c>
      <c r="BK99" s="288">
        <f>SUM(BK100:BK112)</f>
        <v>0</v>
      </c>
    </row>
    <row r="100" spans="2:65" s="212" customFormat="1" ht="51" customHeight="1">
      <c r="B100" s="213"/>
      <c r="C100" s="291" t="s">
        <v>39</v>
      </c>
      <c r="D100" s="291" t="s">
        <v>198</v>
      </c>
      <c r="E100" s="292" t="s">
        <v>2424</v>
      </c>
      <c r="F100" s="293" t="s">
        <v>2425</v>
      </c>
      <c r="G100" s="294" t="s">
        <v>201</v>
      </c>
      <c r="H100" s="295">
        <v>6</v>
      </c>
      <c r="I100" s="116">
        <v>0</v>
      </c>
      <c r="J100" s="296">
        <f t="shared" ref="J100:J112" si="0">ROUND(I100*H100,2)</f>
        <v>0</v>
      </c>
      <c r="K100" s="293" t="s">
        <v>202</v>
      </c>
      <c r="L100" s="213"/>
      <c r="M100" s="297" t="s">
        <v>5</v>
      </c>
      <c r="N100" s="298" t="s">
        <v>48</v>
      </c>
      <c r="O100" s="214"/>
      <c r="P100" s="299">
        <f t="shared" ref="P100:P112" si="1">O100*H100</f>
        <v>0</v>
      </c>
      <c r="Q100" s="299">
        <v>0</v>
      </c>
      <c r="R100" s="299">
        <f t="shared" ref="R100:R112" si="2">Q100*H100</f>
        <v>0</v>
      </c>
      <c r="S100" s="299">
        <v>0.41699999999999998</v>
      </c>
      <c r="T100" s="300">
        <f t="shared" ref="T100:T112" si="3">S100*H100</f>
        <v>2.5019999999999998</v>
      </c>
      <c r="AR100" s="202" t="s">
        <v>203</v>
      </c>
      <c r="AT100" s="202" t="s">
        <v>198</v>
      </c>
      <c r="AU100" s="202" t="s">
        <v>85</v>
      </c>
      <c r="AY100" s="202" t="s">
        <v>196</v>
      </c>
      <c r="BE100" s="301">
        <f t="shared" ref="BE100:BE112" si="4">IF(N100="základní",J100,0)</f>
        <v>0</v>
      </c>
      <c r="BF100" s="301">
        <f t="shared" ref="BF100:BF112" si="5">IF(N100="snížená",J100,0)</f>
        <v>0</v>
      </c>
      <c r="BG100" s="301">
        <f t="shared" ref="BG100:BG112" si="6">IF(N100="zákl. přenesená",J100,0)</f>
        <v>0</v>
      </c>
      <c r="BH100" s="301">
        <f t="shared" ref="BH100:BH112" si="7">IF(N100="sníž. přenesená",J100,0)</f>
        <v>0</v>
      </c>
      <c r="BI100" s="301">
        <f t="shared" ref="BI100:BI112" si="8">IF(N100="nulová",J100,0)</f>
        <v>0</v>
      </c>
      <c r="BJ100" s="202" t="s">
        <v>39</v>
      </c>
      <c r="BK100" s="301">
        <f t="shared" ref="BK100:BK112" si="9">ROUND(I100*H100,2)</f>
        <v>0</v>
      </c>
      <c r="BL100" s="202" t="s">
        <v>203</v>
      </c>
      <c r="BM100" s="202" t="s">
        <v>3540</v>
      </c>
    </row>
    <row r="101" spans="2:65" s="212" customFormat="1" ht="16.5" customHeight="1">
      <c r="B101" s="213"/>
      <c r="C101" s="291" t="s">
        <v>85</v>
      </c>
      <c r="D101" s="291" t="s">
        <v>198</v>
      </c>
      <c r="E101" s="292" t="s">
        <v>216</v>
      </c>
      <c r="F101" s="293" t="s">
        <v>1619</v>
      </c>
      <c r="G101" s="294" t="s">
        <v>201</v>
      </c>
      <c r="H101" s="295">
        <v>6</v>
      </c>
      <c r="I101" s="116">
        <v>0</v>
      </c>
      <c r="J101" s="296">
        <f t="shared" si="0"/>
        <v>0</v>
      </c>
      <c r="K101" s="293" t="s">
        <v>202</v>
      </c>
      <c r="L101" s="213"/>
      <c r="M101" s="297" t="s">
        <v>5</v>
      </c>
      <c r="N101" s="298" t="s">
        <v>48</v>
      </c>
      <c r="O101" s="214"/>
      <c r="P101" s="299">
        <f t="shared" si="1"/>
        <v>0</v>
      </c>
      <c r="Q101" s="299">
        <v>0</v>
      </c>
      <c r="R101" s="299">
        <f t="shared" si="2"/>
        <v>0</v>
      </c>
      <c r="S101" s="299">
        <v>0</v>
      </c>
      <c r="T101" s="300">
        <f t="shared" si="3"/>
        <v>0</v>
      </c>
      <c r="AR101" s="202" t="s">
        <v>203</v>
      </c>
      <c r="AT101" s="202" t="s">
        <v>198</v>
      </c>
      <c r="AU101" s="202" t="s">
        <v>85</v>
      </c>
      <c r="AY101" s="202" t="s">
        <v>196</v>
      </c>
      <c r="BE101" s="301">
        <f t="shared" si="4"/>
        <v>0</v>
      </c>
      <c r="BF101" s="301">
        <f t="shared" si="5"/>
        <v>0</v>
      </c>
      <c r="BG101" s="301">
        <f t="shared" si="6"/>
        <v>0</v>
      </c>
      <c r="BH101" s="301">
        <f t="shared" si="7"/>
        <v>0</v>
      </c>
      <c r="BI101" s="301">
        <f t="shared" si="8"/>
        <v>0</v>
      </c>
      <c r="BJ101" s="202" t="s">
        <v>39</v>
      </c>
      <c r="BK101" s="301">
        <f t="shared" si="9"/>
        <v>0</v>
      </c>
      <c r="BL101" s="202" t="s">
        <v>203</v>
      </c>
      <c r="BM101" s="202" t="s">
        <v>3541</v>
      </c>
    </row>
    <row r="102" spans="2:65" s="212" customFormat="1" ht="25.5" customHeight="1">
      <c r="B102" s="213"/>
      <c r="C102" s="291" t="s">
        <v>208</v>
      </c>
      <c r="D102" s="291" t="s">
        <v>198</v>
      </c>
      <c r="E102" s="292" t="s">
        <v>1621</v>
      </c>
      <c r="F102" s="293" t="s">
        <v>1622</v>
      </c>
      <c r="G102" s="294" t="s">
        <v>222</v>
      </c>
      <c r="H102" s="295">
        <v>1</v>
      </c>
      <c r="I102" s="116">
        <v>0</v>
      </c>
      <c r="J102" s="296">
        <f t="shared" si="0"/>
        <v>0</v>
      </c>
      <c r="K102" s="293" t="s">
        <v>202</v>
      </c>
      <c r="L102" s="213"/>
      <c r="M102" s="297" t="s">
        <v>5</v>
      </c>
      <c r="N102" s="298" t="s">
        <v>48</v>
      </c>
      <c r="O102" s="214"/>
      <c r="P102" s="299">
        <f t="shared" si="1"/>
        <v>0</v>
      </c>
      <c r="Q102" s="299">
        <v>0</v>
      </c>
      <c r="R102" s="299">
        <f t="shared" si="2"/>
        <v>0</v>
      </c>
      <c r="S102" s="299">
        <v>0</v>
      </c>
      <c r="T102" s="300">
        <f t="shared" si="3"/>
        <v>0</v>
      </c>
      <c r="AR102" s="202" t="s">
        <v>203</v>
      </c>
      <c r="AT102" s="202" t="s">
        <v>198</v>
      </c>
      <c r="AU102" s="202" t="s">
        <v>85</v>
      </c>
      <c r="AY102" s="202" t="s">
        <v>196</v>
      </c>
      <c r="BE102" s="301">
        <f t="shared" si="4"/>
        <v>0</v>
      </c>
      <c r="BF102" s="301">
        <f t="shared" si="5"/>
        <v>0</v>
      </c>
      <c r="BG102" s="301">
        <f t="shared" si="6"/>
        <v>0</v>
      </c>
      <c r="BH102" s="301">
        <f t="shared" si="7"/>
        <v>0</v>
      </c>
      <c r="BI102" s="301">
        <f t="shared" si="8"/>
        <v>0</v>
      </c>
      <c r="BJ102" s="202" t="s">
        <v>39</v>
      </c>
      <c r="BK102" s="301">
        <f t="shared" si="9"/>
        <v>0</v>
      </c>
      <c r="BL102" s="202" t="s">
        <v>203</v>
      </c>
      <c r="BM102" s="202" t="s">
        <v>3542</v>
      </c>
    </row>
    <row r="103" spans="2:65" s="212" customFormat="1" ht="25.5" customHeight="1">
      <c r="B103" s="213"/>
      <c r="C103" s="291" t="s">
        <v>203</v>
      </c>
      <c r="D103" s="291" t="s">
        <v>198</v>
      </c>
      <c r="E103" s="292" t="s">
        <v>220</v>
      </c>
      <c r="F103" s="293" t="s">
        <v>221</v>
      </c>
      <c r="G103" s="294" t="s">
        <v>222</v>
      </c>
      <c r="H103" s="295">
        <v>3.72</v>
      </c>
      <c r="I103" s="116">
        <v>0</v>
      </c>
      <c r="J103" s="296">
        <f t="shared" si="0"/>
        <v>0</v>
      </c>
      <c r="K103" s="293" t="s">
        <v>202</v>
      </c>
      <c r="L103" s="213"/>
      <c r="M103" s="297" t="s">
        <v>5</v>
      </c>
      <c r="N103" s="298" t="s">
        <v>48</v>
      </c>
      <c r="O103" s="214"/>
      <c r="P103" s="299">
        <f t="shared" si="1"/>
        <v>0</v>
      </c>
      <c r="Q103" s="299">
        <v>0</v>
      </c>
      <c r="R103" s="299">
        <f t="shared" si="2"/>
        <v>0</v>
      </c>
      <c r="S103" s="299">
        <v>0</v>
      </c>
      <c r="T103" s="300">
        <f t="shared" si="3"/>
        <v>0</v>
      </c>
      <c r="AR103" s="202" t="s">
        <v>203</v>
      </c>
      <c r="AT103" s="202" t="s">
        <v>198</v>
      </c>
      <c r="AU103" s="202" t="s">
        <v>85</v>
      </c>
      <c r="AY103" s="202" t="s">
        <v>196</v>
      </c>
      <c r="BE103" s="301">
        <f t="shared" si="4"/>
        <v>0</v>
      </c>
      <c r="BF103" s="301">
        <f t="shared" si="5"/>
        <v>0</v>
      </c>
      <c r="BG103" s="301">
        <f t="shared" si="6"/>
        <v>0</v>
      </c>
      <c r="BH103" s="301">
        <f t="shared" si="7"/>
        <v>0</v>
      </c>
      <c r="BI103" s="301">
        <f t="shared" si="8"/>
        <v>0</v>
      </c>
      <c r="BJ103" s="202" t="s">
        <v>39</v>
      </c>
      <c r="BK103" s="301">
        <f t="shared" si="9"/>
        <v>0</v>
      </c>
      <c r="BL103" s="202" t="s">
        <v>203</v>
      </c>
      <c r="BM103" s="202" t="s">
        <v>3543</v>
      </c>
    </row>
    <row r="104" spans="2:65" s="212" customFormat="1" ht="38.25" customHeight="1">
      <c r="B104" s="213"/>
      <c r="C104" s="291" t="s">
        <v>215</v>
      </c>
      <c r="D104" s="291" t="s">
        <v>198</v>
      </c>
      <c r="E104" s="292" t="s">
        <v>1625</v>
      </c>
      <c r="F104" s="293" t="s">
        <v>1626</v>
      </c>
      <c r="G104" s="294" t="s">
        <v>222</v>
      </c>
      <c r="H104" s="295">
        <v>1.86</v>
      </c>
      <c r="I104" s="116">
        <v>0</v>
      </c>
      <c r="J104" s="296">
        <f t="shared" si="0"/>
        <v>0</v>
      </c>
      <c r="K104" s="293" t="s">
        <v>202</v>
      </c>
      <c r="L104" s="213"/>
      <c r="M104" s="297" t="s">
        <v>5</v>
      </c>
      <c r="N104" s="298" t="s">
        <v>48</v>
      </c>
      <c r="O104" s="214"/>
      <c r="P104" s="299">
        <f t="shared" si="1"/>
        <v>0</v>
      </c>
      <c r="Q104" s="299">
        <v>0</v>
      </c>
      <c r="R104" s="299">
        <f t="shared" si="2"/>
        <v>0</v>
      </c>
      <c r="S104" s="299">
        <v>0</v>
      </c>
      <c r="T104" s="300">
        <f t="shared" si="3"/>
        <v>0</v>
      </c>
      <c r="AR104" s="202" t="s">
        <v>203</v>
      </c>
      <c r="AT104" s="202" t="s">
        <v>198</v>
      </c>
      <c r="AU104" s="202" t="s">
        <v>85</v>
      </c>
      <c r="AY104" s="202" t="s">
        <v>196</v>
      </c>
      <c r="BE104" s="301">
        <f t="shared" si="4"/>
        <v>0</v>
      </c>
      <c r="BF104" s="301">
        <f t="shared" si="5"/>
        <v>0</v>
      </c>
      <c r="BG104" s="301">
        <f t="shared" si="6"/>
        <v>0</v>
      </c>
      <c r="BH104" s="301">
        <f t="shared" si="7"/>
        <v>0</v>
      </c>
      <c r="BI104" s="301">
        <f t="shared" si="8"/>
        <v>0</v>
      </c>
      <c r="BJ104" s="202" t="s">
        <v>39</v>
      </c>
      <c r="BK104" s="301">
        <f t="shared" si="9"/>
        <v>0</v>
      </c>
      <c r="BL104" s="202" t="s">
        <v>203</v>
      </c>
      <c r="BM104" s="202" t="s">
        <v>3544</v>
      </c>
    </row>
    <row r="105" spans="2:65" s="212" customFormat="1" ht="38.25" customHeight="1">
      <c r="B105" s="213"/>
      <c r="C105" s="291" t="s">
        <v>219</v>
      </c>
      <c r="D105" s="291" t="s">
        <v>198</v>
      </c>
      <c r="E105" s="292" t="s">
        <v>229</v>
      </c>
      <c r="F105" s="293" t="s">
        <v>230</v>
      </c>
      <c r="G105" s="294" t="s">
        <v>222</v>
      </c>
      <c r="H105" s="295">
        <v>5.58</v>
      </c>
      <c r="I105" s="116">
        <v>0</v>
      </c>
      <c r="J105" s="296">
        <f t="shared" si="0"/>
        <v>0</v>
      </c>
      <c r="K105" s="293" t="s">
        <v>202</v>
      </c>
      <c r="L105" s="213"/>
      <c r="M105" s="297" t="s">
        <v>5</v>
      </c>
      <c r="N105" s="298" t="s">
        <v>48</v>
      </c>
      <c r="O105" s="214"/>
      <c r="P105" s="299">
        <f t="shared" si="1"/>
        <v>0</v>
      </c>
      <c r="Q105" s="299">
        <v>0</v>
      </c>
      <c r="R105" s="299">
        <f t="shared" si="2"/>
        <v>0</v>
      </c>
      <c r="S105" s="299">
        <v>0</v>
      </c>
      <c r="T105" s="300">
        <f t="shared" si="3"/>
        <v>0</v>
      </c>
      <c r="AR105" s="202" t="s">
        <v>203</v>
      </c>
      <c r="AT105" s="202" t="s">
        <v>198</v>
      </c>
      <c r="AU105" s="202" t="s">
        <v>85</v>
      </c>
      <c r="AY105" s="202" t="s">
        <v>196</v>
      </c>
      <c r="BE105" s="301">
        <f t="shared" si="4"/>
        <v>0</v>
      </c>
      <c r="BF105" s="301">
        <f t="shared" si="5"/>
        <v>0</v>
      </c>
      <c r="BG105" s="301">
        <f t="shared" si="6"/>
        <v>0</v>
      </c>
      <c r="BH105" s="301">
        <f t="shared" si="7"/>
        <v>0</v>
      </c>
      <c r="BI105" s="301">
        <f t="shared" si="8"/>
        <v>0</v>
      </c>
      <c r="BJ105" s="202" t="s">
        <v>39</v>
      </c>
      <c r="BK105" s="301">
        <f t="shared" si="9"/>
        <v>0</v>
      </c>
      <c r="BL105" s="202" t="s">
        <v>203</v>
      </c>
      <c r="BM105" s="202" t="s">
        <v>3545</v>
      </c>
    </row>
    <row r="106" spans="2:65" s="212" customFormat="1" ht="25.5" customHeight="1">
      <c r="B106" s="213"/>
      <c r="C106" s="291" t="s">
        <v>224</v>
      </c>
      <c r="D106" s="291" t="s">
        <v>198</v>
      </c>
      <c r="E106" s="292" t="s">
        <v>233</v>
      </c>
      <c r="F106" s="293" t="s">
        <v>234</v>
      </c>
      <c r="G106" s="294" t="s">
        <v>222</v>
      </c>
      <c r="H106" s="295">
        <v>5.58</v>
      </c>
      <c r="I106" s="116">
        <v>0</v>
      </c>
      <c r="J106" s="296">
        <f t="shared" si="0"/>
        <v>0</v>
      </c>
      <c r="K106" s="293" t="s">
        <v>202</v>
      </c>
      <c r="L106" s="213"/>
      <c r="M106" s="297" t="s">
        <v>5</v>
      </c>
      <c r="N106" s="298" t="s">
        <v>48</v>
      </c>
      <c r="O106" s="214"/>
      <c r="P106" s="299">
        <f t="shared" si="1"/>
        <v>0</v>
      </c>
      <c r="Q106" s="299">
        <v>0</v>
      </c>
      <c r="R106" s="299">
        <f t="shared" si="2"/>
        <v>0</v>
      </c>
      <c r="S106" s="299">
        <v>0</v>
      </c>
      <c r="T106" s="300">
        <f t="shared" si="3"/>
        <v>0</v>
      </c>
      <c r="AR106" s="202" t="s">
        <v>203</v>
      </c>
      <c r="AT106" s="202" t="s">
        <v>198</v>
      </c>
      <c r="AU106" s="202" t="s">
        <v>85</v>
      </c>
      <c r="AY106" s="202" t="s">
        <v>196</v>
      </c>
      <c r="BE106" s="301">
        <f t="shared" si="4"/>
        <v>0</v>
      </c>
      <c r="BF106" s="301">
        <f t="shared" si="5"/>
        <v>0</v>
      </c>
      <c r="BG106" s="301">
        <f t="shared" si="6"/>
        <v>0</v>
      </c>
      <c r="BH106" s="301">
        <f t="shared" si="7"/>
        <v>0</v>
      </c>
      <c r="BI106" s="301">
        <f t="shared" si="8"/>
        <v>0</v>
      </c>
      <c r="BJ106" s="202" t="s">
        <v>39</v>
      </c>
      <c r="BK106" s="301">
        <f t="shared" si="9"/>
        <v>0</v>
      </c>
      <c r="BL106" s="202" t="s">
        <v>203</v>
      </c>
      <c r="BM106" s="202" t="s">
        <v>3546</v>
      </c>
    </row>
    <row r="107" spans="2:65" s="212" customFormat="1" ht="16.5" customHeight="1">
      <c r="B107" s="213"/>
      <c r="C107" s="291" t="s">
        <v>228</v>
      </c>
      <c r="D107" s="291" t="s">
        <v>198</v>
      </c>
      <c r="E107" s="292" t="s">
        <v>237</v>
      </c>
      <c r="F107" s="293" t="s">
        <v>238</v>
      </c>
      <c r="G107" s="294" t="s">
        <v>222</v>
      </c>
      <c r="H107" s="295">
        <v>5.58</v>
      </c>
      <c r="I107" s="116">
        <v>0</v>
      </c>
      <c r="J107" s="296">
        <f t="shared" si="0"/>
        <v>0</v>
      </c>
      <c r="K107" s="293" t="s">
        <v>202</v>
      </c>
      <c r="L107" s="213"/>
      <c r="M107" s="297" t="s">
        <v>5</v>
      </c>
      <c r="N107" s="298" t="s">
        <v>48</v>
      </c>
      <c r="O107" s="214"/>
      <c r="P107" s="299">
        <f t="shared" si="1"/>
        <v>0</v>
      </c>
      <c r="Q107" s="299">
        <v>0</v>
      </c>
      <c r="R107" s="299">
        <f t="shared" si="2"/>
        <v>0</v>
      </c>
      <c r="S107" s="299">
        <v>0</v>
      </c>
      <c r="T107" s="300">
        <f t="shared" si="3"/>
        <v>0</v>
      </c>
      <c r="AR107" s="202" t="s">
        <v>203</v>
      </c>
      <c r="AT107" s="202" t="s">
        <v>198</v>
      </c>
      <c r="AU107" s="202" t="s">
        <v>85</v>
      </c>
      <c r="AY107" s="202" t="s">
        <v>196</v>
      </c>
      <c r="BE107" s="301">
        <f t="shared" si="4"/>
        <v>0</v>
      </c>
      <c r="BF107" s="301">
        <f t="shared" si="5"/>
        <v>0</v>
      </c>
      <c r="BG107" s="301">
        <f t="shared" si="6"/>
        <v>0</v>
      </c>
      <c r="BH107" s="301">
        <f t="shared" si="7"/>
        <v>0</v>
      </c>
      <c r="BI107" s="301">
        <f t="shared" si="8"/>
        <v>0</v>
      </c>
      <c r="BJ107" s="202" t="s">
        <v>39</v>
      </c>
      <c r="BK107" s="301">
        <f t="shared" si="9"/>
        <v>0</v>
      </c>
      <c r="BL107" s="202" t="s">
        <v>203</v>
      </c>
      <c r="BM107" s="202" t="s">
        <v>3547</v>
      </c>
    </row>
    <row r="108" spans="2:65" s="212" customFormat="1" ht="16.5" customHeight="1">
      <c r="B108" s="213"/>
      <c r="C108" s="291" t="s">
        <v>232</v>
      </c>
      <c r="D108" s="291" t="s">
        <v>198</v>
      </c>
      <c r="E108" s="292" t="s">
        <v>241</v>
      </c>
      <c r="F108" s="293" t="s">
        <v>242</v>
      </c>
      <c r="G108" s="294" t="s">
        <v>243</v>
      </c>
      <c r="H108" s="295">
        <v>10.044</v>
      </c>
      <c r="I108" s="116">
        <v>0</v>
      </c>
      <c r="J108" s="296">
        <f t="shared" si="0"/>
        <v>0</v>
      </c>
      <c r="K108" s="293" t="s">
        <v>202</v>
      </c>
      <c r="L108" s="213"/>
      <c r="M108" s="297" t="s">
        <v>5</v>
      </c>
      <c r="N108" s="298" t="s">
        <v>48</v>
      </c>
      <c r="O108" s="214"/>
      <c r="P108" s="299">
        <f t="shared" si="1"/>
        <v>0</v>
      </c>
      <c r="Q108" s="299">
        <v>0</v>
      </c>
      <c r="R108" s="299">
        <f t="shared" si="2"/>
        <v>0</v>
      </c>
      <c r="S108" s="299">
        <v>0</v>
      </c>
      <c r="T108" s="300">
        <f t="shared" si="3"/>
        <v>0</v>
      </c>
      <c r="AR108" s="202" t="s">
        <v>203</v>
      </c>
      <c r="AT108" s="202" t="s">
        <v>198</v>
      </c>
      <c r="AU108" s="202" t="s">
        <v>85</v>
      </c>
      <c r="AY108" s="202" t="s">
        <v>196</v>
      </c>
      <c r="BE108" s="301">
        <f t="shared" si="4"/>
        <v>0</v>
      </c>
      <c r="BF108" s="301">
        <f t="shared" si="5"/>
        <v>0</v>
      </c>
      <c r="BG108" s="301">
        <f t="shared" si="6"/>
        <v>0</v>
      </c>
      <c r="BH108" s="301">
        <f t="shared" si="7"/>
        <v>0</v>
      </c>
      <c r="BI108" s="301">
        <f t="shared" si="8"/>
        <v>0</v>
      </c>
      <c r="BJ108" s="202" t="s">
        <v>39</v>
      </c>
      <c r="BK108" s="301">
        <f t="shared" si="9"/>
        <v>0</v>
      </c>
      <c r="BL108" s="202" t="s">
        <v>203</v>
      </c>
      <c r="BM108" s="202" t="s">
        <v>3548</v>
      </c>
    </row>
    <row r="109" spans="2:65" s="212" customFormat="1" ht="25.5" customHeight="1">
      <c r="B109" s="213"/>
      <c r="C109" s="291" t="s">
        <v>236</v>
      </c>
      <c r="D109" s="291" t="s">
        <v>198</v>
      </c>
      <c r="E109" s="292" t="s">
        <v>246</v>
      </c>
      <c r="F109" s="293" t="s">
        <v>247</v>
      </c>
      <c r="G109" s="294" t="s">
        <v>222</v>
      </c>
      <c r="H109" s="295">
        <v>3.42</v>
      </c>
      <c r="I109" s="116">
        <v>0</v>
      </c>
      <c r="J109" s="296">
        <f t="shared" si="0"/>
        <v>0</v>
      </c>
      <c r="K109" s="293" t="s">
        <v>202</v>
      </c>
      <c r="L109" s="213"/>
      <c r="M109" s="297" t="s">
        <v>5</v>
      </c>
      <c r="N109" s="298" t="s">
        <v>48</v>
      </c>
      <c r="O109" s="214"/>
      <c r="P109" s="299">
        <f t="shared" si="1"/>
        <v>0</v>
      </c>
      <c r="Q109" s="299">
        <v>0</v>
      </c>
      <c r="R109" s="299">
        <f t="shared" si="2"/>
        <v>0</v>
      </c>
      <c r="S109" s="299">
        <v>0</v>
      </c>
      <c r="T109" s="300">
        <f t="shared" si="3"/>
        <v>0</v>
      </c>
      <c r="AR109" s="202" t="s">
        <v>203</v>
      </c>
      <c r="AT109" s="202" t="s">
        <v>198</v>
      </c>
      <c r="AU109" s="202" t="s">
        <v>85</v>
      </c>
      <c r="AY109" s="202" t="s">
        <v>196</v>
      </c>
      <c r="BE109" s="301">
        <f t="shared" si="4"/>
        <v>0</v>
      </c>
      <c r="BF109" s="301">
        <f t="shared" si="5"/>
        <v>0</v>
      </c>
      <c r="BG109" s="301">
        <f t="shared" si="6"/>
        <v>0</v>
      </c>
      <c r="BH109" s="301">
        <f t="shared" si="7"/>
        <v>0</v>
      </c>
      <c r="BI109" s="301">
        <f t="shared" si="8"/>
        <v>0</v>
      </c>
      <c r="BJ109" s="202" t="s">
        <v>39</v>
      </c>
      <c r="BK109" s="301">
        <f t="shared" si="9"/>
        <v>0</v>
      </c>
      <c r="BL109" s="202" t="s">
        <v>203</v>
      </c>
      <c r="BM109" s="202" t="s">
        <v>3549</v>
      </c>
    </row>
    <row r="110" spans="2:65" s="212" customFormat="1" ht="16.5" customHeight="1">
      <c r="B110" s="213"/>
      <c r="C110" s="302" t="s">
        <v>240</v>
      </c>
      <c r="D110" s="302" t="s">
        <v>291</v>
      </c>
      <c r="E110" s="303" t="s">
        <v>1633</v>
      </c>
      <c r="F110" s="304" t="s">
        <v>1634</v>
      </c>
      <c r="G110" s="305" t="s">
        <v>243</v>
      </c>
      <c r="H110" s="306">
        <v>6.1559999999999997</v>
      </c>
      <c r="I110" s="117">
        <v>0</v>
      </c>
      <c r="J110" s="307">
        <f t="shared" si="0"/>
        <v>0</v>
      </c>
      <c r="K110" s="304" t="s">
        <v>202</v>
      </c>
      <c r="L110" s="308"/>
      <c r="M110" s="309" t="s">
        <v>5</v>
      </c>
      <c r="N110" s="310" t="s">
        <v>48</v>
      </c>
      <c r="O110" s="214"/>
      <c r="P110" s="299">
        <f t="shared" si="1"/>
        <v>0</v>
      </c>
      <c r="Q110" s="299">
        <v>1</v>
      </c>
      <c r="R110" s="299">
        <f t="shared" si="2"/>
        <v>6.1559999999999997</v>
      </c>
      <c r="S110" s="299">
        <v>0</v>
      </c>
      <c r="T110" s="300">
        <f t="shared" si="3"/>
        <v>0</v>
      </c>
      <c r="AR110" s="202" t="s">
        <v>228</v>
      </c>
      <c r="AT110" s="202" t="s">
        <v>291</v>
      </c>
      <c r="AU110" s="202" t="s">
        <v>85</v>
      </c>
      <c r="AY110" s="202" t="s">
        <v>196</v>
      </c>
      <c r="BE110" s="301">
        <f t="shared" si="4"/>
        <v>0</v>
      </c>
      <c r="BF110" s="301">
        <f t="shared" si="5"/>
        <v>0</v>
      </c>
      <c r="BG110" s="301">
        <f t="shared" si="6"/>
        <v>0</v>
      </c>
      <c r="BH110" s="301">
        <f t="shared" si="7"/>
        <v>0</v>
      </c>
      <c r="BI110" s="301">
        <f t="shared" si="8"/>
        <v>0</v>
      </c>
      <c r="BJ110" s="202" t="s">
        <v>39</v>
      </c>
      <c r="BK110" s="301">
        <f t="shared" si="9"/>
        <v>0</v>
      </c>
      <c r="BL110" s="202" t="s">
        <v>203</v>
      </c>
      <c r="BM110" s="202" t="s">
        <v>3550</v>
      </c>
    </row>
    <row r="111" spans="2:65" s="212" customFormat="1" ht="38.25" customHeight="1">
      <c r="B111" s="213"/>
      <c r="C111" s="291" t="s">
        <v>245</v>
      </c>
      <c r="D111" s="291" t="s">
        <v>198</v>
      </c>
      <c r="E111" s="292" t="s">
        <v>1636</v>
      </c>
      <c r="F111" s="293" t="s">
        <v>1637</v>
      </c>
      <c r="G111" s="294" t="s">
        <v>222</v>
      </c>
      <c r="H111" s="295">
        <v>2.16</v>
      </c>
      <c r="I111" s="116">
        <v>0</v>
      </c>
      <c r="J111" s="296">
        <f t="shared" si="0"/>
        <v>0</v>
      </c>
      <c r="K111" s="293" t="s">
        <v>202</v>
      </c>
      <c r="L111" s="213"/>
      <c r="M111" s="297" t="s">
        <v>5</v>
      </c>
      <c r="N111" s="298" t="s">
        <v>48</v>
      </c>
      <c r="O111" s="214"/>
      <c r="P111" s="299">
        <f t="shared" si="1"/>
        <v>0</v>
      </c>
      <c r="Q111" s="299">
        <v>0</v>
      </c>
      <c r="R111" s="299">
        <f t="shared" si="2"/>
        <v>0</v>
      </c>
      <c r="S111" s="299">
        <v>0</v>
      </c>
      <c r="T111" s="300">
        <f t="shared" si="3"/>
        <v>0</v>
      </c>
      <c r="AR111" s="202" t="s">
        <v>203</v>
      </c>
      <c r="AT111" s="202" t="s">
        <v>198</v>
      </c>
      <c r="AU111" s="202" t="s">
        <v>85</v>
      </c>
      <c r="AY111" s="202" t="s">
        <v>196</v>
      </c>
      <c r="BE111" s="301">
        <f t="shared" si="4"/>
        <v>0</v>
      </c>
      <c r="BF111" s="301">
        <f t="shared" si="5"/>
        <v>0</v>
      </c>
      <c r="BG111" s="301">
        <f t="shared" si="6"/>
        <v>0</v>
      </c>
      <c r="BH111" s="301">
        <f t="shared" si="7"/>
        <v>0</v>
      </c>
      <c r="BI111" s="301">
        <f t="shared" si="8"/>
        <v>0</v>
      </c>
      <c r="BJ111" s="202" t="s">
        <v>39</v>
      </c>
      <c r="BK111" s="301">
        <f t="shared" si="9"/>
        <v>0</v>
      </c>
      <c r="BL111" s="202" t="s">
        <v>203</v>
      </c>
      <c r="BM111" s="202" t="s">
        <v>3551</v>
      </c>
    </row>
    <row r="112" spans="2:65" s="212" customFormat="1" ht="16.5" customHeight="1">
      <c r="B112" s="213"/>
      <c r="C112" s="302" t="s">
        <v>250</v>
      </c>
      <c r="D112" s="302" t="s">
        <v>291</v>
      </c>
      <c r="E112" s="303" t="s">
        <v>1639</v>
      </c>
      <c r="F112" s="304" t="s">
        <v>1640</v>
      </c>
      <c r="G112" s="305" t="s">
        <v>243</v>
      </c>
      <c r="H112" s="306">
        <v>3.8879999999999999</v>
      </c>
      <c r="I112" s="117">
        <v>0</v>
      </c>
      <c r="J112" s="307">
        <f t="shared" si="0"/>
        <v>0</v>
      </c>
      <c r="K112" s="304" t="s">
        <v>202</v>
      </c>
      <c r="L112" s="308"/>
      <c r="M112" s="309" t="s">
        <v>5</v>
      </c>
      <c r="N112" s="310" t="s">
        <v>48</v>
      </c>
      <c r="O112" s="214"/>
      <c r="P112" s="299">
        <f t="shared" si="1"/>
        <v>0</v>
      </c>
      <c r="Q112" s="299">
        <v>1</v>
      </c>
      <c r="R112" s="299">
        <f t="shared" si="2"/>
        <v>3.8879999999999999</v>
      </c>
      <c r="S112" s="299">
        <v>0</v>
      </c>
      <c r="T112" s="300">
        <f t="shared" si="3"/>
        <v>0</v>
      </c>
      <c r="AR112" s="202" t="s">
        <v>228</v>
      </c>
      <c r="AT112" s="202" t="s">
        <v>291</v>
      </c>
      <c r="AU112" s="202" t="s">
        <v>85</v>
      </c>
      <c r="AY112" s="202" t="s">
        <v>196</v>
      </c>
      <c r="BE112" s="301">
        <f t="shared" si="4"/>
        <v>0</v>
      </c>
      <c r="BF112" s="301">
        <f t="shared" si="5"/>
        <v>0</v>
      </c>
      <c r="BG112" s="301">
        <f t="shared" si="6"/>
        <v>0</v>
      </c>
      <c r="BH112" s="301">
        <f t="shared" si="7"/>
        <v>0</v>
      </c>
      <c r="BI112" s="301">
        <f t="shared" si="8"/>
        <v>0</v>
      </c>
      <c r="BJ112" s="202" t="s">
        <v>39</v>
      </c>
      <c r="BK112" s="301">
        <f t="shared" si="9"/>
        <v>0</v>
      </c>
      <c r="BL112" s="202" t="s">
        <v>203</v>
      </c>
      <c r="BM112" s="202" t="s">
        <v>3552</v>
      </c>
    </row>
    <row r="113" spans="2:65" s="279" customFormat="1" ht="29.85" customHeight="1">
      <c r="B113" s="278"/>
      <c r="D113" s="280" t="s">
        <v>76</v>
      </c>
      <c r="E113" s="289" t="s">
        <v>85</v>
      </c>
      <c r="F113" s="289" t="s">
        <v>249</v>
      </c>
      <c r="I113" s="115"/>
      <c r="J113" s="290">
        <f>BK113</f>
        <v>0</v>
      </c>
      <c r="L113" s="278"/>
      <c r="M113" s="283"/>
      <c r="N113" s="284"/>
      <c r="O113" s="284"/>
      <c r="P113" s="285">
        <f>SUM(P114:P115)</f>
        <v>0</v>
      </c>
      <c r="Q113" s="284"/>
      <c r="R113" s="285">
        <f>SUM(R114:R115)</f>
        <v>2.3861249999999998</v>
      </c>
      <c r="S113" s="284"/>
      <c r="T113" s="286">
        <f>SUM(T114:T115)</f>
        <v>0</v>
      </c>
      <c r="AR113" s="280" t="s">
        <v>39</v>
      </c>
      <c r="AT113" s="287" t="s">
        <v>76</v>
      </c>
      <c r="AU113" s="287" t="s">
        <v>39</v>
      </c>
      <c r="AY113" s="280" t="s">
        <v>196</v>
      </c>
      <c r="BK113" s="288">
        <f>SUM(BK114:BK115)</f>
        <v>0</v>
      </c>
    </row>
    <row r="114" spans="2:65" s="212" customFormat="1" ht="16.5" customHeight="1">
      <c r="B114" s="213"/>
      <c r="C114" s="291" t="s">
        <v>254</v>
      </c>
      <c r="D114" s="291" t="s">
        <v>198</v>
      </c>
      <c r="E114" s="292" t="s">
        <v>1642</v>
      </c>
      <c r="F114" s="293" t="s">
        <v>1643</v>
      </c>
      <c r="G114" s="294" t="s">
        <v>222</v>
      </c>
      <c r="H114" s="295">
        <v>0.9</v>
      </c>
      <c r="I114" s="116">
        <v>0</v>
      </c>
      <c r="J114" s="296">
        <f>ROUND(I114*H114,2)</f>
        <v>0</v>
      </c>
      <c r="K114" s="293" t="s">
        <v>202</v>
      </c>
      <c r="L114" s="213"/>
      <c r="M114" s="297" t="s">
        <v>5</v>
      </c>
      <c r="N114" s="298" t="s">
        <v>48</v>
      </c>
      <c r="O114" s="214"/>
      <c r="P114" s="299">
        <f>O114*H114</f>
        <v>0</v>
      </c>
      <c r="Q114" s="299">
        <v>1.9312499999999999</v>
      </c>
      <c r="R114" s="299">
        <f>Q114*H114</f>
        <v>1.7381249999999999</v>
      </c>
      <c r="S114" s="299">
        <v>0</v>
      </c>
      <c r="T114" s="300">
        <f>S114*H114</f>
        <v>0</v>
      </c>
      <c r="AR114" s="202" t="s">
        <v>203</v>
      </c>
      <c r="AT114" s="202" t="s">
        <v>198</v>
      </c>
      <c r="AU114" s="202" t="s">
        <v>85</v>
      </c>
      <c r="AY114" s="202" t="s">
        <v>196</v>
      </c>
      <c r="BE114" s="301">
        <f>IF(N114="základní",J114,0)</f>
        <v>0</v>
      </c>
      <c r="BF114" s="301">
        <f>IF(N114="snížená",J114,0)</f>
        <v>0</v>
      </c>
      <c r="BG114" s="301">
        <f>IF(N114="zákl. přenesená",J114,0)</f>
        <v>0</v>
      </c>
      <c r="BH114" s="301">
        <f>IF(N114="sníž. přenesená",J114,0)</f>
        <v>0</v>
      </c>
      <c r="BI114" s="301">
        <f>IF(N114="nulová",J114,0)</f>
        <v>0</v>
      </c>
      <c r="BJ114" s="202" t="s">
        <v>39</v>
      </c>
      <c r="BK114" s="301">
        <f>ROUND(I114*H114,2)</f>
        <v>0</v>
      </c>
      <c r="BL114" s="202" t="s">
        <v>203</v>
      </c>
      <c r="BM114" s="202" t="s">
        <v>3553</v>
      </c>
    </row>
    <row r="115" spans="2:65" s="212" customFormat="1" ht="16.5" customHeight="1">
      <c r="B115" s="213"/>
      <c r="C115" s="291" t="s">
        <v>11</v>
      </c>
      <c r="D115" s="291" t="s">
        <v>198</v>
      </c>
      <c r="E115" s="292" t="s">
        <v>1645</v>
      </c>
      <c r="F115" s="293" t="s">
        <v>1646</v>
      </c>
      <c r="G115" s="294" t="s">
        <v>201</v>
      </c>
      <c r="H115" s="295">
        <v>6</v>
      </c>
      <c r="I115" s="116">
        <v>0</v>
      </c>
      <c r="J115" s="296">
        <f>ROUND(I115*H115,2)</f>
        <v>0</v>
      </c>
      <c r="K115" s="293" t="s">
        <v>202</v>
      </c>
      <c r="L115" s="213"/>
      <c r="M115" s="297" t="s">
        <v>5</v>
      </c>
      <c r="N115" s="298" t="s">
        <v>48</v>
      </c>
      <c r="O115" s="214"/>
      <c r="P115" s="299">
        <f>O115*H115</f>
        <v>0</v>
      </c>
      <c r="Q115" s="299">
        <v>0.108</v>
      </c>
      <c r="R115" s="299">
        <f>Q115*H115</f>
        <v>0.64800000000000002</v>
      </c>
      <c r="S115" s="299">
        <v>0</v>
      </c>
      <c r="T115" s="300">
        <f>S115*H115</f>
        <v>0</v>
      </c>
      <c r="AR115" s="202" t="s">
        <v>203</v>
      </c>
      <c r="AT115" s="202" t="s">
        <v>198</v>
      </c>
      <c r="AU115" s="202" t="s">
        <v>85</v>
      </c>
      <c r="AY115" s="202" t="s">
        <v>196</v>
      </c>
      <c r="BE115" s="301">
        <f>IF(N115="základní",J115,0)</f>
        <v>0</v>
      </c>
      <c r="BF115" s="301">
        <f>IF(N115="snížená",J115,0)</f>
        <v>0</v>
      </c>
      <c r="BG115" s="301">
        <f>IF(N115="zákl. přenesená",J115,0)</f>
        <v>0</v>
      </c>
      <c r="BH115" s="301">
        <f>IF(N115="sníž. přenesená",J115,0)</f>
        <v>0</v>
      </c>
      <c r="BI115" s="301">
        <f>IF(N115="nulová",J115,0)</f>
        <v>0</v>
      </c>
      <c r="BJ115" s="202" t="s">
        <v>39</v>
      </c>
      <c r="BK115" s="301">
        <f>ROUND(I115*H115,2)</f>
        <v>0</v>
      </c>
      <c r="BL115" s="202" t="s">
        <v>203</v>
      </c>
      <c r="BM115" s="202" t="s">
        <v>3554</v>
      </c>
    </row>
    <row r="116" spans="2:65" s="279" customFormat="1" ht="29.85" customHeight="1">
      <c r="B116" s="278"/>
      <c r="D116" s="280" t="s">
        <v>76</v>
      </c>
      <c r="E116" s="289" t="s">
        <v>215</v>
      </c>
      <c r="F116" s="289" t="s">
        <v>402</v>
      </c>
      <c r="I116" s="115"/>
      <c r="J116" s="290">
        <f>BK116</f>
        <v>0</v>
      </c>
      <c r="L116" s="278"/>
      <c r="M116" s="283"/>
      <c r="N116" s="284"/>
      <c r="O116" s="284"/>
      <c r="P116" s="285">
        <f>P117</f>
        <v>0</v>
      </c>
      <c r="Q116" s="284"/>
      <c r="R116" s="285">
        <f>R117</f>
        <v>1.1022000000000001</v>
      </c>
      <c r="S116" s="284"/>
      <c r="T116" s="286">
        <f>T117</f>
        <v>0</v>
      </c>
      <c r="AR116" s="280" t="s">
        <v>39</v>
      </c>
      <c r="AT116" s="287" t="s">
        <v>76</v>
      </c>
      <c r="AU116" s="287" t="s">
        <v>39</v>
      </c>
      <c r="AY116" s="280" t="s">
        <v>196</v>
      </c>
      <c r="BK116" s="288">
        <f>BK117</f>
        <v>0</v>
      </c>
    </row>
    <row r="117" spans="2:65" s="212" customFormat="1" ht="38.25" customHeight="1">
      <c r="B117" s="213"/>
      <c r="C117" s="291" t="s">
        <v>261</v>
      </c>
      <c r="D117" s="291" t="s">
        <v>198</v>
      </c>
      <c r="E117" s="292" t="s">
        <v>2598</v>
      </c>
      <c r="F117" s="293" t="s">
        <v>2599</v>
      </c>
      <c r="G117" s="294" t="s">
        <v>201</v>
      </c>
      <c r="H117" s="295">
        <v>6</v>
      </c>
      <c r="I117" s="116">
        <v>0</v>
      </c>
      <c r="J117" s="296">
        <f>ROUND(I117*H117,2)</f>
        <v>0</v>
      </c>
      <c r="K117" s="293" t="s">
        <v>202</v>
      </c>
      <c r="L117" s="213"/>
      <c r="M117" s="297" t="s">
        <v>5</v>
      </c>
      <c r="N117" s="298" t="s">
        <v>48</v>
      </c>
      <c r="O117" s="214"/>
      <c r="P117" s="299">
        <f>O117*H117</f>
        <v>0</v>
      </c>
      <c r="Q117" s="299">
        <v>0.1837</v>
      </c>
      <c r="R117" s="299">
        <f>Q117*H117</f>
        <v>1.1022000000000001</v>
      </c>
      <c r="S117" s="299">
        <v>0</v>
      </c>
      <c r="T117" s="300">
        <f>S117*H117</f>
        <v>0</v>
      </c>
      <c r="AR117" s="202" t="s">
        <v>203</v>
      </c>
      <c r="AT117" s="202" t="s">
        <v>198</v>
      </c>
      <c r="AU117" s="202" t="s">
        <v>85</v>
      </c>
      <c r="AY117" s="202" t="s">
        <v>196</v>
      </c>
      <c r="BE117" s="301">
        <f>IF(N117="základní",J117,0)</f>
        <v>0</v>
      </c>
      <c r="BF117" s="301">
        <f>IF(N117="snížená",J117,0)</f>
        <v>0</v>
      </c>
      <c r="BG117" s="301">
        <f>IF(N117="zákl. přenesená",J117,0)</f>
        <v>0</v>
      </c>
      <c r="BH117" s="301">
        <f>IF(N117="sníž. přenesená",J117,0)</f>
        <v>0</v>
      </c>
      <c r="BI117" s="301">
        <f>IF(N117="nulová",J117,0)</f>
        <v>0</v>
      </c>
      <c r="BJ117" s="202" t="s">
        <v>39</v>
      </c>
      <c r="BK117" s="301">
        <f>ROUND(I117*H117,2)</f>
        <v>0</v>
      </c>
      <c r="BL117" s="202" t="s">
        <v>203</v>
      </c>
      <c r="BM117" s="202" t="s">
        <v>3555</v>
      </c>
    </row>
    <row r="118" spans="2:65" s="279" customFormat="1" ht="29.85" customHeight="1">
      <c r="B118" s="278"/>
      <c r="D118" s="280" t="s">
        <v>76</v>
      </c>
      <c r="E118" s="289" t="s">
        <v>219</v>
      </c>
      <c r="F118" s="289" t="s">
        <v>423</v>
      </c>
      <c r="I118" s="115"/>
      <c r="J118" s="290">
        <f>BK118</f>
        <v>0</v>
      </c>
      <c r="L118" s="278"/>
      <c r="M118" s="283"/>
      <c r="N118" s="284"/>
      <c r="O118" s="284"/>
      <c r="P118" s="285">
        <f>P119</f>
        <v>0</v>
      </c>
      <c r="Q118" s="284"/>
      <c r="R118" s="285">
        <f>R119</f>
        <v>2.5722275999999997</v>
      </c>
      <c r="S118" s="284"/>
      <c r="T118" s="286">
        <f>T119</f>
        <v>0</v>
      </c>
      <c r="AR118" s="280" t="s">
        <v>39</v>
      </c>
      <c r="AT118" s="287" t="s">
        <v>76</v>
      </c>
      <c r="AU118" s="287" t="s">
        <v>39</v>
      </c>
      <c r="AY118" s="280" t="s">
        <v>196</v>
      </c>
      <c r="BK118" s="288">
        <f>BK119</f>
        <v>0</v>
      </c>
    </row>
    <row r="119" spans="2:65" s="212" customFormat="1" ht="25.5" customHeight="1">
      <c r="B119" s="213"/>
      <c r="C119" s="291" t="s">
        <v>266</v>
      </c>
      <c r="D119" s="291" t="s">
        <v>198</v>
      </c>
      <c r="E119" s="292" t="s">
        <v>1648</v>
      </c>
      <c r="F119" s="293" t="s">
        <v>1649</v>
      </c>
      <c r="G119" s="294" t="s">
        <v>222</v>
      </c>
      <c r="H119" s="295">
        <v>1.1399999999999999</v>
      </c>
      <c r="I119" s="116">
        <v>0</v>
      </c>
      <c r="J119" s="296">
        <f>ROUND(I119*H119,2)</f>
        <v>0</v>
      </c>
      <c r="K119" s="293" t="s">
        <v>202</v>
      </c>
      <c r="L119" s="213"/>
      <c r="M119" s="297" t="s">
        <v>5</v>
      </c>
      <c r="N119" s="298" t="s">
        <v>48</v>
      </c>
      <c r="O119" s="214"/>
      <c r="P119" s="299">
        <f>O119*H119</f>
        <v>0</v>
      </c>
      <c r="Q119" s="299">
        <v>2.2563399999999998</v>
      </c>
      <c r="R119" s="299">
        <f>Q119*H119</f>
        <v>2.5722275999999997</v>
      </c>
      <c r="S119" s="299">
        <v>0</v>
      </c>
      <c r="T119" s="300">
        <f>S119*H119</f>
        <v>0</v>
      </c>
      <c r="AR119" s="202" t="s">
        <v>203</v>
      </c>
      <c r="AT119" s="202" t="s">
        <v>198</v>
      </c>
      <c r="AU119" s="202" t="s">
        <v>85</v>
      </c>
      <c r="AY119" s="202" t="s">
        <v>196</v>
      </c>
      <c r="BE119" s="301">
        <f>IF(N119="základní",J119,0)</f>
        <v>0</v>
      </c>
      <c r="BF119" s="301">
        <f>IF(N119="snížená",J119,0)</f>
        <v>0</v>
      </c>
      <c r="BG119" s="301">
        <f>IF(N119="zákl. přenesená",J119,0)</f>
        <v>0</v>
      </c>
      <c r="BH119" s="301">
        <f>IF(N119="sníž. přenesená",J119,0)</f>
        <v>0</v>
      </c>
      <c r="BI119" s="301">
        <f>IF(N119="nulová",J119,0)</f>
        <v>0</v>
      </c>
      <c r="BJ119" s="202" t="s">
        <v>39</v>
      </c>
      <c r="BK119" s="301">
        <f>ROUND(I119*H119,2)</f>
        <v>0</v>
      </c>
      <c r="BL119" s="202" t="s">
        <v>203</v>
      </c>
      <c r="BM119" s="202" t="s">
        <v>3556</v>
      </c>
    </row>
    <row r="120" spans="2:65" s="279" customFormat="1" ht="29.85" customHeight="1">
      <c r="B120" s="278"/>
      <c r="D120" s="280" t="s">
        <v>76</v>
      </c>
      <c r="E120" s="289" t="s">
        <v>228</v>
      </c>
      <c r="F120" s="289" t="s">
        <v>1651</v>
      </c>
      <c r="I120" s="115"/>
      <c r="J120" s="290">
        <f>BK120</f>
        <v>0</v>
      </c>
      <c r="L120" s="278"/>
      <c r="M120" s="283"/>
      <c r="N120" s="284"/>
      <c r="O120" s="284"/>
      <c r="P120" s="285">
        <f>SUM(P121:P140)</f>
        <v>0</v>
      </c>
      <c r="Q120" s="284"/>
      <c r="R120" s="285">
        <f>SUM(R121:R140)</f>
        <v>5.9461599999999999</v>
      </c>
      <c r="S120" s="284"/>
      <c r="T120" s="286">
        <f>SUM(T121:T140)</f>
        <v>0</v>
      </c>
      <c r="AR120" s="280" t="s">
        <v>39</v>
      </c>
      <c r="AT120" s="287" t="s">
        <v>76</v>
      </c>
      <c r="AU120" s="287" t="s">
        <v>39</v>
      </c>
      <c r="AY120" s="280" t="s">
        <v>196</v>
      </c>
      <c r="BK120" s="288">
        <f>SUM(BK121:BK140)</f>
        <v>0</v>
      </c>
    </row>
    <row r="121" spans="2:65" s="212" customFormat="1" ht="25.5" customHeight="1">
      <c r="B121" s="213"/>
      <c r="C121" s="291" t="s">
        <v>270</v>
      </c>
      <c r="D121" s="291" t="s">
        <v>198</v>
      </c>
      <c r="E121" s="292" t="s">
        <v>2783</v>
      </c>
      <c r="F121" s="293" t="s">
        <v>2784</v>
      </c>
      <c r="G121" s="294" t="s">
        <v>400</v>
      </c>
      <c r="H121" s="295">
        <v>6</v>
      </c>
      <c r="I121" s="116">
        <v>0</v>
      </c>
      <c r="J121" s="296">
        <f t="shared" ref="J121:J140" si="10">ROUND(I121*H121,2)</f>
        <v>0</v>
      </c>
      <c r="K121" s="293" t="s">
        <v>202</v>
      </c>
      <c r="L121" s="213"/>
      <c r="M121" s="297" t="s">
        <v>5</v>
      </c>
      <c r="N121" s="298" t="s">
        <v>48</v>
      </c>
      <c r="O121" s="214"/>
      <c r="P121" s="299">
        <f t="shared" ref="P121:P140" si="11">O121*H121</f>
        <v>0</v>
      </c>
      <c r="Q121" s="299">
        <v>1.0000000000000001E-5</v>
      </c>
      <c r="R121" s="299">
        <f t="shared" ref="R121:R140" si="12">Q121*H121</f>
        <v>6.0000000000000008E-5</v>
      </c>
      <c r="S121" s="299">
        <v>0</v>
      </c>
      <c r="T121" s="300">
        <f t="shared" ref="T121:T140" si="13">S121*H121</f>
        <v>0</v>
      </c>
      <c r="AR121" s="202" t="s">
        <v>203</v>
      </c>
      <c r="AT121" s="202" t="s">
        <v>198</v>
      </c>
      <c r="AU121" s="202" t="s">
        <v>85</v>
      </c>
      <c r="AY121" s="202" t="s">
        <v>196</v>
      </c>
      <c r="BE121" s="301">
        <f t="shared" ref="BE121:BE140" si="14">IF(N121="základní",J121,0)</f>
        <v>0</v>
      </c>
      <c r="BF121" s="301">
        <f t="shared" ref="BF121:BF140" si="15">IF(N121="snížená",J121,0)</f>
        <v>0</v>
      </c>
      <c r="BG121" s="301">
        <f t="shared" ref="BG121:BG140" si="16">IF(N121="zákl. přenesená",J121,0)</f>
        <v>0</v>
      </c>
      <c r="BH121" s="301">
        <f t="shared" ref="BH121:BH140" si="17">IF(N121="sníž. přenesená",J121,0)</f>
        <v>0</v>
      </c>
      <c r="BI121" s="301">
        <f t="shared" ref="BI121:BI140" si="18">IF(N121="nulová",J121,0)</f>
        <v>0</v>
      </c>
      <c r="BJ121" s="202" t="s">
        <v>39</v>
      </c>
      <c r="BK121" s="301">
        <f t="shared" ref="BK121:BK140" si="19">ROUND(I121*H121,2)</f>
        <v>0</v>
      </c>
      <c r="BL121" s="202" t="s">
        <v>203</v>
      </c>
      <c r="BM121" s="202" t="s">
        <v>3557</v>
      </c>
    </row>
    <row r="122" spans="2:65" s="212" customFormat="1" ht="16.5" customHeight="1">
      <c r="B122" s="213"/>
      <c r="C122" s="302" t="s">
        <v>274</v>
      </c>
      <c r="D122" s="302" t="s">
        <v>291</v>
      </c>
      <c r="E122" s="303" t="s">
        <v>2786</v>
      </c>
      <c r="F122" s="304" t="s">
        <v>2787</v>
      </c>
      <c r="G122" s="305" t="s">
        <v>288</v>
      </c>
      <c r="H122" s="306">
        <v>2</v>
      </c>
      <c r="I122" s="117">
        <v>0</v>
      </c>
      <c r="J122" s="307">
        <f t="shared" si="10"/>
        <v>0</v>
      </c>
      <c r="K122" s="304" t="s">
        <v>202</v>
      </c>
      <c r="L122" s="308"/>
      <c r="M122" s="309" t="s">
        <v>5</v>
      </c>
      <c r="N122" s="310" t="s">
        <v>48</v>
      </c>
      <c r="O122" s="214"/>
      <c r="P122" s="299">
        <f t="shared" si="11"/>
        <v>0</v>
      </c>
      <c r="Q122" s="299">
        <v>8.5999999999999998E-4</v>
      </c>
      <c r="R122" s="299">
        <f t="shared" si="12"/>
        <v>1.72E-3</v>
      </c>
      <c r="S122" s="299">
        <v>0</v>
      </c>
      <c r="T122" s="300">
        <f t="shared" si="13"/>
        <v>0</v>
      </c>
      <c r="AR122" s="202" t="s">
        <v>228</v>
      </c>
      <c r="AT122" s="202" t="s">
        <v>291</v>
      </c>
      <c r="AU122" s="202" t="s">
        <v>85</v>
      </c>
      <c r="AY122" s="202" t="s">
        <v>196</v>
      </c>
      <c r="BE122" s="301">
        <f t="shared" si="14"/>
        <v>0</v>
      </c>
      <c r="BF122" s="301">
        <f t="shared" si="15"/>
        <v>0</v>
      </c>
      <c r="BG122" s="301">
        <f t="shared" si="16"/>
        <v>0</v>
      </c>
      <c r="BH122" s="301">
        <f t="shared" si="17"/>
        <v>0</v>
      </c>
      <c r="BI122" s="301">
        <f t="shared" si="18"/>
        <v>0</v>
      </c>
      <c r="BJ122" s="202" t="s">
        <v>39</v>
      </c>
      <c r="BK122" s="301">
        <f t="shared" si="19"/>
        <v>0</v>
      </c>
      <c r="BL122" s="202" t="s">
        <v>203</v>
      </c>
      <c r="BM122" s="202" t="s">
        <v>3558</v>
      </c>
    </row>
    <row r="123" spans="2:65" s="212" customFormat="1" ht="16.5" customHeight="1">
      <c r="B123" s="213"/>
      <c r="C123" s="302" t="s">
        <v>278</v>
      </c>
      <c r="D123" s="302" t="s">
        <v>291</v>
      </c>
      <c r="E123" s="303" t="s">
        <v>3559</v>
      </c>
      <c r="F123" s="304" t="s">
        <v>3560</v>
      </c>
      <c r="G123" s="305" t="s">
        <v>288</v>
      </c>
      <c r="H123" s="306">
        <v>1</v>
      </c>
      <c r="I123" s="117">
        <v>0</v>
      </c>
      <c r="J123" s="307">
        <f t="shared" si="10"/>
        <v>0</v>
      </c>
      <c r="K123" s="304" t="s">
        <v>202</v>
      </c>
      <c r="L123" s="308"/>
      <c r="M123" s="309" t="s">
        <v>5</v>
      </c>
      <c r="N123" s="310" t="s">
        <v>48</v>
      </c>
      <c r="O123" s="214"/>
      <c r="P123" s="299">
        <f t="shared" si="11"/>
        <v>0</v>
      </c>
      <c r="Q123" s="299">
        <v>1.6000000000000001E-3</v>
      </c>
      <c r="R123" s="299">
        <f t="shared" si="12"/>
        <v>1.6000000000000001E-3</v>
      </c>
      <c r="S123" s="299">
        <v>0</v>
      </c>
      <c r="T123" s="300">
        <f t="shared" si="13"/>
        <v>0</v>
      </c>
      <c r="AR123" s="202" t="s">
        <v>228</v>
      </c>
      <c r="AT123" s="202" t="s">
        <v>291</v>
      </c>
      <c r="AU123" s="202" t="s">
        <v>85</v>
      </c>
      <c r="AY123" s="202" t="s">
        <v>196</v>
      </c>
      <c r="BE123" s="301">
        <f t="shared" si="14"/>
        <v>0</v>
      </c>
      <c r="BF123" s="301">
        <f t="shared" si="15"/>
        <v>0</v>
      </c>
      <c r="BG123" s="301">
        <f t="shared" si="16"/>
        <v>0</v>
      </c>
      <c r="BH123" s="301">
        <f t="shared" si="17"/>
        <v>0</v>
      </c>
      <c r="BI123" s="301">
        <f t="shared" si="18"/>
        <v>0</v>
      </c>
      <c r="BJ123" s="202" t="s">
        <v>39</v>
      </c>
      <c r="BK123" s="301">
        <f t="shared" si="19"/>
        <v>0</v>
      </c>
      <c r="BL123" s="202" t="s">
        <v>203</v>
      </c>
      <c r="BM123" s="202" t="s">
        <v>3561</v>
      </c>
    </row>
    <row r="124" spans="2:65" s="212" customFormat="1" ht="16.5" customHeight="1">
      <c r="B124" s="213"/>
      <c r="C124" s="302" t="s">
        <v>10</v>
      </c>
      <c r="D124" s="302" t="s">
        <v>291</v>
      </c>
      <c r="E124" s="303" t="s">
        <v>2789</v>
      </c>
      <c r="F124" s="304" t="s">
        <v>2790</v>
      </c>
      <c r="G124" s="305" t="s">
        <v>288</v>
      </c>
      <c r="H124" s="306">
        <v>2</v>
      </c>
      <c r="I124" s="117">
        <v>0</v>
      </c>
      <c r="J124" s="307">
        <f t="shared" si="10"/>
        <v>0</v>
      </c>
      <c r="K124" s="304" t="s">
        <v>202</v>
      </c>
      <c r="L124" s="308"/>
      <c r="M124" s="309" t="s">
        <v>5</v>
      </c>
      <c r="N124" s="310" t="s">
        <v>48</v>
      </c>
      <c r="O124" s="214"/>
      <c r="P124" s="299">
        <f t="shared" si="11"/>
        <v>0</v>
      </c>
      <c r="Q124" s="299">
        <v>3.2000000000000002E-3</v>
      </c>
      <c r="R124" s="299">
        <f t="shared" si="12"/>
        <v>6.4000000000000003E-3</v>
      </c>
      <c r="S124" s="299">
        <v>0</v>
      </c>
      <c r="T124" s="300">
        <f t="shared" si="13"/>
        <v>0</v>
      </c>
      <c r="AR124" s="202" t="s">
        <v>228</v>
      </c>
      <c r="AT124" s="202" t="s">
        <v>291</v>
      </c>
      <c r="AU124" s="202" t="s">
        <v>85</v>
      </c>
      <c r="AY124" s="202" t="s">
        <v>196</v>
      </c>
      <c r="BE124" s="301">
        <f t="shared" si="14"/>
        <v>0</v>
      </c>
      <c r="BF124" s="301">
        <f t="shared" si="15"/>
        <v>0</v>
      </c>
      <c r="BG124" s="301">
        <f t="shared" si="16"/>
        <v>0</v>
      </c>
      <c r="BH124" s="301">
        <f t="shared" si="17"/>
        <v>0</v>
      </c>
      <c r="BI124" s="301">
        <f t="shared" si="18"/>
        <v>0</v>
      </c>
      <c r="BJ124" s="202" t="s">
        <v>39</v>
      </c>
      <c r="BK124" s="301">
        <f t="shared" si="19"/>
        <v>0</v>
      </c>
      <c r="BL124" s="202" t="s">
        <v>203</v>
      </c>
      <c r="BM124" s="202" t="s">
        <v>3562</v>
      </c>
    </row>
    <row r="125" spans="2:65" s="212" customFormat="1" ht="25.5" customHeight="1">
      <c r="B125" s="213"/>
      <c r="C125" s="291" t="s">
        <v>285</v>
      </c>
      <c r="D125" s="291" t="s">
        <v>198</v>
      </c>
      <c r="E125" s="292" t="s">
        <v>1652</v>
      </c>
      <c r="F125" s="293" t="s">
        <v>1653</v>
      </c>
      <c r="G125" s="294" t="s">
        <v>400</v>
      </c>
      <c r="H125" s="295">
        <v>4</v>
      </c>
      <c r="I125" s="116">
        <v>0</v>
      </c>
      <c r="J125" s="296">
        <f t="shared" si="10"/>
        <v>0</v>
      </c>
      <c r="K125" s="293" t="s">
        <v>202</v>
      </c>
      <c r="L125" s="213"/>
      <c r="M125" s="297" t="s">
        <v>5</v>
      </c>
      <c r="N125" s="298" t="s">
        <v>48</v>
      </c>
      <c r="O125" s="214"/>
      <c r="P125" s="299">
        <f t="shared" si="11"/>
        <v>0</v>
      </c>
      <c r="Q125" s="299">
        <v>1.0000000000000001E-5</v>
      </c>
      <c r="R125" s="299">
        <f t="shared" si="12"/>
        <v>4.0000000000000003E-5</v>
      </c>
      <c r="S125" s="299">
        <v>0</v>
      </c>
      <c r="T125" s="300">
        <f t="shared" si="13"/>
        <v>0</v>
      </c>
      <c r="AR125" s="202" t="s">
        <v>203</v>
      </c>
      <c r="AT125" s="202" t="s">
        <v>198</v>
      </c>
      <c r="AU125" s="202" t="s">
        <v>85</v>
      </c>
      <c r="AY125" s="202" t="s">
        <v>196</v>
      </c>
      <c r="BE125" s="301">
        <f t="shared" si="14"/>
        <v>0</v>
      </c>
      <c r="BF125" s="301">
        <f t="shared" si="15"/>
        <v>0</v>
      </c>
      <c r="BG125" s="301">
        <f t="shared" si="16"/>
        <v>0</v>
      </c>
      <c r="BH125" s="301">
        <f t="shared" si="17"/>
        <v>0</v>
      </c>
      <c r="BI125" s="301">
        <f t="shared" si="18"/>
        <v>0</v>
      </c>
      <c r="BJ125" s="202" t="s">
        <v>39</v>
      </c>
      <c r="BK125" s="301">
        <f t="shared" si="19"/>
        <v>0</v>
      </c>
      <c r="BL125" s="202" t="s">
        <v>203</v>
      </c>
      <c r="BM125" s="202" t="s">
        <v>3563</v>
      </c>
    </row>
    <row r="126" spans="2:65" s="212" customFormat="1" ht="16.5" customHeight="1">
      <c r="B126" s="213"/>
      <c r="C126" s="302" t="s">
        <v>290</v>
      </c>
      <c r="D126" s="302" t="s">
        <v>291</v>
      </c>
      <c r="E126" s="303" t="s">
        <v>1658</v>
      </c>
      <c r="F126" s="304" t="s">
        <v>1659</v>
      </c>
      <c r="G126" s="305" t="s">
        <v>288</v>
      </c>
      <c r="H126" s="306">
        <v>2</v>
      </c>
      <c r="I126" s="117">
        <v>0</v>
      </c>
      <c r="J126" s="307">
        <f t="shared" si="10"/>
        <v>0</v>
      </c>
      <c r="K126" s="304" t="s">
        <v>202</v>
      </c>
      <c r="L126" s="308"/>
      <c r="M126" s="309" t="s">
        <v>5</v>
      </c>
      <c r="N126" s="310" t="s">
        <v>48</v>
      </c>
      <c r="O126" s="214"/>
      <c r="P126" s="299">
        <f t="shared" si="11"/>
        <v>0</v>
      </c>
      <c r="Q126" s="299">
        <v>2.9399999999999999E-3</v>
      </c>
      <c r="R126" s="299">
        <f t="shared" si="12"/>
        <v>5.8799999999999998E-3</v>
      </c>
      <c r="S126" s="299">
        <v>0</v>
      </c>
      <c r="T126" s="300">
        <f t="shared" si="13"/>
        <v>0</v>
      </c>
      <c r="AR126" s="202" t="s">
        <v>228</v>
      </c>
      <c r="AT126" s="202" t="s">
        <v>291</v>
      </c>
      <c r="AU126" s="202" t="s">
        <v>85</v>
      </c>
      <c r="AY126" s="202" t="s">
        <v>196</v>
      </c>
      <c r="BE126" s="301">
        <f t="shared" si="14"/>
        <v>0</v>
      </c>
      <c r="BF126" s="301">
        <f t="shared" si="15"/>
        <v>0</v>
      </c>
      <c r="BG126" s="301">
        <f t="shared" si="16"/>
        <v>0</v>
      </c>
      <c r="BH126" s="301">
        <f t="shared" si="17"/>
        <v>0</v>
      </c>
      <c r="BI126" s="301">
        <f t="shared" si="18"/>
        <v>0</v>
      </c>
      <c r="BJ126" s="202" t="s">
        <v>39</v>
      </c>
      <c r="BK126" s="301">
        <f t="shared" si="19"/>
        <v>0</v>
      </c>
      <c r="BL126" s="202" t="s">
        <v>203</v>
      </c>
      <c r="BM126" s="202" t="s">
        <v>3564</v>
      </c>
    </row>
    <row r="127" spans="2:65" s="212" customFormat="1" ht="16.5" customHeight="1">
      <c r="B127" s="213"/>
      <c r="C127" s="302" t="s">
        <v>295</v>
      </c>
      <c r="D127" s="302" t="s">
        <v>291</v>
      </c>
      <c r="E127" s="303" t="s">
        <v>3565</v>
      </c>
      <c r="F127" s="304" t="s">
        <v>3566</v>
      </c>
      <c r="G127" s="305" t="s">
        <v>288</v>
      </c>
      <c r="H127" s="306">
        <v>1</v>
      </c>
      <c r="I127" s="117">
        <v>0</v>
      </c>
      <c r="J127" s="307">
        <f t="shared" si="10"/>
        <v>0</v>
      </c>
      <c r="K127" s="304" t="s">
        <v>202</v>
      </c>
      <c r="L127" s="308"/>
      <c r="M127" s="309" t="s">
        <v>5</v>
      </c>
      <c r="N127" s="310" t="s">
        <v>48</v>
      </c>
      <c r="O127" s="214"/>
      <c r="P127" s="299">
        <f t="shared" si="11"/>
        <v>0</v>
      </c>
      <c r="Q127" s="299">
        <v>5.62E-3</v>
      </c>
      <c r="R127" s="299">
        <f t="shared" si="12"/>
        <v>5.62E-3</v>
      </c>
      <c r="S127" s="299">
        <v>0</v>
      </c>
      <c r="T127" s="300">
        <f t="shared" si="13"/>
        <v>0</v>
      </c>
      <c r="AR127" s="202" t="s">
        <v>228</v>
      </c>
      <c r="AT127" s="202" t="s">
        <v>291</v>
      </c>
      <c r="AU127" s="202" t="s">
        <v>85</v>
      </c>
      <c r="AY127" s="202" t="s">
        <v>196</v>
      </c>
      <c r="BE127" s="301">
        <f t="shared" si="14"/>
        <v>0</v>
      </c>
      <c r="BF127" s="301">
        <f t="shared" si="15"/>
        <v>0</v>
      </c>
      <c r="BG127" s="301">
        <f t="shared" si="16"/>
        <v>0</v>
      </c>
      <c r="BH127" s="301">
        <f t="shared" si="17"/>
        <v>0</v>
      </c>
      <c r="BI127" s="301">
        <f t="shared" si="18"/>
        <v>0</v>
      </c>
      <c r="BJ127" s="202" t="s">
        <v>39</v>
      </c>
      <c r="BK127" s="301">
        <f t="shared" si="19"/>
        <v>0</v>
      </c>
      <c r="BL127" s="202" t="s">
        <v>203</v>
      </c>
      <c r="BM127" s="202" t="s">
        <v>3567</v>
      </c>
    </row>
    <row r="128" spans="2:65" s="212" customFormat="1" ht="25.5" customHeight="1">
      <c r="B128" s="213"/>
      <c r="C128" s="291" t="s">
        <v>299</v>
      </c>
      <c r="D128" s="291" t="s">
        <v>198</v>
      </c>
      <c r="E128" s="292" t="s">
        <v>3568</v>
      </c>
      <c r="F128" s="293" t="s">
        <v>3569</v>
      </c>
      <c r="G128" s="294" t="s">
        <v>400</v>
      </c>
      <c r="H128" s="295">
        <v>1</v>
      </c>
      <c r="I128" s="116">
        <v>0</v>
      </c>
      <c r="J128" s="296">
        <f t="shared" si="10"/>
        <v>0</v>
      </c>
      <c r="K128" s="293" t="s">
        <v>202</v>
      </c>
      <c r="L128" s="213"/>
      <c r="M128" s="297" t="s">
        <v>5</v>
      </c>
      <c r="N128" s="298" t="s">
        <v>48</v>
      </c>
      <c r="O128" s="214"/>
      <c r="P128" s="299">
        <f t="shared" si="11"/>
        <v>0</v>
      </c>
      <c r="Q128" s="299">
        <v>1.0000000000000001E-5</v>
      </c>
      <c r="R128" s="299">
        <f t="shared" si="12"/>
        <v>1.0000000000000001E-5</v>
      </c>
      <c r="S128" s="299">
        <v>0</v>
      </c>
      <c r="T128" s="300">
        <f t="shared" si="13"/>
        <v>0</v>
      </c>
      <c r="AR128" s="202" t="s">
        <v>203</v>
      </c>
      <c r="AT128" s="202" t="s">
        <v>198</v>
      </c>
      <c r="AU128" s="202" t="s">
        <v>85</v>
      </c>
      <c r="AY128" s="202" t="s">
        <v>196</v>
      </c>
      <c r="BE128" s="301">
        <f t="shared" si="14"/>
        <v>0</v>
      </c>
      <c r="BF128" s="301">
        <f t="shared" si="15"/>
        <v>0</v>
      </c>
      <c r="BG128" s="301">
        <f t="shared" si="16"/>
        <v>0</v>
      </c>
      <c r="BH128" s="301">
        <f t="shared" si="17"/>
        <v>0</v>
      </c>
      <c r="BI128" s="301">
        <f t="shared" si="18"/>
        <v>0</v>
      </c>
      <c r="BJ128" s="202" t="s">
        <v>39</v>
      </c>
      <c r="BK128" s="301">
        <f t="shared" si="19"/>
        <v>0</v>
      </c>
      <c r="BL128" s="202" t="s">
        <v>203</v>
      </c>
      <c r="BM128" s="202" t="s">
        <v>3570</v>
      </c>
    </row>
    <row r="129" spans="2:65" s="212" customFormat="1" ht="16.5" customHeight="1">
      <c r="B129" s="213"/>
      <c r="C129" s="302" t="s">
        <v>303</v>
      </c>
      <c r="D129" s="302" t="s">
        <v>291</v>
      </c>
      <c r="E129" s="303" t="s">
        <v>3571</v>
      </c>
      <c r="F129" s="304" t="s">
        <v>3572</v>
      </c>
      <c r="G129" s="305" t="s">
        <v>288</v>
      </c>
      <c r="H129" s="306">
        <v>1</v>
      </c>
      <c r="I129" s="117">
        <v>0</v>
      </c>
      <c r="J129" s="307">
        <f t="shared" si="10"/>
        <v>0</v>
      </c>
      <c r="K129" s="304" t="s">
        <v>202</v>
      </c>
      <c r="L129" s="308"/>
      <c r="M129" s="309" t="s">
        <v>5</v>
      </c>
      <c r="N129" s="310" t="s">
        <v>48</v>
      </c>
      <c r="O129" s="214"/>
      <c r="P129" s="299">
        <f t="shared" si="11"/>
        <v>0</v>
      </c>
      <c r="Q129" s="299">
        <v>4.6899999999999997E-3</v>
      </c>
      <c r="R129" s="299">
        <f t="shared" si="12"/>
        <v>4.6899999999999997E-3</v>
      </c>
      <c r="S129" s="299">
        <v>0</v>
      </c>
      <c r="T129" s="300">
        <f t="shared" si="13"/>
        <v>0</v>
      </c>
      <c r="AR129" s="202" t="s">
        <v>228</v>
      </c>
      <c r="AT129" s="202" t="s">
        <v>291</v>
      </c>
      <c r="AU129" s="202" t="s">
        <v>85</v>
      </c>
      <c r="AY129" s="202" t="s">
        <v>196</v>
      </c>
      <c r="BE129" s="301">
        <f t="shared" si="14"/>
        <v>0</v>
      </c>
      <c r="BF129" s="301">
        <f t="shared" si="15"/>
        <v>0</v>
      </c>
      <c r="BG129" s="301">
        <f t="shared" si="16"/>
        <v>0</v>
      </c>
      <c r="BH129" s="301">
        <f t="shared" si="17"/>
        <v>0</v>
      </c>
      <c r="BI129" s="301">
        <f t="shared" si="18"/>
        <v>0</v>
      </c>
      <c r="BJ129" s="202" t="s">
        <v>39</v>
      </c>
      <c r="BK129" s="301">
        <f t="shared" si="19"/>
        <v>0</v>
      </c>
      <c r="BL129" s="202" t="s">
        <v>203</v>
      </c>
      <c r="BM129" s="202" t="s">
        <v>3573</v>
      </c>
    </row>
    <row r="130" spans="2:65" s="212" customFormat="1" ht="25.5" customHeight="1">
      <c r="B130" s="213"/>
      <c r="C130" s="291" t="s">
        <v>307</v>
      </c>
      <c r="D130" s="291" t="s">
        <v>198</v>
      </c>
      <c r="E130" s="292" t="s">
        <v>2795</v>
      </c>
      <c r="F130" s="293" t="s">
        <v>2796</v>
      </c>
      <c r="G130" s="294" t="s">
        <v>288</v>
      </c>
      <c r="H130" s="295">
        <v>2</v>
      </c>
      <c r="I130" s="116">
        <v>0</v>
      </c>
      <c r="J130" s="296">
        <f t="shared" si="10"/>
        <v>0</v>
      </c>
      <c r="K130" s="293" t="s">
        <v>202</v>
      </c>
      <c r="L130" s="213"/>
      <c r="M130" s="297" t="s">
        <v>5</v>
      </c>
      <c r="N130" s="298" t="s">
        <v>48</v>
      </c>
      <c r="O130" s="214"/>
      <c r="P130" s="299">
        <f t="shared" si="11"/>
        <v>0</v>
      </c>
      <c r="Q130" s="299">
        <v>0</v>
      </c>
      <c r="R130" s="299">
        <f t="shared" si="12"/>
        <v>0</v>
      </c>
      <c r="S130" s="299">
        <v>0</v>
      </c>
      <c r="T130" s="300">
        <f t="shared" si="13"/>
        <v>0</v>
      </c>
      <c r="AR130" s="202" t="s">
        <v>203</v>
      </c>
      <c r="AT130" s="202" t="s">
        <v>198</v>
      </c>
      <c r="AU130" s="202" t="s">
        <v>85</v>
      </c>
      <c r="AY130" s="202" t="s">
        <v>196</v>
      </c>
      <c r="BE130" s="301">
        <f t="shared" si="14"/>
        <v>0</v>
      </c>
      <c r="BF130" s="301">
        <f t="shared" si="15"/>
        <v>0</v>
      </c>
      <c r="BG130" s="301">
        <f t="shared" si="16"/>
        <v>0</v>
      </c>
      <c r="BH130" s="301">
        <f t="shared" si="17"/>
        <v>0</v>
      </c>
      <c r="BI130" s="301">
        <f t="shared" si="18"/>
        <v>0</v>
      </c>
      <c r="BJ130" s="202" t="s">
        <v>39</v>
      </c>
      <c r="BK130" s="301">
        <f t="shared" si="19"/>
        <v>0</v>
      </c>
      <c r="BL130" s="202" t="s">
        <v>203</v>
      </c>
      <c r="BM130" s="202" t="s">
        <v>3574</v>
      </c>
    </row>
    <row r="131" spans="2:65" s="212" customFormat="1" ht="16.5" customHeight="1">
      <c r="B131" s="213"/>
      <c r="C131" s="302" t="s">
        <v>311</v>
      </c>
      <c r="D131" s="302" t="s">
        <v>291</v>
      </c>
      <c r="E131" s="303" t="s">
        <v>2801</v>
      </c>
      <c r="F131" s="304" t="s">
        <v>2802</v>
      </c>
      <c r="G131" s="305" t="s">
        <v>288</v>
      </c>
      <c r="H131" s="306">
        <v>2</v>
      </c>
      <c r="I131" s="117">
        <v>0</v>
      </c>
      <c r="J131" s="307">
        <f t="shared" si="10"/>
        <v>0</v>
      </c>
      <c r="K131" s="304" t="s">
        <v>202</v>
      </c>
      <c r="L131" s="308"/>
      <c r="M131" s="309" t="s">
        <v>5</v>
      </c>
      <c r="N131" s="310" t="s">
        <v>48</v>
      </c>
      <c r="O131" s="214"/>
      <c r="P131" s="299">
        <f t="shared" si="11"/>
        <v>0</v>
      </c>
      <c r="Q131" s="299">
        <v>2.7999999999999998E-4</v>
      </c>
      <c r="R131" s="299">
        <f t="shared" si="12"/>
        <v>5.5999999999999995E-4</v>
      </c>
      <c r="S131" s="299">
        <v>0</v>
      </c>
      <c r="T131" s="300">
        <f t="shared" si="13"/>
        <v>0</v>
      </c>
      <c r="AR131" s="202" t="s">
        <v>228</v>
      </c>
      <c r="AT131" s="202" t="s">
        <v>291</v>
      </c>
      <c r="AU131" s="202" t="s">
        <v>85</v>
      </c>
      <c r="AY131" s="202" t="s">
        <v>196</v>
      </c>
      <c r="BE131" s="301">
        <f t="shared" si="14"/>
        <v>0</v>
      </c>
      <c r="BF131" s="301">
        <f t="shared" si="15"/>
        <v>0</v>
      </c>
      <c r="BG131" s="301">
        <f t="shared" si="16"/>
        <v>0</v>
      </c>
      <c r="BH131" s="301">
        <f t="shared" si="17"/>
        <v>0</v>
      </c>
      <c r="BI131" s="301">
        <f t="shared" si="18"/>
        <v>0</v>
      </c>
      <c r="BJ131" s="202" t="s">
        <v>39</v>
      </c>
      <c r="BK131" s="301">
        <f t="shared" si="19"/>
        <v>0</v>
      </c>
      <c r="BL131" s="202" t="s">
        <v>203</v>
      </c>
      <c r="BM131" s="202" t="s">
        <v>3575</v>
      </c>
    </row>
    <row r="132" spans="2:65" s="212" customFormat="1" ht="25.5" customHeight="1">
      <c r="B132" s="213"/>
      <c r="C132" s="291" t="s">
        <v>315</v>
      </c>
      <c r="D132" s="291" t="s">
        <v>198</v>
      </c>
      <c r="E132" s="292" t="s">
        <v>1664</v>
      </c>
      <c r="F132" s="293" t="s">
        <v>1665</v>
      </c>
      <c r="G132" s="294" t="s">
        <v>288</v>
      </c>
      <c r="H132" s="295">
        <v>1</v>
      </c>
      <c r="I132" s="116">
        <v>0</v>
      </c>
      <c r="J132" s="296">
        <f t="shared" si="10"/>
        <v>0</v>
      </c>
      <c r="K132" s="293" t="s">
        <v>202</v>
      </c>
      <c r="L132" s="213"/>
      <c r="M132" s="297" t="s">
        <v>5</v>
      </c>
      <c r="N132" s="298" t="s">
        <v>48</v>
      </c>
      <c r="O132" s="214"/>
      <c r="P132" s="299">
        <f t="shared" si="11"/>
        <v>0</v>
      </c>
      <c r="Q132" s="299">
        <v>0</v>
      </c>
      <c r="R132" s="299">
        <f t="shared" si="12"/>
        <v>0</v>
      </c>
      <c r="S132" s="299">
        <v>0</v>
      </c>
      <c r="T132" s="300">
        <f t="shared" si="13"/>
        <v>0</v>
      </c>
      <c r="AR132" s="202" t="s">
        <v>203</v>
      </c>
      <c r="AT132" s="202" t="s">
        <v>198</v>
      </c>
      <c r="AU132" s="202" t="s">
        <v>85</v>
      </c>
      <c r="AY132" s="202" t="s">
        <v>196</v>
      </c>
      <c r="BE132" s="301">
        <f t="shared" si="14"/>
        <v>0</v>
      </c>
      <c r="BF132" s="301">
        <f t="shared" si="15"/>
        <v>0</v>
      </c>
      <c r="BG132" s="301">
        <f t="shared" si="16"/>
        <v>0</v>
      </c>
      <c r="BH132" s="301">
        <f t="shared" si="17"/>
        <v>0</v>
      </c>
      <c r="BI132" s="301">
        <f t="shared" si="18"/>
        <v>0</v>
      </c>
      <c r="BJ132" s="202" t="s">
        <v>39</v>
      </c>
      <c r="BK132" s="301">
        <f t="shared" si="19"/>
        <v>0</v>
      </c>
      <c r="BL132" s="202" t="s">
        <v>203</v>
      </c>
      <c r="BM132" s="202" t="s">
        <v>3576</v>
      </c>
    </row>
    <row r="133" spans="2:65" s="212" customFormat="1" ht="16.5" customHeight="1">
      <c r="B133" s="213"/>
      <c r="C133" s="302" t="s">
        <v>319</v>
      </c>
      <c r="D133" s="302" t="s">
        <v>291</v>
      </c>
      <c r="E133" s="303" t="s">
        <v>3577</v>
      </c>
      <c r="F133" s="304" t="s">
        <v>3578</v>
      </c>
      <c r="G133" s="305" t="s">
        <v>288</v>
      </c>
      <c r="H133" s="306">
        <v>1</v>
      </c>
      <c r="I133" s="117">
        <v>0</v>
      </c>
      <c r="J133" s="307">
        <f t="shared" si="10"/>
        <v>0</v>
      </c>
      <c r="K133" s="304" t="s">
        <v>202</v>
      </c>
      <c r="L133" s="308"/>
      <c r="M133" s="309" t="s">
        <v>5</v>
      </c>
      <c r="N133" s="310" t="s">
        <v>48</v>
      </c>
      <c r="O133" s="214"/>
      <c r="P133" s="299">
        <f t="shared" si="11"/>
        <v>0</v>
      </c>
      <c r="Q133" s="299">
        <v>4.6000000000000001E-4</v>
      </c>
      <c r="R133" s="299">
        <f t="shared" si="12"/>
        <v>4.6000000000000001E-4</v>
      </c>
      <c r="S133" s="299">
        <v>0</v>
      </c>
      <c r="T133" s="300">
        <f t="shared" si="13"/>
        <v>0</v>
      </c>
      <c r="AR133" s="202" t="s">
        <v>228</v>
      </c>
      <c r="AT133" s="202" t="s">
        <v>291</v>
      </c>
      <c r="AU133" s="202" t="s">
        <v>85</v>
      </c>
      <c r="AY133" s="202" t="s">
        <v>196</v>
      </c>
      <c r="BE133" s="301">
        <f t="shared" si="14"/>
        <v>0</v>
      </c>
      <c r="BF133" s="301">
        <f t="shared" si="15"/>
        <v>0</v>
      </c>
      <c r="BG133" s="301">
        <f t="shared" si="16"/>
        <v>0</v>
      </c>
      <c r="BH133" s="301">
        <f t="shared" si="17"/>
        <v>0</v>
      </c>
      <c r="BI133" s="301">
        <f t="shared" si="18"/>
        <v>0</v>
      </c>
      <c r="BJ133" s="202" t="s">
        <v>39</v>
      </c>
      <c r="BK133" s="301">
        <f t="shared" si="19"/>
        <v>0</v>
      </c>
      <c r="BL133" s="202" t="s">
        <v>203</v>
      </c>
      <c r="BM133" s="202" t="s">
        <v>3579</v>
      </c>
    </row>
    <row r="134" spans="2:65" s="212" customFormat="1" ht="25.5" customHeight="1">
      <c r="B134" s="213"/>
      <c r="C134" s="291" t="s">
        <v>323</v>
      </c>
      <c r="D134" s="291" t="s">
        <v>198</v>
      </c>
      <c r="E134" s="292" t="s">
        <v>3580</v>
      </c>
      <c r="F134" s="293" t="s">
        <v>3581</v>
      </c>
      <c r="G134" s="294" t="s">
        <v>288</v>
      </c>
      <c r="H134" s="295">
        <v>1</v>
      </c>
      <c r="I134" s="116">
        <v>0</v>
      </c>
      <c r="J134" s="296">
        <f t="shared" si="10"/>
        <v>0</v>
      </c>
      <c r="K134" s="293" t="s">
        <v>202</v>
      </c>
      <c r="L134" s="213"/>
      <c r="M134" s="297" t="s">
        <v>5</v>
      </c>
      <c r="N134" s="298" t="s">
        <v>48</v>
      </c>
      <c r="O134" s="214"/>
      <c r="P134" s="299">
        <f t="shared" si="11"/>
        <v>0</v>
      </c>
      <c r="Q134" s="299">
        <v>1.0000000000000001E-5</v>
      </c>
      <c r="R134" s="299">
        <f t="shared" si="12"/>
        <v>1.0000000000000001E-5</v>
      </c>
      <c r="S134" s="299">
        <v>0</v>
      </c>
      <c r="T134" s="300">
        <f t="shared" si="13"/>
        <v>0</v>
      </c>
      <c r="AR134" s="202" t="s">
        <v>203</v>
      </c>
      <c r="AT134" s="202" t="s">
        <v>198</v>
      </c>
      <c r="AU134" s="202" t="s">
        <v>85</v>
      </c>
      <c r="AY134" s="202" t="s">
        <v>196</v>
      </c>
      <c r="BE134" s="301">
        <f t="shared" si="14"/>
        <v>0</v>
      </c>
      <c r="BF134" s="301">
        <f t="shared" si="15"/>
        <v>0</v>
      </c>
      <c r="BG134" s="301">
        <f t="shared" si="16"/>
        <v>0</v>
      </c>
      <c r="BH134" s="301">
        <f t="shared" si="17"/>
        <v>0</v>
      </c>
      <c r="BI134" s="301">
        <f t="shared" si="18"/>
        <v>0</v>
      </c>
      <c r="BJ134" s="202" t="s">
        <v>39</v>
      </c>
      <c r="BK134" s="301">
        <f t="shared" si="19"/>
        <v>0</v>
      </c>
      <c r="BL134" s="202" t="s">
        <v>203</v>
      </c>
      <c r="BM134" s="202" t="s">
        <v>3582</v>
      </c>
    </row>
    <row r="135" spans="2:65" s="212" customFormat="1" ht="16.5" customHeight="1">
      <c r="B135" s="213"/>
      <c r="C135" s="302" t="s">
        <v>327</v>
      </c>
      <c r="D135" s="302" t="s">
        <v>291</v>
      </c>
      <c r="E135" s="303" t="s">
        <v>3583</v>
      </c>
      <c r="F135" s="304" t="s">
        <v>3584</v>
      </c>
      <c r="G135" s="305" t="s">
        <v>288</v>
      </c>
      <c r="H135" s="306">
        <v>1</v>
      </c>
      <c r="I135" s="117">
        <v>0</v>
      </c>
      <c r="J135" s="307">
        <f t="shared" si="10"/>
        <v>0</v>
      </c>
      <c r="K135" s="304" t="s">
        <v>202</v>
      </c>
      <c r="L135" s="308"/>
      <c r="M135" s="309" t="s">
        <v>5</v>
      </c>
      <c r="N135" s="310" t="s">
        <v>48</v>
      </c>
      <c r="O135" s="214"/>
      <c r="P135" s="299">
        <f t="shared" si="11"/>
        <v>0</v>
      </c>
      <c r="Q135" s="299">
        <v>1.23E-3</v>
      </c>
      <c r="R135" s="299">
        <f t="shared" si="12"/>
        <v>1.23E-3</v>
      </c>
      <c r="S135" s="299">
        <v>0</v>
      </c>
      <c r="T135" s="300">
        <f t="shared" si="13"/>
        <v>0</v>
      </c>
      <c r="AR135" s="202" t="s">
        <v>228</v>
      </c>
      <c r="AT135" s="202" t="s">
        <v>291</v>
      </c>
      <c r="AU135" s="202" t="s">
        <v>85</v>
      </c>
      <c r="AY135" s="202" t="s">
        <v>196</v>
      </c>
      <c r="BE135" s="301">
        <f t="shared" si="14"/>
        <v>0</v>
      </c>
      <c r="BF135" s="301">
        <f t="shared" si="15"/>
        <v>0</v>
      </c>
      <c r="BG135" s="301">
        <f t="shared" si="16"/>
        <v>0</v>
      </c>
      <c r="BH135" s="301">
        <f t="shared" si="17"/>
        <v>0</v>
      </c>
      <c r="BI135" s="301">
        <f t="shared" si="18"/>
        <v>0</v>
      </c>
      <c r="BJ135" s="202" t="s">
        <v>39</v>
      </c>
      <c r="BK135" s="301">
        <f t="shared" si="19"/>
        <v>0</v>
      </c>
      <c r="BL135" s="202" t="s">
        <v>203</v>
      </c>
      <c r="BM135" s="202" t="s">
        <v>3585</v>
      </c>
    </row>
    <row r="136" spans="2:65" s="212" customFormat="1" ht="25.5" customHeight="1">
      <c r="B136" s="213"/>
      <c r="C136" s="291" t="s">
        <v>331</v>
      </c>
      <c r="D136" s="291" t="s">
        <v>198</v>
      </c>
      <c r="E136" s="292" t="s">
        <v>3586</v>
      </c>
      <c r="F136" s="293" t="s">
        <v>3587</v>
      </c>
      <c r="G136" s="294" t="s">
        <v>288</v>
      </c>
      <c r="H136" s="295">
        <v>2</v>
      </c>
      <c r="I136" s="116">
        <v>0</v>
      </c>
      <c r="J136" s="296">
        <f t="shared" si="10"/>
        <v>0</v>
      </c>
      <c r="K136" s="293" t="s">
        <v>202</v>
      </c>
      <c r="L136" s="213"/>
      <c r="M136" s="297" t="s">
        <v>5</v>
      </c>
      <c r="N136" s="298" t="s">
        <v>48</v>
      </c>
      <c r="O136" s="214"/>
      <c r="P136" s="299">
        <f t="shared" si="11"/>
        <v>0</v>
      </c>
      <c r="Q136" s="299">
        <v>1.0000000000000001E-5</v>
      </c>
      <c r="R136" s="299">
        <f t="shared" si="12"/>
        <v>2.0000000000000002E-5</v>
      </c>
      <c r="S136" s="299">
        <v>0</v>
      </c>
      <c r="T136" s="300">
        <f t="shared" si="13"/>
        <v>0</v>
      </c>
      <c r="AR136" s="202" t="s">
        <v>203</v>
      </c>
      <c r="AT136" s="202" t="s">
        <v>198</v>
      </c>
      <c r="AU136" s="202" t="s">
        <v>85</v>
      </c>
      <c r="AY136" s="202" t="s">
        <v>196</v>
      </c>
      <c r="BE136" s="301">
        <f t="shared" si="14"/>
        <v>0</v>
      </c>
      <c r="BF136" s="301">
        <f t="shared" si="15"/>
        <v>0</v>
      </c>
      <c r="BG136" s="301">
        <f t="shared" si="16"/>
        <v>0</v>
      </c>
      <c r="BH136" s="301">
        <f t="shared" si="17"/>
        <v>0</v>
      </c>
      <c r="BI136" s="301">
        <f t="shared" si="18"/>
        <v>0</v>
      </c>
      <c r="BJ136" s="202" t="s">
        <v>39</v>
      </c>
      <c r="BK136" s="301">
        <f t="shared" si="19"/>
        <v>0</v>
      </c>
      <c r="BL136" s="202" t="s">
        <v>203</v>
      </c>
      <c r="BM136" s="202" t="s">
        <v>3588</v>
      </c>
    </row>
    <row r="137" spans="2:65" s="212" customFormat="1" ht="16.5" customHeight="1">
      <c r="B137" s="213"/>
      <c r="C137" s="302" t="s">
        <v>335</v>
      </c>
      <c r="D137" s="302" t="s">
        <v>291</v>
      </c>
      <c r="E137" s="303" t="s">
        <v>3589</v>
      </c>
      <c r="F137" s="304" t="s">
        <v>3590</v>
      </c>
      <c r="G137" s="305" t="s">
        <v>288</v>
      </c>
      <c r="H137" s="306">
        <v>1</v>
      </c>
      <c r="I137" s="117">
        <v>0</v>
      </c>
      <c r="J137" s="307">
        <f t="shared" si="10"/>
        <v>0</v>
      </c>
      <c r="K137" s="304" t="s">
        <v>202</v>
      </c>
      <c r="L137" s="308"/>
      <c r="M137" s="309" t="s">
        <v>5</v>
      </c>
      <c r="N137" s="310" t="s">
        <v>48</v>
      </c>
      <c r="O137" s="214"/>
      <c r="P137" s="299">
        <f t="shared" si="11"/>
        <v>0</v>
      </c>
      <c r="Q137" s="299">
        <v>1.25E-3</v>
      </c>
      <c r="R137" s="299">
        <f t="shared" si="12"/>
        <v>1.25E-3</v>
      </c>
      <c r="S137" s="299">
        <v>0</v>
      </c>
      <c r="T137" s="300">
        <f t="shared" si="13"/>
        <v>0</v>
      </c>
      <c r="AR137" s="202" t="s">
        <v>228</v>
      </c>
      <c r="AT137" s="202" t="s">
        <v>291</v>
      </c>
      <c r="AU137" s="202" t="s">
        <v>85</v>
      </c>
      <c r="AY137" s="202" t="s">
        <v>196</v>
      </c>
      <c r="BE137" s="301">
        <f t="shared" si="14"/>
        <v>0</v>
      </c>
      <c r="BF137" s="301">
        <f t="shared" si="15"/>
        <v>0</v>
      </c>
      <c r="BG137" s="301">
        <f t="shared" si="16"/>
        <v>0</v>
      </c>
      <c r="BH137" s="301">
        <f t="shared" si="17"/>
        <v>0</v>
      </c>
      <c r="BI137" s="301">
        <f t="shared" si="18"/>
        <v>0</v>
      </c>
      <c r="BJ137" s="202" t="s">
        <v>39</v>
      </c>
      <c r="BK137" s="301">
        <f t="shared" si="19"/>
        <v>0</v>
      </c>
      <c r="BL137" s="202" t="s">
        <v>203</v>
      </c>
      <c r="BM137" s="202" t="s">
        <v>3591</v>
      </c>
    </row>
    <row r="138" spans="2:65" s="212" customFormat="1" ht="16.5" customHeight="1">
      <c r="B138" s="213"/>
      <c r="C138" s="302" t="s">
        <v>339</v>
      </c>
      <c r="D138" s="302" t="s">
        <v>291</v>
      </c>
      <c r="E138" s="303" t="s">
        <v>3592</v>
      </c>
      <c r="F138" s="304" t="s">
        <v>3593</v>
      </c>
      <c r="G138" s="305" t="s">
        <v>288</v>
      </c>
      <c r="H138" s="306">
        <v>1</v>
      </c>
      <c r="I138" s="117">
        <v>0</v>
      </c>
      <c r="J138" s="307">
        <f t="shared" si="10"/>
        <v>0</v>
      </c>
      <c r="K138" s="304" t="s">
        <v>202</v>
      </c>
      <c r="L138" s="308"/>
      <c r="M138" s="309" t="s">
        <v>5</v>
      </c>
      <c r="N138" s="310" t="s">
        <v>48</v>
      </c>
      <c r="O138" s="214"/>
      <c r="P138" s="299">
        <f t="shared" si="11"/>
        <v>0</v>
      </c>
      <c r="Q138" s="299">
        <v>7.9000000000000001E-4</v>
      </c>
      <c r="R138" s="299">
        <f t="shared" si="12"/>
        <v>7.9000000000000001E-4</v>
      </c>
      <c r="S138" s="299">
        <v>0</v>
      </c>
      <c r="T138" s="300">
        <f t="shared" si="13"/>
        <v>0</v>
      </c>
      <c r="AR138" s="202" t="s">
        <v>228</v>
      </c>
      <c r="AT138" s="202" t="s">
        <v>291</v>
      </c>
      <c r="AU138" s="202" t="s">
        <v>85</v>
      </c>
      <c r="AY138" s="202" t="s">
        <v>196</v>
      </c>
      <c r="BE138" s="301">
        <f t="shared" si="14"/>
        <v>0</v>
      </c>
      <c r="BF138" s="301">
        <f t="shared" si="15"/>
        <v>0</v>
      </c>
      <c r="BG138" s="301">
        <f t="shared" si="16"/>
        <v>0</v>
      </c>
      <c r="BH138" s="301">
        <f t="shared" si="17"/>
        <v>0</v>
      </c>
      <c r="BI138" s="301">
        <f t="shared" si="18"/>
        <v>0</v>
      </c>
      <c r="BJ138" s="202" t="s">
        <v>39</v>
      </c>
      <c r="BK138" s="301">
        <f t="shared" si="19"/>
        <v>0</v>
      </c>
      <c r="BL138" s="202" t="s">
        <v>203</v>
      </c>
      <c r="BM138" s="202" t="s">
        <v>3594</v>
      </c>
    </row>
    <row r="139" spans="2:65" s="212" customFormat="1" ht="25.5" customHeight="1">
      <c r="B139" s="213"/>
      <c r="C139" s="291" t="s">
        <v>343</v>
      </c>
      <c r="D139" s="291" t="s">
        <v>198</v>
      </c>
      <c r="E139" s="292" t="s">
        <v>2810</v>
      </c>
      <c r="F139" s="293" t="s">
        <v>3595</v>
      </c>
      <c r="G139" s="294" t="s">
        <v>288</v>
      </c>
      <c r="H139" s="295">
        <v>2</v>
      </c>
      <c r="I139" s="116">
        <v>0</v>
      </c>
      <c r="J139" s="296">
        <f t="shared" si="10"/>
        <v>0</v>
      </c>
      <c r="K139" s="293" t="s">
        <v>351</v>
      </c>
      <c r="L139" s="213"/>
      <c r="M139" s="297" t="s">
        <v>5</v>
      </c>
      <c r="N139" s="298" t="s">
        <v>48</v>
      </c>
      <c r="O139" s="214"/>
      <c r="P139" s="299">
        <f t="shared" si="11"/>
        <v>0</v>
      </c>
      <c r="Q139" s="299">
        <v>2.95791</v>
      </c>
      <c r="R139" s="299">
        <f t="shared" si="12"/>
        <v>5.9158200000000001</v>
      </c>
      <c r="S139" s="299">
        <v>0</v>
      </c>
      <c r="T139" s="300">
        <f t="shared" si="13"/>
        <v>0</v>
      </c>
      <c r="AR139" s="202" t="s">
        <v>203</v>
      </c>
      <c r="AT139" s="202" t="s">
        <v>198</v>
      </c>
      <c r="AU139" s="202" t="s">
        <v>85</v>
      </c>
      <c r="AY139" s="202" t="s">
        <v>196</v>
      </c>
      <c r="BE139" s="301">
        <f t="shared" si="14"/>
        <v>0</v>
      </c>
      <c r="BF139" s="301">
        <f t="shared" si="15"/>
        <v>0</v>
      </c>
      <c r="BG139" s="301">
        <f t="shared" si="16"/>
        <v>0</v>
      </c>
      <c r="BH139" s="301">
        <f t="shared" si="17"/>
        <v>0</v>
      </c>
      <c r="BI139" s="301">
        <f t="shared" si="18"/>
        <v>0</v>
      </c>
      <c r="BJ139" s="202" t="s">
        <v>39</v>
      </c>
      <c r="BK139" s="301">
        <f t="shared" si="19"/>
        <v>0</v>
      </c>
      <c r="BL139" s="202" t="s">
        <v>203</v>
      </c>
      <c r="BM139" s="202" t="s">
        <v>3596</v>
      </c>
    </row>
    <row r="140" spans="2:65" s="212" customFormat="1" ht="25.5" customHeight="1">
      <c r="B140" s="213"/>
      <c r="C140" s="291" t="s">
        <v>348</v>
      </c>
      <c r="D140" s="291" t="s">
        <v>198</v>
      </c>
      <c r="E140" s="292" t="s">
        <v>1673</v>
      </c>
      <c r="F140" s="293" t="s">
        <v>1674</v>
      </c>
      <c r="G140" s="294" t="s">
        <v>222</v>
      </c>
      <c r="H140" s="295">
        <v>0.6</v>
      </c>
      <c r="I140" s="116">
        <v>0</v>
      </c>
      <c r="J140" s="296">
        <f t="shared" si="10"/>
        <v>0</v>
      </c>
      <c r="K140" s="293" t="s">
        <v>202</v>
      </c>
      <c r="L140" s="213"/>
      <c r="M140" s="297" t="s">
        <v>5</v>
      </c>
      <c r="N140" s="298" t="s">
        <v>48</v>
      </c>
      <c r="O140" s="214"/>
      <c r="P140" s="299">
        <f t="shared" si="11"/>
        <v>0</v>
      </c>
      <c r="Q140" s="299">
        <v>0</v>
      </c>
      <c r="R140" s="299">
        <f t="shared" si="12"/>
        <v>0</v>
      </c>
      <c r="S140" s="299">
        <v>0</v>
      </c>
      <c r="T140" s="300">
        <f t="shared" si="13"/>
        <v>0</v>
      </c>
      <c r="AR140" s="202" t="s">
        <v>203</v>
      </c>
      <c r="AT140" s="202" t="s">
        <v>198</v>
      </c>
      <c r="AU140" s="202" t="s">
        <v>85</v>
      </c>
      <c r="AY140" s="202" t="s">
        <v>196</v>
      </c>
      <c r="BE140" s="301">
        <f t="shared" si="14"/>
        <v>0</v>
      </c>
      <c r="BF140" s="301">
        <f t="shared" si="15"/>
        <v>0</v>
      </c>
      <c r="BG140" s="301">
        <f t="shared" si="16"/>
        <v>0</v>
      </c>
      <c r="BH140" s="301">
        <f t="shared" si="17"/>
        <v>0</v>
      </c>
      <c r="BI140" s="301">
        <f t="shared" si="18"/>
        <v>0</v>
      </c>
      <c r="BJ140" s="202" t="s">
        <v>39</v>
      </c>
      <c r="BK140" s="301">
        <f t="shared" si="19"/>
        <v>0</v>
      </c>
      <c r="BL140" s="202" t="s">
        <v>203</v>
      </c>
      <c r="BM140" s="202" t="s">
        <v>3597</v>
      </c>
    </row>
    <row r="141" spans="2:65" s="279" customFormat="1" ht="29.85" customHeight="1">
      <c r="B141" s="278"/>
      <c r="D141" s="280" t="s">
        <v>76</v>
      </c>
      <c r="E141" s="289" t="s">
        <v>232</v>
      </c>
      <c r="F141" s="289" t="s">
        <v>593</v>
      </c>
      <c r="I141" s="115"/>
      <c r="J141" s="290">
        <f>BK141</f>
        <v>0</v>
      </c>
      <c r="L141" s="278"/>
      <c r="M141" s="283"/>
      <c r="N141" s="284"/>
      <c r="O141" s="284"/>
      <c r="P141" s="285">
        <f>SUM(P142:P144)</f>
        <v>0</v>
      </c>
      <c r="Q141" s="284"/>
      <c r="R141" s="285">
        <f>SUM(R142:R144)</f>
        <v>5.4000000000000001E-4</v>
      </c>
      <c r="S141" s="284"/>
      <c r="T141" s="286">
        <f>SUM(T142:T144)</f>
        <v>2.786</v>
      </c>
      <c r="AR141" s="280" t="s">
        <v>39</v>
      </c>
      <c r="AT141" s="287" t="s">
        <v>76</v>
      </c>
      <c r="AU141" s="287" t="s">
        <v>39</v>
      </c>
      <c r="AY141" s="280" t="s">
        <v>196</v>
      </c>
      <c r="BK141" s="288">
        <f>SUM(BK142:BK144)</f>
        <v>0</v>
      </c>
    </row>
    <row r="142" spans="2:65" s="212" customFormat="1" ht="25.5" customHeight="1">
      <c r="B142" s="213"/>
      <c r="C142" s="291" t="s">
        <v>353</v>
      </c>
      <c r="D142" s="291" t="s">
        <v>198</v>
      </c>
      <c r="E142" s="292" t="s">
        <v>1676</v>
      </c>
      <c r="F142" s="293" t="s">
        <v>1677</v>
      </c>
      <c r="G142" s="294" t="s">
        <v>400</v>
      </c>
      <c r="H142" s="295">
        <v>18</v>
      </c>
      <c r="I142" s="116">
        <v>0</v>
      </c>
      <c r="J142" s="296">
        <f>ROUND(I142*H142,2)</f>
        <v>0</v>
      </c>
      <c r="K142" s="293" t="s">
        <v>202</v>
      </c>
      <c r="L142" s="213"/>
      <c r="M142" s="297" t="s">
        <v>5</v>
      </c>
      <c r="N142" s="298" t="s">
        <v>48</v>
      </c>
      <c r="O142" s="214"/>
      <c r="P142" s="299">
        <f>O142*H142</f>
        <v>0</v>
      </c>
      <c r="Q142" s="299">
        <v>3.0000000000000001E-5</v>
      </c>
      <c r="R142" s="299">
        <f>Q142*H142</f>
        <v>5.4000000000000001E-4</v>
      </c>
      <c r="S142" s="299">
        <v>0</v>
      </c>
      <c r="T142" s="300">
        <f>S142*H142</f>
        <v>0</v>
      </c>
      <c r="AR142" s="202" t="s">
        <v>203</v>
      </c>
      <c r="AT142" s="202" t="s">
        <v>198</v>
      </c>
      <c r="AU142" s="202" t="s">
        <v>85</v>
      </c>
      <c r="AY142" s="202" t="s">
        <v>196</v>
      </c>
      <c r="BE142" s="301">
        <f>IF(N142="základní",J142,0)</f>
        <v>0</v>
      </c>
      <c r="BF142" s="301">
        <f>IF(N142="snížená",J142,0)</f>
        <v>0</v>
      </c>
      <c r="BG142" s="301">
        <f>IF(N142="zákl. přenesená",J142,0)</f>
        <v>0</v>
      </c>
      <c r="BH142" s="301">
        <f>IF(N142="sníž. přenesená",J142,0)</f>
        <v>0</v>
      </c>
      <c r="BI142" s="301">
        <f>IF(N142="nulová",J142,0)</f>
        <v>0</v>
      </c>
      <c r="BJ142" s="202" t="s">
        <v>39</v>
      </c>
      <c r="BK142" s="301">
        <f>ROUND(I142*H142,2)</f>
        <v>0</v>
      </c>
      <c r="BL142" s="202" t="s">
        <v>203</v>
      </c>
      <c r="BM142" s="202" t="s">
        <v>3598</v>
      </c>
    </row>
    <row r="143" spans="2:65" s="212" customFormat="1" ht="25.5" customHeight="1">
      <c r="B143" s="213"/>
      <c r="C143" s="291" t="s">
        <v>357</v>
      </c>
      <c r="D143" s="291" t="s">
        <v>198</v>
      </c>
      <c r="E143" s="292" t="s">
        <v>1679</v>
      </c>
      <c r="F143" s="293" t="s">
        <v>1680</v>
      </c>
      <c r="G143" s="294" t="s">
        <v>222</v>
      </c>
      <c r="H143" s="295">
        <v>1.1399999999999999</v>
      </c>
      <c r="I143" s="116">
        <v>0</v>
      </c>
      <c r="J143" s="296">
        <f>ROUND(I143*H143,2)</f>
        <v>0</v>
      </c>
      <c r="K143" s="293" t="s">
        <v>202</v>
      </c>
      <c r="L143" s="213"/>
      <c r="M143" s="297" t="s">
        <v>5</v>
      </c>
      <c r="N143" s="298" t="s">
        <v>48</v>
      </c>
      <c r="O143" s="214"/>
      <c r="P143" s="299">
        <f>O143*H143</f>
        <v>0</v>
      </c>
      <c r="Q143" s="299">
        <v>0</v>
      </c>
      <c r="R143" s="299">
        <f>Q143*H143</f>
        <v>0</v>
      </c>
      <c r="S143" s="299">
        <v>2.2000000000000002</v>
      </c>
      <c r="T143" s="300">
        <f>S143*H143</f>
        <v>2.508</v>
      </c>
      <c r="AR143" s="202" t="s">
        <v>203</v>
      </c>
      <c r="AT143" s="202" t="s">
        <v>198</v>
      </c>
      <c r="AU143" s="202" t="s">
        <v>85</v>
      </c>
      <c r="AY143" s="202" t="s">
        <v>196</v>
      </c>
      <c r="BE143" s="301">
        <f>IF(N143="základní",J143,0)</f>
        <v>0</v>
      </c>
      <c r="BF143" s="301">
        <f>IF(N143="snížená",J143,0)</f>
        <v>0</v>
      </c>
      <c r="BG143" s="301">
        <f>IF(N143="zákl. přenesená",J143,0)</f>
        <v>0</v>
      </c>
      <c r="BH143" s="301">
        <f>IF(N143="sníž. přenesená",J143,0)</f>
        <v>0</v>
      </c>
      <c r="BI143" s="301">
        <f>IF(N143="nulová",J143,0)</f>
        <v>0</v>
      </c>
      <c r="BJ143" s="202" t="s">
        <v>39</v>
      </c>
      <c r="BK143" s="301">
        <f>ROUND(I143*H143,2)</f>
        <v>0</v>
      </c>
      <c r="BL143" s="202" t="s">
        <v>203</v>
      </c>
      <c r="BM143" s="202" t="s">
        <v>3599</v>
      </c>
    </row>
    <row r="144" spans="2:65" s="212" customFormat="1" ht="25.5" customHeight="1">
      <c r="B144" s="213"/>
      <c r="C144" s="291" t="s">
        <v>361</v>
      </c>
      <c r="D144" s="291" t="s">
        <v>198</v>
      </c>
      <c r="E144" s="292" t="s">
        <v>1682</v>
      </c>
      <c r="F144" s="293" t="s">
        <v>1683</v>
      </c>
      <c r="G144" s="294" t="s">
        <v>288</v>
      </c>
      <c r="H144" s="295">
        <v>2</v>
      </c>
      <c r="I144" s="116">
        <v>0</v>
      </c>
      <c r="J144" s="296">
        <f>ROUND(I144*H144,2)</f>
        <v>0</v>
      </c>
      <c r="K144" s="293" t="s">
        <v>202</v>
      </c>
      <c r="L144" s="213"/>
      <c r="M144" s="297" t="s">
        <v>5</v>
      </c>
      <c r="N144" s="298" t="s">
        <v>48</v>
      </c>
      <c r="O144" s="214"/>
      <c r="P144" s="299">
        <f>O144*H144</f>
        <v>0</v>
      </c>
      <c r="Q144" s="299">
        <v>0</v>
      </c>
      <c r="R144" s="299">
        <f>Q144*H144</f>
        <v>0</v>
      </c>
      <c r="S144" s="299">
        <v>0.13900000000000001</v>
      </c>
      <c r="T144" s="300">
        <f>S144*H144</f>
        <v>0.27800000000000002</v>
      </c>
      <c r="AR144" s="202" t="s">
        <v>203</v>
      </c>
      <c r="AT144" s="202" t="s">
        <v>198</v>
      </c>
      <c r="AU144" s="202" t="s">
        <v>85</v>
      </c>
      <c r="AY144" s="202" t="s">
        <v>196</v>
      </c>
      <c r="BE144" s="301">
        <f>IF(N144="základní",J144,0)</f>
        <v>0</v>
      </c>
      <c r="BF144" s="301">
        <f>IF(N144="snížená",J144,0)</f>
        <v>0</v>
      </c>
      <c r="BG144" s="301">
        <f>IF(N144="zákl. přenesená",J144,0)</f>
        <v>0</v>
      </c>
      <c r="BH144" s="301">
        <f>IF(N144="sníž. přenesená",J144,0)</f>
        <v>0</v>
      </c>
      <c r="BI144" s="301">
        <f>IF(N144="nulová",J144,0)</f>
        <v>0</v>
      </c>
      <c r="BJ144" s="202" t="s">
        <v>39</v>
      </c>
      <c r="BK144" s="301">
        <f>ROUND(I144*H144,2)</f>
        <v>0</v>
      </c>
      <c r="BL144" s="202" t="s">
        <v>203</v>
      </c>
      <c r="BM144" s="202" t="s">
        <v>3600</v>
      </c>
    </row>
    <row r="145" spans="2:65" s="279" customFormat="1" ht="29.85" customHeight="1">
      <c r="B145" s="278"/>
      <c r="D145" s="280" t="s">
        <v>76</v>
      </c>
      <c r="E145" s="289" t="s">
        <v>703</v>
      </c>
      <c r="F145" s="289" t="s">
        <v>704</v>
      </c>
      <c r="I145" s="115"/>
      <c r="J145" s="290">
        <f>BK145</f>
        <v>0</v>
      </c>
      <c r="L145" s="278"/>
      <c r="M145" s="283"/>
      <c r="N145" s="284"/>
      <c r="O145" s="284"/>
      <c r="P145" s="285">
        <f>SUM(P146:P149)</f>
        <v>0</v>
      </c>
      <c r="Q145" s="284"/>
      <c r="R145" s="285">
        <f>SUM(R146:R149)</f>
        <v>0</v>
      </c>
      <c r="S145" s="284"/>
      <c r="T145" s="286">
        <f>SUM(T146:T149)</f>
        <v>0</v>
      </c>
      <c r="AR145" s="280" t="s">
        <v>39</v>
      </c>
      <c r="AT145" s="287" t="s">
        <v>76</v>
      </c>
      <c r="AU145" s="287" t="s">
        <v>39</v>
      </c>
      <c r="AY145" s="280" t="s">
        <v>196</v>
      </c>
      <c r="BK145" s="288">
        <f>SUM(BK146:BK149)</f>
        <v>0</v>
      </c>
    </row>
    <row r="146" spans="2:65" s="212" customFormat="1" ht="25.5" customHeight="1">
      <c r="B146" s="213"/>
      <c r="C146" s="291" t="s">
        <v>365</v>
      </c>
      <c r="D146" s="291" t="s">
        <v>198</v>
      </c>
      <c r="E146" s="292" t="s">
        <v>1685</v>
      </c>
      <c r="F146" s="293" t="s">
        <v>1686</v>
      </c>
      <c r="G146" s="294" t="s">
        <v>243</v>
      </c>
      <c r="H146" s="295">
        <v>5.3520000000000003</v>
      </c>
      <c r="I146" s="116">
        <v>0</v>
      </c>
      <c r="J146" s="296">
        <f>ROUND(I146*H146,2)</f>
        <v>0</v>
      </c>
      <c r="K146" s="293" t="s">
        <v>202</v>
      </c>
      <c r="L146" s="213"/>
      <c r="M146" s="297" t="s">
        <v>5</v>
      </c>
      <c r="N146" s="298" t="s">
        <v>48</v>
      </c>
      <c r="O146" s="214"/>
      <c r="P146" s="299">
        <f>O146*H146</f>
        <v>0</v>
      </c>
      <c r="Q146" s="299">
        <v>0</v>
      </c>
      <c r="R146" s="299">
        <f>Q146*H146</f>
        <v>0</v>
      </c>
      <c r="S146" s="299">
        <v>0</v>
      </c>
      <c r="T146" s="300">
        <f>S146*H146</f>
        <v>0</v>
      </c>
      <c r="AR146" s="202" t="s">
        <v>203</v>
      </c>
      <c r="AT146" s="202" t="s">
        <v>198</v>
      </c>
      <c r="AU146" s="202" t="s">
        <v>85</v>
      </c>
      <c r="AY146" s="202" t="s">
        <v>196</v>
      </c>
      <c r="BE146" s="301">
        <f>IF(N146="základní",J146,0)</f>
        <v>0</v>
      </c>
      <c r="BF146" s="301">
        <f>IF(N146="snížená",J146,0)</f>
        <v>0</v>
      </c>
      <c r="BG146" s="301">
        <f>IF(N146="zákl. přenesená",J146,0)</f>
        <v>0</v>
      </c>
      <c r="BH146" s="301">
        <f>IF(N146="sníž. přenesená",J146,0)</f>
        <v>0</v>
      </c>
      <c r="BI146" s="301">
        <f>IF(N146="nulová",J146,0)</f>
        <v>0</v>
      </c>
      <c r="BJ146" s="202" t="s">
        <v>39</v>
      </c>
      <c r="BK146" s="301">
        <f>ROUND(I146*H146,2)</f>
        <v>0</v>
      </c>
      <c r="BL146" s="202" t="s">
        <v>203</v>
      </c>
      <c r="BM146" s="202" t="s">
        <v>3601</v>
      </c>
    </row>
    <row r="147" spans="2:65" s="212" customFormat="1" ht="25.5" customHeight="1">
      <c r="B147" s="213"/>
      <c r="C147" s="291" t="s">
        <v>369</v>
      </c>
      <c r="D147" s="291" t="s">
        <v>198</v>
      </c>
      <c r="E147" s="292" t="s">
        <v>714</v>
      </c>
      <c r="F147" s="293" t="s">
        <v>715</v>
      </c>
      <c r="G147" s="294" t="s">
        <v>243</v>
      </c>
      <c r="H147" s="295">
        <v>48.167999999999999</v>
      </c>
      <c r="I147" s="116">
        <v>0</v>
      </c>
      <c r="J147" s="296">
        <f>ROUND(I147*H147,2)</f>
        <v>0</v>
      </c>
      <c r="K147" s="293" t="s">
        <v>202</v>
      </c>
      <c r="L147" s="213"/>
      <c r="M147" s="297" t="s">
        <v>5</v>
      </c>
      <c r="N147" s="298" t="s">
        <v>48</v>
      </c>
      <c r="O147" s="214"/>
      <c r="P147" s="299">
        <f>O147*H147</f>
        <v>0</v>
      </c>
      <c r="Q147" s="299">
        <v>0</v>
      </c>
      <c r="R147" s="299">
        <f>Q147*H147</f>
        <v>0</v>
      </c>
      <c r="S147" s="299">
        <v>0</v>
      </c>
      <c r="T147" s="300">
        <f>S147*H147</f>
        <v>0</v>
      </c>
      <c r="AR147" s="202" t="s">
        <v>203</v>
      </c>
      <c r="AT147" s="202" t="s">
        <v>198</v>
      </c>
      <c r="AU147" s="202" t="s">
        <v>85</v>
      </c>
      <c r="AY147" s="202" t="s">
        <v>196</v>
      </c>
      <c r="BE147" s="301">
        <f>IF(N147="základní",J147,0)</f>
        <v>0</v>
      </c>
      <c r="BF147" s="301">
        <f>IF(N147="snížená",J147,0)</f>
        <v>0</v>
      </c>
      <c r="BG147" s="301">
        <f>IF(N147="zákl. přenesená",J147,0)</f>
        <v>0</v>
      </c>
      <c r="BH147" s="301">
        <f>IF(N147="sníž. přenesená",J147,0)</f>
        <v>0</v>
      </c>
      <c r="BI147" s="301">
        <f>IF(N147="nulová",J147,0)</f>
        <v>0</v>
      </c>
      <c r="BJ147" s="202" t="s">
        <v>39</v>
      </c>
      <c r="BK147" s="301">
        <f>ROUND(I147*H147,2)</f>
        <v>0</v>
      </c>
      <c r="BL147" s="202" t="s">
        <v>203</v>
      </c>
      <c r="BM147" s="202" t="s">
        <v>3602</v>
      </c>
    </row>
    <row r="148" spans="2:65" s="312" customFormat="1">
      <c r="B148" s="311"/>
      <c r="D148" s="313" t="s">
        <v>464</v>
      </c>
      <c r="F148" s="314" t="s">
        <v>3603</v>
      </c>
      <c r="H148" s="315">
        <v>48.167999999999999</v>
      </c>
      <c r="I148" s="118"/>
      <c r="L148" s="311"/>
      <c r="M148" s="316"/>
      <c r="N148" s="317"/>
      <c r="O148" s="317"/>
      <c r="P148" s="317"/>
      <c r="Q148" s="317"/>
      <c r="R148" s="317"/>
      <c r="S148" s="317"/>
      <c r="T148" s="318"/>
      <c r="AT148" s="319" t="s">
        <v>464</v>
      </c>
      <c r="AU148" s="319" t="s">
        <v>85</v>
      </c>
      <c r="AV148" s="312" t="s">
        <v>85</v>
      </c>
      <c r="AW148" s="312" t="s">
        <v>6</v>
      </c>
      <c r="AX148" s="312" t="s">
        <v>39</v>
      </c>
      <c r="AY148" s="319" t="s">
        <v>196</v>
      </c>
    </row>
    <row r="149" spans="2:65" s="212" customFormat="1" ht="16.5" customHeight="1">
      <c r="B149" s="213"/>
      <c r="C149" s="291" t="s">
        <v>373</v>
      </c>
      <c r="D149" s="291" t="s">
        <v>198</v>
      </c>
      <c r="E149" s="292" t="s">
        <v>735</v>
      </c>
      <c r="F149" s="293" t="s">
        <v>736</v>
      </c>
      <c r="G149" s="294" t="s">
        <v>243</v>
      </c>
      <c r="H149" s="295">
        <v>5.3520000000000003</v>
      </c>
      <c r="I149" s="116">
        <v>0</v>
      </c>
      <c r="J149" s="296">
        <f>ROUND(I149*H149,2)</f>
        <v>0</v>
      </c>
      <c r="K149" s="293" t="s">
        <v>202</v>
      </c>
      <c r="L149" s="213"/>
      <c r="M149" s="297" t="s">
        <v>5</v>
      </c>
      <c r="N149" s="298" t="s">
        <v>48</v>
      </c>
      <c r="O149" s="214"/>
      <c r="P149" s="299">
        <f>O149*H149</f>
        <v>0</v>
      </c>
      <c r="Q149" s="299">
        <v>0</v>
      </c>
      <c r="R149" s="299">
        <f>Q149*H149</f>
        <v>0</v>
      </c>
      <c r="S149" s="299">
        <v>0</v>
      </c>
      <c r="T149" s="300">
        <f>S149*H149</f>
        <v>0</v>
      </c>
      <c r="AR149" s="202" t="s">
        <v>203</v>
      </c>
      <c r="AT149" s="202" t="s">
        <v>198</v>
      </c>
      <c r="AU149" s="202" t="s">
        <v>85</v>
      </c>
      <c r="AY149" s="202" t="s">
        <v>196</v>
      </c>
      <c r="BE149" s="301">
        <f>IF(N149="základní",J149,0)</f>
        <v>0</v>
      </c>
      <c r="BF149" s="301">
        <f>IF(N149="snížená",J149,0)</f>
        <v>0</v>
      </c>
      <c r="BG149" s="301">
        <f>IF(N149="zákl. přenesená",J149,0)</f>
        <v>0</v>
      </c>
      <c r="BH149" s="301">
        <f>IF(N149="sníž. přenesená",J149,0)</f>
        <v>0</v>
      </c>
      <c r="BI149" s="301">
        <f>IF(N149="nulová",J149,0)</f>
        <v>0</v>
      </c>
      <c r="BJ149" s="202" t="s">
        <v>39</v>
      </c>
      <c r="BK149" s="301">
        <f>ROUND(I149*H149,2)</f>
        <v>0</v>
      </c>
      <c r="BL149" s="202" t="s">
        <v>203</v>
      </c>
      <c r="BM149" s="202" t="s">
        <v>3604</v>
      </c>
    </row>
    <row r="150" spans="2:65" s="279" customFormat="1" ht="29.85" customHeight="1">
      <c r="B150" s="278"/>
      <c r="D150" s="280" t="s">
        <v>76</v>
      </c>
      <c r="E150" s="289" t="s">
        <v>746</v>
      </c>
      <c r="F150" s="289" t="s">
        <v>747</v>
      </c>
      <c r="I150" s="115"/>
      <c r="J150" s="290">
        <f>BK150</f>
        <v>0</v>
      </c>
      <c r="L150" s="278"/>
      <c r="M150" s="283"/>
      <c r="N150" s="284"/>
      <c r="O150" s="284"/>
      <c r="P150" s="285">
        <f>P151</f>
        <v>0</v>
      </c>
      <c r="Q150" s="284"/>
      <c r="R150" s="285">
        <f>R151</f>
        <v>0</v>
      </c>
      <c r="S150" s="284"/>
      <c r="T150" s="286">
        <f>T151</f>
        <v>0</v>
      </c>
      <c r="AR150" s="280" t="s">
        <v>39</v>
      </c>
      <c r="AT150" s="287" t="s">
        <v>76</v>
      </c>
      <c r="AU150" s="287" t="s">
        <v>39</v>
      </c>
      <c r="AY150" s="280" t="s">
        <v>196</v>
      </c>
      <c r="BK150" s="288">
        <f>BK151</f>
        <v>0</v>
      </c>
    </row>
    <row r="151" spans="2:65" s="212" customFormat="1" ht="38.25" customHeight="1">
      <c r="B151" s="213"/>
      <c r="C151" s="291" t="s">
        <v>377</v>
      </c>
      <c r="D151" s="291" t="s">
        <v>198</v>
      </c>
      <c r="E151" s="292" t="s">
        <v>1692</v>
      </c>
      <c r="F151" s="293" t="s">
        <v>1693</v>
      </c>
      <c r="G151" s="294" t="s">
        <v>243</v>
      </c>
      <c r="H151" s="295">
        <v>22.050999999999998</v>
      </c>
      <c r="I151" s="116">
        <v>0</v>
      </c>
      <c r="J151" s="296">
        <f>ROUND(I151*H151,2)</f>
        <v>0</v>
      </c>
      <c r="K151" s="293" t="s">
        <v>202</v>
      </c>
      <c r="L151" s="213"/>
      <c r="M151" s="297" t="s">
        <v>5</v>
      </c>
      <c r="N151" s="298" t="s">
        <v>48</v>
      </c>
      <c r="O151" s="214"/>
      <c r="P151" s="299">
        <f>O151*H151</f>
        <v>0</v>
      </c>
      <c r="Q151" s="299">
        <v>0</v>
      </c>
      <c r="R151" s="299">
        <f>Q151*H151</f>
        <v>0</v>
      </c>
      <c r="S151" s="299">
        <v>0</v>
      </c>
      <c r="T151" s="300">
        <f>S151*H151</f>
        <v>0</v>
      </c>
      <c r="AR151" s="202" t="s">
        <v>203</v>
      </c>
      <c r="AT151" s="202" t="s">
        <v>198</v>
      </c>
      <c r="AU151" s="202" t="s">
        <v>85</v>
      </c>
      <c r="AY151" s="202" t="s">
        <v>196</v>
      </c>
      <c r="BE151" s="301">
        <f>IF(N151="základní",J151,0)</f>
        <v>0</v>
      </c>
      <c r="BF151" s="301">
        <f>IF(N151="snížená",J151,0)</f>
        <v>0</v>
      </c>
      <c r="BG151" s="301">
        <f>IF(N151="zákl. přenesená",J151,0)</f>
        <v>0</v>
      </c>
      <c r="BH151" s="301">
        <f>IF(N151="sníž. přenesená",J151,0)</f>
        <v>0</v>
      </c>
      <c r="BI151" s="301">
        <f>IF(N151="nulová",J151,0)</f>
        <v>0</v>
      </c>
      <c r="BJ151" s="202" t="s">
        <v>39</v>
      </c>
      <c r="BK151" s="301">
        <f>ROUND(I151*H151,2)</f>
        <v>0</v>
      </c>
      <c r="BL151" s="202" t="s">
        <v>203</v>
      </c>
      <c r="BM151" s="202" t="s">
        <v>3605</v>
      </c>
    </row>
    <row r="152" spans="2:65" s="279" customFormat="1" ht="37.35" customHeight="1">
      <c r="B152" s="278"/>
      <c r="D152" s="280" t="s">
        <v>76</v>
      </c>
      <c r="E152" s="281" t="s">
        <v>752</v>
      </c>
      <c r="F152" s="281" t="s">
        <v>753</v>
      </c>
      <c r="I152" s="115"/>
      <c r="J152" s="282">
        <f>BK152</f>
        <v>0</v>
      </c>
      <c r="L152" s="278"/>
      <c r="M152" s="283"/>
      <c r="N152" s="284"/>
      <c r="O152" s="284"/>
      <c r="P152" s="285">
        <f>P153+P159+P172+P194+P220</f>
        <v>0</v>
      </c>
      <c r="Q152" s="284"/>
      <c r="R152" s="285">
        <f>R153+R159+R172+R194+R220</f>
        <v>1.479209494</v>
      </c>
      <c r="S152" s="284"/>
      <c r="T152" s="286">
        <f>T153+T159+T172+T194+T220</f>
        <v>6.3899999999999998E-2</v>
      </c>
      <c r="AR152" s="280" t="s">
        <v>85</v>
      </c>
      <c r="AT152" s="287" t="s">
        <v>76</v>
      </c>
      <c r="AU152" s="287" t="s">
        <v>77</v>
      </c>
      <c r="AY152" s="280" t="s">
        <v>196</v>
      </c>
      <c r="BK152" s="288">
        <f>BK153+BK159+BK172+BK194+BK220</f>
        <v>0</v>
      </c>
    </row>
    <row r="153" spans="2:65" s="279" customFormat="1" ht="19.899999999999999" customHeight="1">
      <c r="B153" s="278"/>
      <c r="D153" s="280" t="s">
        <v>76</v>
      </c>
      <c r="E153" s="289" t="s">
        <v>819</v>
      </c>
      <c r="F153" s="289" t="s">
        <v>820</v>
      </c>
      <c r="I153" s="115"/>
      <c r="J153" s="290">
        <f>BK153</f>
        <v>0</v>
      </c>
      <c r="L153" s="278"/>
      <c r="M153" s="283"/>
      <c r="N153" s="284"/>
      <c r="O153" s="284"/>
      <c r="P153" s="285">
        <f>SUM(P154:P158)</f>
        <v>0</v>
      </c>
      <c r="Q153" s="284"/>
      <c r="R153" s="285">
        <f>SUM(R154:R158)</f>
        <v>9.2400000000000017E-3</v>
      </c>
      <c r="S153" s="284"/>
      <c r="T153" s="286">
        <f>SUM(T154:T158)</f>
        <v>0</v>
      </c>
      <c r="AR153" s="280" t="s">
        <v>85</v>
      </c>
      <c r="AT153" s="287" t="s">
        <v>76</v>
      </c>
      <c r="AU153" s="287" t="s">
        <v>39</v>
      </c>
      <c r="AY153" s="280" t="s">
        <v>196</v>
      </c>
      <c r="BK153" s="288">
        <f>SUM(BK154:BK158)</f>
        <v>0</v>
      </c>
    </row>
    <row r="154" spans="2:65" s="212" customFormat="1" ht="38.25" customHeight="1">
      <c r="B154" s="213"/>
      <c r="C154" s="291" t="s">
        <v>381</v>
      </c>
      <c r="D154" s="291" t="s">
        <v>198</v>
      </c>
      <c r="E154" s="292" t="s">
        <v>1695</v>
      </c>
      <c r="F154" s="293" t="s">
        <v>1696</v>
      </c>
      <c r="G154" s="294" t="s">
        <v>400</v>
      </c>
      <c r="H154" s="295">
        <v>32</v>
      </c>
      <c r="I154" s="116">
        <v>0</v>
      </c>
      <c r="J154" s="296">
        <f>ROUND(I154*H154,2)</f>
        <v>0</v>
      </c>
      <c r="K154" s="293" t="s">
        <v>202</v>
      </c>
      <c r="L154" s="213"/>
      <c r="M154" s="297" t="s">
        <v>5</v>
      </c>
      <c r="N154" s="298" t="s">
        <v>48</v>
      </c>
      <c r="O154" s="214"/>
      <c r="P154" s="299">
        <f>O154*H154</f>
        <v>0</v>
      </c>
      <c r="Q154" s="299">
        <v>0</v>
      </c>
      <c r="R154" s="299">
        <f>Q154*H154</f>
        <v>0</v>
      </c>
      <c r="S154" s="299">
        <v>0</v>
      </c>
      <c r="T154" s="300">
        <f>S154*H154</f>
        <v>0</v>
      </c>
      <c r="AR154" s="202" t="s">
        <v>261</v>
      </c>
      <c r="AT154" s="202" t="s">
        <v>198</v>
      </c>
      <c r="AU154" s="202" t="s">
        <v>85</v>
      </c>
      <c r="AY154" s="202" t="s">
        <v>196</v>
      </c>
      <c r="BE154" s="301">
        <f>IF(N154="základní",J154,0)</f>
        <v>0</v>
      </c>
      <c r="BF154" s="301">
        <f>IF(N154="snížená",J154,0)</f>
        <v>0</v>
      </c>
      <c r="BG154" s="301">
        <f>IF(N154="zákl. přenesená",J154,0)</f>
        <v>0</v>
      </c>
      <c r="BH154" s="301">
        <f>IF(N154="sníž. přenesená",J154,0)</f>
        <v>0</v>
      </c>
      <c r="BI154" s="301">
        <f>IF(N154="nulová",J154,0)</f>
        <v>0</v>
      </c>
      <c r="BJ154" s="202" t="s">
        <v>39</v>
      </c>
      <c r="BK154" s="301">
        <f>ROUND(I154*H154,2)</f>
        <v>0</v>
      </c>
      <c r="BL154" s="202" t="s">
        <v>261</v>
      </c>
      <c r="BM154" s="202" t="s">
        <v>3606</v>
      </c>
    </row>
    <row r="155" spans="2:65" s="212" customFormat="1" ht="16.5" customHeight="1">
      <c r="B155" s="213"/>
      <c r="C155" s="302" t="s">
        <v>385</v>
      </c>
      <c r="D155" s="302" t="s">
        <v>291</v>
      </c>
      <c r="E155" s="303" t="s">
        <v>3607</v>
      </c>
      <c r="F155" s="304" t="s">
        <v>3608</v>
      </c>
      <c r="G155" s="305" t="s">
        <v>400</v>
      </c>
      <c r="H155" s="306">
        <v>2</v>
      </c>
      <c r="I155" s="117">
        <v>0</v>
      </c>
      <c r="J155" s="307">
        <f>ROUND(I155*H155,2)</f>
        <v>0</v>
      </c>
      <c r="K155" s="304" t="s">
        <v>351</v>
      </c>
      <c r="L155" s="308"/>
      <c r="M155" s="309" t="s">
        <v>5</v>
      </c>
      <c r="N155" s="310" t="s">
        <v>48</v>
      </c>
      <c r="O155" s="214"/>
      <c r="P155" s="299">
        <f>O155*H155</f>
        <v>0</v>
      </c>
      <c r="Q155" s="299">
        <v>2.7E-4</v>
      </c>
      <c r="R155" s="299">
        <f>Q155*H155</f>
        <v>5.4000000000000001E-4</v>
      </c>
      <c r="S155" s="299">
        <v>0</v>
      </c>
      <c r="T155" s="300">
        <f>S155*H155</f>
        <v>0</v>
      </c>
      <c r="AR155" s="202" t="s">
        <v>327</v>
      </c>
      <c r="AT155" s="202" t="s">
        <v>291</v>
      </c>
      <c r="AU155" s="202" t="s">
        <v>85</v>
      </c>
      <c r="AY155" s="202" t="s">
        <v>196</v>
      </c>
      <c r="BE155" s="301">
        <f>IF(N155="základní",J155,0)</f>
        <v>0</v>
      </c>
      <c r="BF155" s="301">
        <f>IF(N155="snížená",J155,0)</f>
        <v>0</v>
      </c>
      <c r="BG155" s="301">
        <f>IF(N155="zákl. přenesená",J155,0)</f>
        <v>0</v>
      </c>
      <c r="BH155" s="301">
        <f>IF(N155="sníž. přenesená",J155,0)</f>
        <v>0</v>
      </c>
      <c r="BI155" s="301">
        <f>IF(N155="nulová",J155,0)</f>
        <v>0</v>
      </c>
      <c r="BJ155" s="202" t="s">
        <v>39</v>
      </c>
      <c r="BK155" s="301">
        <f>ROUND(I155*H155,2)</f>
        <v>0</v>
      </c>
      <c r="BL155" s="202" t="s">
        <v>261</v>
      </c>
      <c r="BM155" s="202" t="s">
        <v>3609</v>
      </c>
    </row>
    <row r="156" spans="2:65" s="212" customFormat="1" ht="16.5" customHeight="1">
      <c r="B156" s="213"/>
      <c r="C156" s="302" t="s">
        <v>389</v>
      </c>
      <c r="D156" s="302" t="s">
        <v>291</v>
      </c>
      <c r="E156" s="303" t="s">
        <v>1698</v>
      </c>
      <c r="F156" s="304" t="s">
        <v>1699</v>
      </c>
      <c r="G156" s="305" t="s">
        <v>400</v>
      </c>
      <c r="H156" s="306">
        <v>28</v>
      </c>
      <c r="I156" s="117">
        <v>0</v>
      </c>
      <c r="J156" s="307">
        <f>ROUND(I156*H156,2)</f>
        <v>0</v>
      </c>
      <c r="K156" s="304" t="s">
        <v>351</v>
      </c>
      <c r="L156" s="308"/>
      <c r="M156" s="309" t="s">
        <v>5</v>
      </c>
      <c r="N156" s="310" t="s">
        <v>48</v>
      </c>
      <c r="O156" s="214"/>
      <c r="P156" s="299">
        <f>O156*H156</f>
        <v>0</v>
      </c>
      <c r="Q156" s="299">
        <v>2.9E-4</v>
      </c>
      <c r="R156" s="299">
        <f>Q156*H156</f>
        <v>8.1200000000000005E-3</v>
      </c>
      <c r="S156" s="299">
        <v>0</v>
      </c>
      <c r="T156" s="300">
        <f>S156*H156</f>
        <v>0</v>
      </c>
      <c r="AR156" s="202" t="s">
        <v>327</v>
      </c>
      <c r="AT156" s="202" t="s">
        <v>291</v>
      </c>
      <c r="AU156" s="202" t="s">
        <v>85</v>
      </c>
      <c r="AY156" s="202" t="s">
        <v>196</v>
      </c>
      <c r="BE156" s="301">
        <f>IF(N156="základní",J156,0)</f>
        <v>0</v>
      </c>
      <c r="BF156" s="301">
        <f>IF(N156="snížená",J156,0)</f>
        <v>0</v>
      </c>
      <c r="BG156" s="301">
        <f>IF(N156="zákl. přenesená",J156,0)</f>
        <v>0</v>
      </c>
      <c r="BH156" s="301">
        <f>IF(N156="sníž. přenesená",J156,0)</f>
        <v>0</v>
      </c>
      <c r="BI156" s="301">
        <f>IF(N156="nulová",J156,0)</f>
        <v>0</v>
      </c>
      <c r="BJ156" s="202" t="s">
        <v>39</v>
      </c>
      <c r="BK156" s="301">
        <f>ROUND(I156*H156,2)</f>
        <v>0</v>
      </c>
      <c r="BL156" s="202" t="s">
        <v>261</v>
      </c>
      <c r="BM156" s="202" t="s">
        <v>3610</v>
      </c>
    </row>
    <row r="157" spans="2:65" s="212" customFormat="1" ht="16.5" customHeight="1">
      <c r="B157" s="213"/>
      <c r="C157" s="302" t="s">
        <v>393</v>
      </c>
      <c r="D157" s="302" t="s">
        <v>291</v>
      </c>
      <c r="E157" s="303" t="s">
        <v>1701</v>
      </c>
      <c r="F157" s="304" t="s">
        <v>1702</v>
      </c>
      <c r="G157" s="305" t="s">
        <v>400</v>
      </c>
      <c r="H157" s="306">
        <v>2</v>
      </c>
      <c r="I157" s="117">
        <v>0</v>
      </c>
      <c r="J157" s="307">
        <f>ROUND(I157*H157,2)</f>
        <v>0</v>
      </c>
      <c r="K157" s="304" t="s">
        <v>351</v>
      </c>
      <c r="L157" s="308"/>
      <c r="M157" s="309" t="s">
        <v>5</v>
      </c>
      <c r="N157" s="310" t="s">
        <v>48</v>
      </c>
      <c r="O157" s="214"/>
      <c r="P157" s="299">
        <f>O157*H157</f>
        <v>0</v>
      </c>
      <c r="Q157" s="299">
        <v>2.9E-4</v>
      </c>
      <c r="R157" s="299">
        <f>Q157*H157</f>
        <v>5.8E-4</v>
      </c>
      <c r="S157" s="299">
        <v>0</v>
      </c>
      <c r="T157" s="300">
        <f>S157*H157</f>
        <v>0</v>
      </c>
      <c r="AR157" s="202" t="s">
        <v>327</v>
      </c>
      <c r="AT157" s="202" t="s">
        <v>291</v>
      </c>
      <c r="AU157" s="202" t="s">
        <v>85</v>
      </c>
      <c r="AY157" s="202" t="s">
        <v>196</v>
      </c>
      <c r="BE157" s="301">
        <f>IF(N157="základní",J157,0)</f>
        <v>0</v>
      </c>
      <c r="BF157" s="301">
        <f>IF(N157="snížená",J157,0)</f>
        <v>0</v>
      </c>
      <c r="BG157" s="301">
        <f>IF(N157="zákl. přenesená",J157,0)</f>
        <v>0</v>
      </c>
      <c r="BH157" s="301">
        <f>IF(N157="sníž. přenesená",J157,0)</f>
        <v>0</v>
      </c>
      <c r="BI157" s="301">
        <f>IF(N157="nulová",J157,0)</f>
        <v>0</v>
      </c>
      <c r="BJ157" s="202" t="s">
        <v>39</v>
      </c>
      <c r="BK157" s="301">
        <f>ROUND(I157*H157,2)</f>
        <v>0</v>
      </c>
      <c r="BL157" s="202" t="s">
        <v>261</v>
      </c>
      <c r="BM157" s="202" t="s">
        <v>3611</v>
      </c>
    </row>
    <row r="158" spans="2:65" s="212" customFormat="1" ht="38.25" customHeight="1">
      <c r="B158" s="213"/>
      <c r="C158" s="291" t="s">
        <v>397</v>
      </c>
      <c r="D158" s="291" t="s">
        <v>198</v>
      </c>
      <c r="E158" s="292" t="s">
        <v>840</v>
      </c>
      <c r="F158" s="293" t="s">
        <v>841</v>
      </c>
      <c r="G158" s="294" t="s">
        <v>243</v>
      </c>
      <c r="H158" s="295">
        <v>8.9999999999999993E-3</v>
      </c>
      <c r="I158" s="116">
        <v>0</v>
      </c>
      <c r="J158" s="296">
        <f>ROUND(I158*H158,2)</f>
        <v>0</v>
      </c>
      <c r="K158" s="293" t="s">
        <v>202</v>
      </c>
      <c r="L158" s="213"/>
      <c r="M158" s="297" t="s">
        <v>5</v>
      </c>
      <c r="N158" s="298" t="s">
        <v>48</v>
      </c>
      <c r="O158" s="214"/>
      <c r="P158" s="299">
        <f>O158*H158</f>
        <v>0</v>
      </c>
      <c r="Q158" s="299">
        <v>0</v>
      </c>
      <c r="R158" s="299">
        <f>Q158*H158</f>
        <v>0</v>
      </c>
      <c r="S158" s="299">
        <v>0</v>
      </c>
      <c r="T158" s="300">
        <f>S158*H158</f>
        <v>0</v>
      </c>
      <c r="AR158" s="202" t="s">
        <v>261</v>
      </c>
      <c r="AT158" s="202" t="s">
        <v>198</v>
      </c>
      <c r="AU158" s="202" t="s">
        <v>85</v>
      </c>
      <c r="AY158" s="202" t="s">
        <v>196</v>
      </c>
      <c r="BE158" s="301">
        <f>IF(N158="základní",J158,0)</f>
        <v>0</v>
      </c>
      <c r="BF158" s="301">
        <f>IF(N158="snížená",J158,0)</f>
        <v>0</v>
      </c>
      <c r="BG158" s="301">
        <f>IF(N158="zákl. přenesená",J158,0)</f>
        <v>0</v>
      </c>
      <c r="BH158" s="301">
        <f>IF(N158="sníž. přenesená",J158,0)</f>
        <v>0</v>
      </c>
      <c r="BI158" s="301">
        <f>IF(N158="nulová",J158,0)</f>
        <v>0</v>
      </c>
      <c r="BJ158" s="202" t="s">
        <v>39</v>
      </c>
      <c r="BK158" s="301">
        <f>ROUND(I158*H158,2)</f>
        <v>0</v>
      </c>
      <c r="BL158" s="202" t="s">
        <v>261</v>
      </c>
      <c r="BM158" s="202" t="s">
        <v>3612</v>
      </c>
    </row>
    <row r="159" spans="2:65" s="279" customFormat="1" ht="29.85" customHeight="1">
      <c r="B159" s="278"/>
      <c r="D159" s="280" t="s">
        <v>76</v>
      </c>
      <c r="E159" s="289" t="s">
        <v>1318</v>
      </c>
      <c r="F159" s="289" t="s">
        <v>1708</v>
      </c>
      <c r="I159" s="115"/>
      <c r="J159" s="290">
        <f>BK159</f>
        <v>0</v>
      </c>
      <c r="L159" s="278"/>
      <c r="M159" s="283"/>
      <c r="N159" s="284"/>
      <c r="O159" s="284"/>
      <c r="P159" s="285">
        <f>SUM(P160:P171)</f>
        <v>0</v>
      </c>
      <c r="Q159" s="284"/>
      <c r="R159" s="285">
        <f>SUM(R160:R171)</f>
        <v>2.3739999999999997E-2</v>
      </c>
      <c r="S159" s="284"/>
      <c r="T159" s="286">
        <f>SUM(T160:T171)</f>
        <v>0</v>
      </c>
      <c r="AR159" s="280" t="s">
        <v>85</v>
      </c>
      <c r="AT159" s="287" t="s">
        <v>76</v>
      </c>
      <c r="AU159" s="287" t="s">
        <v>39</v>
      </c>
      <c r="AY159" s="280" t="s">
        <v>196</v>
      </c>
      <c r="BK159" s="288">
        <f>SUM(BK160:BK171)</f>
        <v>0</v>
      </c>
    </row>
    <row r="160" spans="2:65" s="212" customFormat="1" ht="16.5" customHeight="1">
      <c r="B160" s="213"/>
      <c r="C160" s="291" t="s">
        <v>403</v>
      </c>
      <c r="D160" s="291" t="s">
        <v>198</v>
      </c>
      <c r="E160" s="292" t="s">
        <v>1712</v>
      </c>
      <c r="F160" s="293" t="s">
        <v>1713</v>
      </c>
      <c r="G160" s="294" t="s">
        <v>400</v>
      </c>
      <c r="H160" s="295">
        <v>5</v>
      </c>
      <c r="I160" s="116">
        <v>0</v>
      </c>
      <c r="J160" s="296">
        <f t="shared" ref="J160:J171" si="20">ROUND(I160*H160,2)</f>
        <v>0</v>
      </c>
      <c r="K160" s="293" t="s">
        <v>202</v>
      </c>
      <c r="L160" s="213"/>
      <c r="M160" s="297" t="s">
        <v>5</v>
      </c>
      <c r="N160" s="298" t="s">
        <v>48</v>
      </c>
      <c r="O160" s="214"/>
      <c r="P160" s="299">
        <f t="shared" ref="P160:P171" si="21">O160*H160</f>
        <v>0</v>
      </c>
      <c r="Q160" s="299">
        <v>1.2600000000000001E-3</v>
      </c>
      <c r="R160" s="299">
        <f t="shared" ref="R160:R171" si="22">Q160*H160</f>
        <v>6.3E-3</v>
      </c>
      <c r="S160" s="299">
        <v>0</v>
      </c>
      <c r="T160" s="300">
        <f t="shared" ref="T160:T171" si="23">S160*H160</f>
        <v>0</v>
      </c>
      <c r="AR160" s="202" t="s">
        <v>261</v>
      </c>
      <c r="AT160" s="202" t="s">
        <v>198</v>
      </c>
      <c r="AU160" s="202" t="s">
        <v>85</v>
      </c>
      <c r="AY160" s="202" t="s">
        <v>196</v>
      </c>
      <c r="BE160" s="301">
        <f t="shared" ref="BE160:BE171" si="24">IF(N160="základní",J160,0)</f>
        <v>0</v>
      </c>
      <c r="BF160" s="301">
        <f t="shared" ref="BF160:BF171" si="25">IF(N160="snížená",J160,0)</f>
        <v>0</v>
      </c>
      <c r="BG160" s="301">
        <f t="shared" ref="BG160:BG171" si="26">IF(N160="zákl. přenesená",J160,0)</f>
        <v>0</v>
      </c>
      <c r="BH160" s="301">
        <f t="shared" ref="BH160:BH171" si="27">IF(N160="sníž. přenesená",J160,0)</f>
        <v>0</v>
      </c>
      <c r="BI160" s="301">
        <f t="shared" ref="BI160:BI171" si="28">IF(N160="nulová",J160,0)</f>
        <v>0</v>
      </c>
      <c r="BJ160" s="202" t="s">
        <v>39</v>
      </c>
      <c r="BK160" s="301">
        <f t="shared" ref="BK160:BK171" si="29">ROUND(I160*H160,2)</f>
        <v>0</v>
      </c>
      <c r="BL160" s="202" t="s">
        <v>261</v>
      </c>
      <c r="BM160" s="202" t="s">
        <v>3613</v>
      </c>
    </row>
    <row r="161" spans="2:65" s="212" customFormat="1" ht="16.5" customHeight="1">
      <c r="B161" s="213"/>
      <c r="C161" s="291" t="s">
        <v>407</v>
      </c>
      <c r="D161" s="291" t="s">
        <v>198</v>
      </c>
      <c r="E161" s="292" t="s">
        <v>1319</v>
      </c>
      <c r="F161" s="293" t="s">
        <v>2827</v>
      </c>
      <c r="G161" s="294" t="s">
        <v>400</v>
      </c>
      <c r="H161" s="295">
        <v>7</v>
      </c>
      <c r="I161" s="116">
        <v>0</v>
      </c>
      <c r="J161" s="296">
        <f t="shared" si="20"/>
        <v>0</v>
      </c>
      <c r="K161" s="293" t="s">
        <v>202</v>
      </c>
      <c r="L161" s="213"/>
      <c r="M161" s="297" t="s">
        <v>5</v>
      </c>
      <c r="N161" s="298" t="s">
        <v>48</v>
      </c>
      <c r="O161" s="214"/>
      <c r="P161" s="299">
        <f t="shared" si="21"/>
        <v>0</v>
      </c>
      <c r="Q161" s="299">
        <v>5.5999999999999995E-4</v>
      </c>
      <c r="R161" s="299">
        <f t="shared" si="22"/>
        <v>3.9199999999999999E-3</v>
      </c>
      <c r="S161" s="299">
        <v>0</v>
      </c>
      <c r="T161" s="300">
        <f t="shared" si="23"/>
        <v>0</v>
      </c>
      <c r="AR161" s="202" t="s">
        <v>261</v>
      </c>
      <c r="AT161" s="202" t="s">
        <v>198</v>
      </c>
      <c r="AU161" s="202" t="s">
        <v>85</v>
      </c>
      <c r="AY161" s="202" t="s">
        <v>196</v>
      </c>
      <c r="BE161" s="301">
        <f t="shared" si="24"/>
        <v>0</v>
      </c>
      <c r="BF161" s="301">
        <f t="shared" si="25"/>
        <v>0</v>
      </c>
      <c r="BG161" s="301">
        <f t="shared" si="26"/>
        <v>0</v>
      </c>
      <c r="BH161" s="301">
        <f t="shared" si="27"/>
        <v>0</v>
      </c>
      <c r="BI161" s="301">
        <f t="shared" si="28"/>
        <v>0</v>
      </c>
      <c r="BJ161" s="202" t="s">
        <v>39</v>
      </c>
      <c r="BK161" s="301">
        <f t="shared" si="29"/>
        <v>0</v>
      </c>
      <c r="BL161" s="202" t="s">
        <v>261</v>
      </c>
      <c r="BM161" s="202" t="s">
        <v>3614</v>
      </c>
    </row>
    <row r="162" spans="2:65" s="212" customFormat="1" ht="16.5" customHeight="1">
      <c r="B162" s="213"/>
      <c r="C162" s="291" t="s">
        <v>411</v>
      </c>
      <c r="D162" s="291" t="s">
        <v>198</v>
      </c>
      <c r="E162" s="292" t="s">
        <v>1730</v>
      </c>
      <c r="F162" s="293" t="s">
        <v>1731</v>
      </c>
      <c r="G162" s="294" t="s">
        <v>400</v>
      </c>
      <c r="H162" s="295">
        <v>6</v>
      </c>
      <c r="I162" s="116">
        <v>0</v>
      </c>
      <c r="J162" s="296">
        <f t="shared" si="20"/>
        <v>0</v>
      </c>
      <c r="K162" s="293" t="s">
        <v>202</v>
      </c>
      <c r="L162" s="213"/>
      <c r="M162" s="297" t="s">
        <v>5</v>
      </c>
      <c r="N162" s="298" t="s">
        <v>48</v>
      </c>
      <c r="O162" s="214"/>
      <c r="P162" s="299">
        <f t="shared" si="21"/>
        <v>0</v>
      </c>
      <c r="Q162" s="299">
        <v>2.9E-4</v>
      </c>
      <c r="R162" s="299">
        <f t="shared" si="22"/>
        <v>1.74E-3</v>
      </c>
      <c r="S162" s="299">
        <v>0</v>
      </c>
      <c r="T162" s="300">
        <f t="shared" si="23"/>
        <v>0</v>
      </c>
      <c r="AR162" s="202" t="s">
        <v>261</v>
      </c>
      <c r="AT162" s="202" t="s">
        <v>198</v>
      </c>
      <c r="AU162" s="202" t="s">
        <v>85</v>
      </c>
      <c r="AY162" s="202" t="s">
        <v>196</v>
      </c>
      <c r="BE162" s="301">
        <f t="shared" si="24"/>
        <v>0</v>
      </c>
      <c r="BF162" s="301">
        <f t="shared" si="25"/>
        <v>0</v>
      </c>
      <c r="BG162" s="301">
        <f t="shared" si="26"/>
        <v>0</v>
      </c>
      <c r="BH162" s="301">
        <f t="shared" si="27"/>
        <v>0</v>
      </c>
      <c r="BI162" s="301">
        <f t="shared" si="28"/>
        <v>0</v>
      </c>
      <c r="BJ162" s="202" t="s">
        <v>39</v>
      </c>
      <c r="BK162" s="301">
        <f t="shared" si="29"/>
        <v>0</v>
      </c>
      <c r="BL162" s="202" t="s">
        <v>261</v>
      </c>
      <c r="BM162" s="202" t="s">
        <v>3615</v>
      </c>
    </row>
    <row r="163" spans="2:65" s="212" customFormat="1" ht="16.5" customHeight="1">
      <c r="B163" s="213"/>
      <c r="C163" s="291" t="s">
        <v>415</v>
      </c>
      <c r="D163" s="291" t="s">
        <v>198</v>
      </c>
      <c r="E163" s="292" t="s">
        <v>1736</v>
      </c>
      <c r="F163" s="293" t="s">
        <v>1737</v>
      </c>
      <c r="G163" s="294" t="s">
        <v>400</v>
      </c>
      <c r="H163" s="295">
        <v>2</v>
      </c>
      <c r="I163" s="116">
        <v>0</v>
      </c>
      <c r="J163" s="296">
        <f t="shared" si="20"/>
        <v>0</v>
      </c>
      <c r="K163" s="293" t="s">
        <v>202</v>
      </c>
      <c r="L163" s="213"/>
      <c r="M163" s="297" t="s">
        <v>5</v>
      </c>
      <c r="N163" s="298" t="s">
        <v>48</v>
      </c>
      <c r="O163" s="214"/>
      <c r="P163" s="299">
        <f t="shared" si="21"/>
        <v>0</v>
      </c>
      <c r="Q163" s="299">
        <v>3.5E-4</v>
      </c>
      <c r="R163" s="299">
        <f t="shared" si="22"/>
        <v>6.9999999999999999E-4</v>
      </c>
      <c r="S163" s="299">
        <v>0</v>
      </c>
      <c r="T163" s="300">
        <f t="shared" si="23"/>
        <v>0</v>
      </c>
      <c r="AR163" s="202" t="s">
        <v>261</v>
      </c>
      <c r="AT163" s="202" t="s">
        <v>198</v>
      </c>
      <c r="AU163" s="202" t="s">
        <v>85</v>
      </c>
      <c r="AY163" s="202" t="s">
        <v>196</v>
      </c>
      <c r="BE163" s="301">
        <f t="shared" si="24"/>
        <v>0</v>
      </c>
      <c r="BF163" s="301">
        <f t="shared" si="25"/>
        <v>0</v>
      </c>
      <c r="BG163" s="301">
        <f t="shared" si="26"/>
        <v>0</v>
      </c>
      <c r="BH163" s="301">
        <f t="shared" si="27"/>
        <v>0</v>
      </c>
      <c r="BI163" s="301">
        <f t="shared" si="28"/>
        <v>0</v>
      </c>
      <c r="BJ163" s="202" t="s">
        <v>39</v>
      </c>
      <c r="BK163" s="301">
        <f t="shared" si="29"/>
        <v>0</v>
      </c>
      <c r="BL163" s="202" t="s">
        <v>261</v>
      </c>
      <c r="BM163" s="202" t="s">
        <v>3616</v>
      </c>
    </row>
    <row r="164" spans="2:65" s="212" customFormat="1" ht="16.5" customHeight="1">
      <c r="B164" s="213"/>
      <c r="C164" s="291" t="s">
        <v>419</v>
      </c>
      <c r="D164" s="291" t="s">
        <v>198</v>
      </c>
      <c r="E164" s="292" t="s">
        <v>1739</v>
      </c>
      <c r="F164" s="293" t="s">
        <v>1740</v>
      </c>
      <c r="G164" s="294" t="s">
        <v>400</v>
      </c>
      <c r="H164" s="295">
        <v>1</v>
      </c>
      <c r="I164" s="116">
        <v>0</v>
      </c>
      <c r="J164" s="296">
        <f t="shared" si="20"/>
        <v>0</v>
      </c>
      <c r="K164" s="293" t="s">
        <v>202</v>
      </c>
      <c r="L164" s="213"/>
      <c r="M164" s="297" t="s">
        <v>5</v>
      </c>
      <c r="N164" s="298" t="s">
        <v>48</v>
      </c>
      <c r="O164" s="214"/>
      <c r="P164" s="299">
        <f t="shared" si="21"/>
        <v>0</v>
      </c>
      <c r="Q164" s="299">
        <v>5.6999999999999998E-4</v>
      </c>
      <c r="R164" s="299">
        <f t="shared" si="22"/>
        <v>5.6999999999999998E-4</v>
      </c>
      <c r="S164" s="299">
        <v>0</v>
      </c>
      <c r="T164" s="300">
        <f t="shared" si="23"/>
        <v>0</v>
      </c>
      <c r="AR164" s="202" t="s">
        <v>261</v>
      </c>
      <c r="AT164" s="202" t="s">
        <v>198</v>
      </c>
      <c r="AU164" s="202" t="s">
        <v>85</v>
      </c>
      <c r="AY164" s="202" t="s">
        <v>196</v>
      </c>
      <c r="BE164" s="301">
        <f t="shared" si="24"/>
        <v>0</v>
      </c>
      <c r="BF164" s="301">
        <f t="shared" si="25"/>
        <v>0</v>
      </c>
      <c r="BG164" s="301">
        <f t="shared" si="26"/>
        <v>0</v>
      </c>
      <c r="BH164" s="301">
        <f t="shared" si="27"/>
        <v>0</v>
      </c>
      <c r="BI164" s="301">
        <f t="shared" si="28"/>
        <v>0</v>
      </c>
      <c r="BJ164" s="202" t="s">
        <v>39</v>
      </c>
      <c r="BK164" s="301">
        <f t="shared" si="29"/>
        <v>0</v>
      </c>
      <c r="BL164" s="202" t="s">
        <v>261</v>
      </c>
      <c r="BM164" s="202" t="s">
        <v>3617</v>
      </c>
    </row>
    <row r="165" spans="2:65" s="212" customFormat="1" ht="25.5" customHeight="1">
      <c r="B165" s="213"/>
      <c r="C165" s="291" t="s">
        <v>424</v>
      </c>
      <c r="D165" s="291" t="s">
        <v>198</v>
      </c>
      <c r="E165" s="292" t="s">
        <v>1751</v>
      </c>
      <c r="F165" s="293" t="s">
        <v>1752</v>
      </c>
      <c r="G165" s="294" t="s">
        <v>288</v>
      </c>
      <c r="H165" s="295">
        <v>5</v>
      </c>
      <c r="I165" s="116">
        <v>0</v>
      </c>
      <c r="J165" s="296">
        <f t="shared" si="20"/>
        <v>0</v>
      </c>
      <c r="K165" s="293" t="s">
        <v>202</v>
      </c>
      <c r="L165" s="213"/>
      <c r="M165" s="297" t="s">
        <v>5</v>
      </c>
      <c r="N165" s="298" t="s">
        <v>48</v>
      </c>
      <c r="O165" s="214"/>
      <c r="P165" s="299">
        <f t="shared" si="21"/>
        <v>0</v>
      </c>
      <c r="Q165" s="299">
        <v>0</v>
      </c>
      <c r="R165" s="299">
        <f t="shared" si="22"/>
        <v>0</v>
      </c>
      <c r="S165" s="299">
        <v>0</v>
      </c>
      <c r="T165" s="300">
        <f t="shared" si="23"/>
        <v>0</v>
      </c>
      <c r="AR165" s="202" t="s">
        <v>261</v>
      </c>
      <c r="AT165" s="202" t="s">
        <v>198</v>
      </c>
      <c r="AU165" s="202" t="s">
        <v>85</v>
      </c>
      <c r="AY165" s="202" t="s">
        <v>196</v>
      </c>
      <c r="BE165" s="301">
        <f t="shared" si="24"/>
        <v>0</v>
      </c>
      <c r="BF165" s="301">
        <f t="shared" si="25"/>
        <v>0</v>
      </c>
      <c r="BG165" s="301">
        <f t="shared" si="26"/>
        <v>0</v>
      </c>
      <c r="BH165" s="301">
        <f t="shared" si="27"/>
        <v>0</v>
      </c>
      <c r="BI165" s="301">
        <f t="shared" si="28"/>
        <v>0</v>
      </c>
      <c r="BJ165" s="202" t="s">
        <v>39</v>
      </c>
      <c r="BK165" s="301">
        <f t="shared" si="29"/>
        <v>0</v>
      </c>
      <c r="BL165" s="202" t="s">
        <v>261</v>
      </c>
      <c r="BM165" s="202" t="s">
        <v>3618</v>
      </c>
    </row>
    <row r="166" spans="2:65" s="212" customFormat="1" ht="25.5" customHeight="1">
      <c r="B166" s="213"/>
      <c r="C166" s="291" t="s">
        <v>428</v>
      </c>
      <c r="D166" s="291" t="s">
        <v>198</v>
      </c>
      <c r="E166" s="292" t="s">
        <v>1760</v>
      </c>
      <c r="F166" s="293" t="s">
        <v>1761</v>
      </c>
      <c r="G166" s="294" t="s">
        <v>288</v>
      </c>
      <c r="H166" s="295">
        <v>1</v>
      </c>
      <c r="I166" s="116">
        <v>0</v>
      </c>
      <c r="J166" s="296">
        <f t="shared" si="20"/>
        <v>0</v>
      </c>
      <c r="K166" s="293" t="s">
        <v>202</v>
      </c>
      <c r="L166" s="213"/>
      <c r="M166" s="297" t="s">
        <v>5</v>
      </c>
      <c r="N166" s="298" t="s">
        <v>48</v>
      </c>
      <c r="O166" s="214"/>
      <c r="P166" s="299">
        <f t="shared" si="21"/>
        <v>0</v>
      </c>
      <c r="Q166" s="299">
        <v>0</v>
      </c>
      <c r="R166" s="299">
        <f t="shared" si="22"/>
        <v>0</v>
      </c>
      <c r="S166" s="299">
        <v>0</v>
      </c>
      <c r="T166" s="300">
        <f t="shared" si="23"/>
        <v>0</v>
      </c>
      <c r="AR166" s="202" t="s">
        <v>261</v>
      </c>
      <c r="AT166" s="202" t="s">
        <v>198</v>
      </c>
      <c r="AU166" s="202" t="s">
        <v>85</v>
      </c>
      <c r="AY166" s="202" t="s">
        <v>196</v>
      </c>
      <c r="BE166" s="301">
        <f t="shared" si="24"/>
        <v>0</v>
      </c>
      <c r="BF166" s="301">
        <f t="shared" si="25"/>
        <v>0</v>
      </c>
      <c r="BG166" s="301">
        <f t="shared" si="26"/>
        <v>0</v>
      </c>
      <c r="BH166" s="301">
        <f t="shared" si="27"/>
        <v>0</v>
      </c>
      <c r="BI166" s="301">
        <f t="shared" si="28"/>
        <v>0</v>
      </c>
      <c r="BJ166" s="202" t="s">
        <v>39</v>
      </c>
      <c r="BK166" s="301">
        <f t="shared" si="29"/>
        <v>0</v>
      </c>
      <c r="BL166" s="202" t="s">
        <v>261</v>
      </c>
      <c r="BM166" s="202" t="s">
        <v>3619</v>
      </c>
    </row>
    <row r="167" spans="2:65" s="212" customFormat="1" ht="16.5" customHeight="1">
      <c r="B167" s="213"/>
      <c r="C167" s="302" t="s">
        <v>432</v>
      </c>
      <c r="D167" s="302" t="s">
        <v>291</v>
      </c>
      <c r="E167" s="303" t="s">
        <v>2834</v>
      </c>
      <c r="F167" s="304" t="s">
        <v>2835</v>
      </c>
      <c r="G167" s="305" t="s">
        <v>288</v>
      </c>
      <c r="H167" s="306">
        <v>2</v>
      </c>
      <c r="I167" s="117">
        <v>0</v>
      </c>
      <c r="J167" s="307">
        <f t="shared" si="20"/>
        <v>0</v>
      </c>
      <c r="K167" s="304" t="s">
        <v>351</v>
      </c>
      <c r="L167" s="308"/>
      <c r="M167" s="309" t="s">
        <v>5</v>
      </c>
      <c r="N167" s="310" t="s">
        <v>48</v>
      </c>
      <c r="O167" s="214"/>
      <c r="P167" s="299">
        <f t="shared" si="21"/>
        <v>0</v>
      </c>
      <c r="Q167" s="299">
        <v>2.9399999999999999E-3</v>
      </c>
      <c r="R167" s="299">
        <f t="shared" si="22"/>
        <v>5.8799999999999998E-3</v>
      </c>
      <c r="S167" s="299">
        <v>0</v>
      </c>
      <c r="T167" s="300">
        <f t="shared" si="23"/>
        <v>0</v>
      </c>
      <c r="AR167" s="202" t="s">
        <v>327</v>
      </c>
      <c r="AT167" s="202" t="s">
        <v>291</v>
      </c>
      <c r="AU167" s="202" t="s">
        <v>85</v>
      </c>
      <c r="AY167" s="202" t="s">
        <v>196</v>
      </c>
      <c r="BE167" s="301">
        <f t="shared" si="24"/>
        <v>0</v>
      </c>
      <c r="BF167" s="301">
        <f t="shared" si="25"/>
        <v>0</v>
      </c>
      <c r="BG167" s="301">
        <f t="shared" si="26"/>
        <v>0</v>
      </c>
      <c r="BH167" s="301">
        <f t="shared" si="27"/>
        <v>0</v>
      </c>
      <c r="BI167" s="301">
        <f t="shared" si="28"/>
        <v>0</v>
      </c>
      <c r="BJ167" s="202" t="s">
        <v>39</v>
      </c>
      <c r="BK167" s="301">
        <f t="shared" si="29"/>
        <v>0</v>
      </c>
      <c r="BL167" s="202" t="s">
        <v>261</v>
      </c>
      <c r="BM167" s="202" t="s">
        <v>3620</v>
      </c>
    </row>
    <row r="168" spans="2:65" s="212" customFormat="1" ht="25.5" customHeight="1">
      <c r="B168" s="213"/>
      <c r="C168" s="291" t="s">
        <v>436</v>
      </c>
      <c r="D168" s="291" t="s">
        <v>198</v>
      </c>
      <c r="E168" s="292" t="s">
        <v>1780</v>
      </c>
      <c r="F168" s="293" t="s">
        <v>3621</v>
      </c>
      <c r="G168" s="294" t="s">
        <v>288</v>
      </c>
      <c r="H168" s="295">
        <v>1</v>
      </c>
      <c r="I168" s="116">
        <v>0</v>
      </c>
      <c r="J168" s="296">
        <f t="shared" si="20"/>
        <v>0</v>
      </c>
      <c r="K168" s="293" t="s">
        <v>351</v>
      </c>
      <c r="L168" s="213"/>
      <c r="M168" s="297" t="s">
        <v>5</v>
      </c>
      <c r="N168" s="298" t="s">
        <v>48</v>
      </c>
      <c r="O168" s="214"/>
      <c r="P168" s="299">
        <f t="shared" si="21"/>
        <v>0</v>
      </c>
      <c r="Q168" s="299">
        <v>3.4000000000000002E-4</v>
      </c>
      <c r="R168" s="299">
        <f t="shared" si="22"/>
        <v>3.4000000000000002E-4</v>
      </c>
      <c r="S168" s="299">
        <v>0</v>
      </c>
      <c r="T168" s="300">
        <f t="shared" si="23"/>
        <v>0</v>
      </c>
      <c r="AR168" s="202" t="s">
        <v>261</v>
      </c>
      <c r="AT168" s="202" t="s">
        <v>198</v>
      </c>
      <c r="AU168" s="202" t="s">
        <v>85</v>
      </c>
      <c r="AY168" s="202" t="s">
        <v>196</v>
      </c>
      <c r="BE168" s="301">
        <f t="shared" si="24"/>
        <v>0</v>
      </c>
      <c r="BF168" s="301">
        <f t="shared" si="25"/>
        <v>0</v>
      </c>
      <c r="BG168" s="301">
        <f t="shared" si="26"/>
        <v>0</v>
      </c>
      <c r="BH168" s="301">
        <f t="shared" si="27"/>
        <v>0</v>
      </c>
      <c r="BI168" s="301">
        <f t="shared" si="28"/>
        <v>0</v>
      </c>
      <c r="BJ168" s="202" t="s">
        <v>39</v>
      </c>
      <c r="BK168" s="301">
        <f t="shared" si="29"/>
        <v>0</v>
      </c>
      <c r="BL168" s="202" t="s">
        <v>261</v>
      </c>
      <c r="BM168" s="202" t="s">
        <v>3622</v>
      </c>
    </row>
    <row r="169" spans="2:65" s="212" customFormat="1" ht="16.5" customHeight="1">
      <c r="B169" s="213"/>
      <c r="C169" s="291" t="s">
        <v>440</v>
      </c>
      <c r="D169" s="291" t="s">
        <v>198</v>
      </c>
      <c r="E169" s="292" t="s">
        <v>1784</v>
      </c>
      <c r="F169" s="293" t="s">
        <v>1785</v>
      </c>
      <c r="G169" s="294" t="s">
        <v>288</v>
      </c>
      <c r="H169" s="295">
        <v>3</v>
      </c>
      <c r="I169" s="116">
        <v>0</v>
      </c>
      <c r="J169" s="296">
        <f t="shared" si="20"/>
        <v>0</v>
      </c>
      <c r="K169" s="293" t="s">
        <v>351</v>
      </c>
      <c r="L169" s="213"/>
      <c r="M169" s="297" t="s">
        <v>5</v>
      </c>
      <c r="N169" s="298" t="s">
        <v>48</v>
      </c>
      <c r="O169" s="214"/>
      <c r="P169" s="299">
        <f t="shared" si="21"/>
        <v>0</v>
      </c>
      <c r="Q169" s="299">
        <v>1.4300000000000001E-3</v>
      </c>
      <c r="R169" s="299">
        <f t="shared" si="22"/>
        <v>4.2900000000000004E-3</v>
      </c>
      <c r="S169" s="299">
        <v>0</v>
      </c>
      <c r="T169" s="300">
        <f t="shared" si="23"/>
        <v>0</v>
      </c>
      <c r="AR169" s="202" t="s">
        <v>261</v>
      </c>
      <c r="AT169" s="202" t="s">
        <v>198</v>
      </c>
      <c r="AU169" s="202" t="s">
        <v>85</v>
      </c>
      <c r="AY169" s="202" t="s">
        <v>196</v>
      </c>
      <c r="BE169" s="301">
        <f t="shared" si="24"/>
        <v>0</v>
      </c>
      <c r="BF169" s="301">
        <f t="shared" si="25"/>
        <v>0</v>
      </c>
      <c r="BG169" s="301">
        <f t="shared" si="26"/>
        <v>0</v>
      </c>
      <c r="BH169" s="301">
        <f t="shared" si="27"/>
        <v>0</v>
      </c>
      <c r="BI169" s="301">
        <f t="shared" si="28"/>
        <v>0</v>
      </c>
      <c r="BJ169" s="202" t="s">
        <v>39</v>
      </c>
      <c r="BK169" s="301">
        <f t="shared" si="29"/>
        <v>0</v>
      </c>
      <c r="BL169" s="202" t="s">
        <v>261</v>
      </c>
      <c r="BM169" s="202" t="s">
        <v>3623</v>
      </c>
    </row>
    <row r="170" spans="2:65" s="212" customFormat="1" ht="16.5" customHeight="1">
      <c r="B170" s="213"/>
      <c r="C170" s="291" t="s">
        <v>444</v>
      </c>
      <c r="D170" s="291" t="s">
        <v>198</v>
      </c>
      <c r="E170" s="292" t="s">
        <v>1322</v>
      </c>
      <c r="F170" s="293" t="s">
        <v>1790</v>
      </c>
      <c r="G170" s="294" t="s">
        <v>400</v>
      </c>
      <c r="H170" s="295">
        <v>21</v>
      </c>
      <c r="I170" s="116">
        <v>0</v>
      </c>
      <c r="J170" s="296">
        <f t="shared" si="20"/>
        <v>0</v>
      </c>
      <c r="K170" s="293" t="s">
        <v>202</v>
      </c>
      <c r="L170" s="213"/>
      <c r="M170" s="297" t="s">
        <v>5</v>
      </c>
      <c r="N170" s="298" t="s">
        <v>48</v>
      </c>
      <c r="O170" s="214"/>
      <c r="P170" s="299">
        <f t="shared" si="21"/>
        <v>0</v>
      </c>
      <c r="Q170" s="299">
        <v>0</v>
      </c>
      <c r="R170" s="299">
        <f t="shared" si="22"/>
        <v>0</v>
      </c>
      <c r="S170" s="299">
        <v>0</v>
      </c>
      <c r="T170" s="300">
        <f t="shared" si="23"/>
        <v>0</v>
      </c>
      <c r="AR170" s="202" t="s">
        <v>261</v>
      </c>
      <c r="AT170" s="202" t="s">
        <v>198</v>
      </c>
      <c r="AU170" s="202" t="s">
        <v>85</v>
      </c>
      <c r="AY170" s="202" t="s">
        <v>196</v>
      </c>
      <c r="BE170" s="301">
        <f t="shared" si="24"/>
        <v>0</v>
      </c>
      <c r="BF170" s="301">
        <f t="shared" si="25"/>
        <v>0</v>
      </c>
      <c r="BG170" s="301">
        <f t="shared" si="26"/>
        <v>0</v>
      </c>
      <c r="BH170" s="301">
        <f t="shared" si="27"/>
        <v>0</v>
      </c>
      <c r="BI170" s="301">
        <f t="shared" si="28"/>
        <v>0</v>
      </c>
      <c r="BJ170" s="202" t="s">
        <v>39</v>
      </c>
      <c r="BK170" s="301">
        <f t="shared" si="29"/>
        <v>0</v>
      </c>
      <c r="BL170" s="202" t="s">
        <v>261</v>
      </c>
      <c r="BM170" s="202" t="s">
        <v>3624</v>
      </c>
    </row>
    <row r="171" spans="2:65" s="212" customFormat="1" ht="38.25" customHeight="1">
      <c r="B171" s="213"/>
      <c r="C171" s="291" t="s">
        <v>448</v>
      </c>
      <c r="D171" s="291" t="s">
        <v>198</v>
      </c>
      <c r="E171" s="292" t="s">
        <v>1795</v>
      </c>
      <c r="F171" s="293" t="s">
        <v>1796</v>
      </c>
      <c r="G171" s="294" t="s">
        <v>243</v>
      </c>
      <c r="H171" s="295">
        <v>2.4E-2</v>
      </c>
      <c r="I171" s="116">
        <v>0</v>
      </c>
      <c r="J171" s="296">
        <f t="shared" si="20"/>
        <v>0</v>
      </c>
      <c r="K171" s="293" t="s">
        <v>202</v>
      </c>
      <c r="L171" s="213"/>
      <c r="M171" s="297" t="s">
        <v>5</v>
      </c>
      <c r="N171" s="298" t="s">
        <v>48</v>
      </c>
      <c r="O171" s="214"/>
      <c r="P171" s="299">
        <f t="shared" si="21"/>
        <v>0</v>
      </c>
      <c r="Q171" s="299">
        <v>0</v>
      </c>
      <c r="R171" s="299">
        <f t="shared" si="22"/>
        <v>0</v>
      </c>
      <c r="S171" s="299">
        <v>0</v>
      </c>
      <c r="T171" s="300">
        <f t="shared" si="23"/>
        <v>0</v>
      </c>
      <c r="AR171" s="202" t="s">
        <v>261</v>
      </c>
      <c r="AT171" s="202" t="s">
        <v>198</v>
      </c>
      <c r="AU171" s="202" t="s">
        <v>85</v>
      </c>
      <c r="AY171" s="202" t="s">
        <v>196</v>
      </c>
      <c r="BE171" s="301">
        <f t="shared" si="24"/>
        <v>0</v>
      </c>
      <c r="BF171" s="301">
        <f t="shared" si="25"/>
        <v>0</v>
      </c>
      <c r="BG171" s="301">
        <f t="shared" si="26"/>
        <v>0</v>
      </c>
      <c r="BH171" s="301">
        <f t="shared" si="27"/>
        <v>0</v>
      </c>
      <c r="BI171" s="301">
        <f t="shared" si="28"/>
        <v>0</v>
      </c>
      <c r="BJ171" s="202" t="s">
        <v>39</v>
      </c>
      <c r="BK171" s="301">
        <f t="shared" si="29"/>
        <v>0</v>
      </c>
      <c r="BL171" s="202" t="s">
        <v>261</v>
      </c>
      <c r="BM171" s="202" t="s">
        <v>3625</v>
      </c>
    </row>
    <row r="172" spans="2:65" s="279" customFormat="1" ht="29.85" customHeight="1">
      <c r="B172" s="278"/>
      <c r="D172" s="280" t="s">
        <v>76</v>
      </c>
      <c r="E172" s="289" t="s">
        <v>1798</v>
      </c>
      <c r="F172" s="289" t="s">
        <v>1799</v>
      </c>
      <c r="I172" s="115"/>
      <c r="J172" s="290">
        <f>BK172</f>
        <v>0</v>
      </c>
      <c r="L172" s="278"/>
      <c r="M172" s="283"/>
      <c r="N172" s="284"/>
      <c r="O172" s="284"/>
      <c r="P172" s="285">
        <f>SUM(P173:P193)</f>
        <v>0</v>
      </c>
      <c r="Q172" s="284"/>
      <c r="R172" s="285">
        <f>SUM(R173:R193)</f>
        <v>9.635949399999999E-2</v>
      </c>
      <c r="S172" s="284"/>
      <c r="T172" s="286">
        <f>SUM(T173:T193)</f>
        <v>6.3899999999999998E-2</v>
      </c>
      <c r="AR172" s="280" t="s">
        <v>85</v>
      </c>
      <c r="AT172" s="287" t="s">
        <v>76</v>
      </c>
      <c r="AU172" s="287" t="s">
        <v>39</v>
      </c>
      <c r="AY172" s="280" t="s">
        <v>196</v>
      </c>
      <c r="BK172" s="288">
        <f>SUM(BK173:BK193)</f>
        <v>0</v>
      </c>
    </row>
    <row r="173" spans="2:65" s="212" customFormat="1" ht="16.5" customHeight="1">
      <c r="B173" s="213"/>
      <c r="C173" s="291" t="s">
        <v>452</v>
      </c>
      <c r="D173" s="291" t="s">
        <v>198</v>
      </c>
      <c r="E173" s="292" t="s">
        <v>2840</v>
      </c>
      <c r="F173" s="293" t="s">
        <v>2841</v>
      </c>
      <c r="G173" s="294" t="s">
        <v>400</v>
      </c>
      <c r="H173" s="295">
        <v>30</v>
      </c>
      <c r="I173" s="116">
        <v>0</v>
      </c>
      <c r="J173" s="296">
        <f t="shared" ref="J173:J182" si="30">ROUND(I173*H173,2)</f>
        <v>0</v>
      </c>
      <c r="K173" s="293" t="s">
        <v>202</v>
      </c>
      <c r="L173" s="213"/>
      <c r="M173" s="297" t="s">
        <v>5</v>
      </c>
      <c r="N173" s="298" t="s">
        <v>48</v>
      </c>
      <c r="O173" s="214"/>
      <c r="P173" s="299">
        <f t="shared" ref="P173:P182" si="31">O173*H173</f>
        <v>0</v>
      </c>
      <c r="Q173" s="299">
        <v>0</v>
      </c>
      <c r="R173" s="299">
        <f t="shared" ref="R173:R182" si="32">Q173*H173</f>
        <v>0</v>
      </c>
      <c r="S173" s="299">
        <v>2.1299999999999999E-3</v>
      </c>
      <c r="T173" s="300">
        <f t="shared" ref="T173:T182" si="33">S173*H173</f>
        <v>6.3899999999999998E-2</v>
      </c>
      <c r="AR173" s="202" t="s">
        <v>261</v>
      </c>
      <c r="AT173" s="202" t="s">
        <v>198</v>
      </c>
      <c r="AU173" s="202" t="s">
        <v>85</v>
      </c>
      <c r="AY173" s="202" t="s">
        <v>196</v>
      </c>
      <c r="BE173" s="301">
        <f t="shared" ref="BE173:BE182" si="34">IF(N173="základní",J173,0)</f>
        <v>0</v>
      </c>
      <c r="BF173" s="301">
        <f t="shared" ref="BF173:BF182" si="35">IF(N173="snížená",J173,0)</f>
        <v>0</v>
      </c>
      <c r="BG173" s="301">
        <f t="shared" ref="BG173:BG182" si="36">IF(N173="zákl. přenesená",J173,0)</f>
        <v>0</v>
      </c>
      <c r="BH173" s="301">
        <f t="shared" ref="BH173:BH182" si="37">IF(N173="sníž. přenesená",J173,0)</f>
        <v>0</v>
      </c>
      <c r="BI173" s="301">
        <f t="shared" ref="BI173:BI182" si="38">IF(N173="nulová",J173,0)</f>
        <v>0</v>
      </c>
      <c r="BJ173" s="202" t="s">
        <v>39</v>
      </c>
      <c r="BK173" s="301">
        <f t="shared" ref="BK173:BK182" si="39">ROUND(I173*H173,2)</f>
        <v>0</v>
      </c>
      <c r="BL173" s="202" t="s">
        <v>261</v>
      </c>
      <c r="BM173" s="202" t="s">
        <v>3626</v>
      </c>
    </row>
    <row r="174" spans="2:65" s="212" customFormat="1" ht="25.5" customHeight="1">
      <c r="B174" s="213"/>
      <c r="C174" s="291" t="s">
        <v>456</v>
      </c>
      <c r="D174" s="291" t="s">
        <v>198</v>
      </c>
      <c r="E174" s="292" t="s">
        <v>1803</v>
      </c>
      <c r="F174" s="293" t="s">
        <v>1804</v>
      </c>
      <c r="G174" s="294" t="s">
        <v>400</v>
      </c>
      <c r="H174" s="295">
        <v>19</v>
      </c>
      <c r="I174" s="116">
        <v>0</v>
      </c>
      <c r="J174" s="296">
        <f t="shared" si="30"/>
        <v>0</v>
      </c>
      <c r="K174" s="293" t="s">
        <v>202</v>
      </c>
      <c r="L174" s="213"/>
      <c r="M174" s="297" t="s">
        <v>5</v>
      </c>
      <c r="N174" s="298" t="s">
        <v>48</v>
      </c>
      <c r="O174" s="214"/>
      <c r="P174" s="299">
        <f t="shared" si="31"/>
        <v>0</v>
      </c>
      <c r="Q174" s="299">
        <v>6.6E-4</v>
      </c>
      <c r="R174" s="299">
        <f t="shared" si="32"/>
        <v>1.2539999999999999E-2</v>
      </c>
      <c r="S174" s="299">
        <v>0</v>
      </c>
      <c r="T174" s="300">
        <f t="shared" si="33"/>
        <v>0</v>
      </c>
      <c r="AR174" s="202" t="s">
        <v>261</v>
      </c>
      <c r="AT174" s="202" t="s">
        <v>198</v>
      </c>
      <c r="AU174" s="202" t="s">
        <v>85</v>
      </c>
      <c r="AY174" s="202" t="s">
        <v>196</v>
      </c>
      <c r="BE174" s="301">
        <f t="shared" si="34"/>
        <v>0</v>
      </c>
      <c r="BF174" s="301">
        <f t="shared" si="35"/>
        <v>0</v>
      </c>
      <c r="BG174" s="301">
        <f t="shared" si="36"/>
        <v>0</v>
      </c>
      <c r="BH174" s="301">
        <f t="shared" si="37"/>
        <v>0</v>
      </c>
      <c r="BI174" s="301">
        <f t="shared" si="38"/>
        <v>0</v>
      </c>
      <c r="BJ174" s="202" t="s">
        <v>39</v>
      </c>
      <c r="BK174" s="301">
        <f t="shared" si="39"/>
        <v>0</v>
      </c>
      <c r="BL174" s="202" t="s">
        <v>261</v>
      </c>
      <c r="BM174" s="202" t="s">
        <v>3627</v>
      </c>
    </row>
    <row r="175" spans="2:65" s="212" customFormat="1" ht="25.5" customHeight="1">
      <c r="B175" s="213"/>
      <c r="C175" s="291" t="s">
        <v>460</v>
      </c>
      <c r="D175" s="291" t="s">
        <v>198</v>
      </c>
      <c r="E175" s="292" t="s">
        <v>1806</v>
      </c>
      <c r="F175" s="293" t="s">
        <v>1807</v>
      </c>
      <c r="G175" s="294" t="s">
        <v>400</v>
      </c>
      <c r="H175" s="295">
        <v>32</v>
      </c>
      <c r="I175" s="116">
        <v>0</v>
      </c>
      <c r="J175" s="296">
        <f t="shared" si="30"/>
        <v>0</v>
      </c>
      <c r="K175" s="293" t="s">
        <v>202</v>
      </c>
      <c r="L175" s="213"/>
      <c r="M175" s="297" t="s">
        <v>5</v>
      </c>
      <c r="N175" s="298" t="s">
        <v>48</v>
      </c>
      <c r="O175" s="214"/>
      <c r="P175" s="299">
        <f t="shared" si="31"/>
        <v>0</v>
      </c>
      <c r="Q175" s="299">
        <v>9.1E-4</v>
      </c>
      <c r="R175" s="299">
        <f t="shared" si="32"/>
        <v>2.912E-2</v>
      </c>
      <c r="S175" s="299">
        <v>0</v>
      </c>
      <c r="T175" s="300">
        <f t="shared" si="33"/>
        <v>0</v>
      </c>
      <c r="AR175" s="202" t="s">
        <v>261</v>
      </c>
      <c r="AT175" s="202" t="s">
        <v>198</v>
      </c>
      <c r="AU175" s="202" t="s">
        <v>85</v>
      </c>
      <c r="AY175" s="202" t="s">
        <v>196</v>
      </c>
      <c r="BE175" s="301">
        <f t="shared" si="34"/>
        <v>0</v>
      </c>
      <c r="BF175" s="301">
        <f t="shared" si="35"/>
        <v>0</v>
      </c>
      <c r="BG175" s="301">
        <f t="shared" si="36"/>
        <v>0</v>
      </c>
      <c r="BH175" s="301">
        <f t="shared" si="37"/>
        <v>0</v>
      </c>
      <c r="BI175" s="301">
        <f t="shared" si="38"/>
        <v>0</v>
      </c>
      <c r="BJ175" s="202" t="s">
        <v>39</v>
      </c>
      <c r="BK175" s="301">
        <f t="shared" si="39"/>
        <v>0</v>
      </c>
      <c r="BL175" s="202" t="s">
        <v>261</v>
      </c>
      <c r="BM175" s="202" t="s">
        <v>3628</v>
      </c>
    </row>
    <row r="176" spans="2:65" s="212" customFormat="1" ht="38.25" customHeight="1">
      <c r="B176" s="213"/>
      <c r="C176" s="291" t="s">
        <v>466</v>
      </c>
      <c r="D176" s="291" t="s">
        <v>198</v>
      </c>
      <c r="E176" s="292" t="s">
        <v>1812</v>
      </c>
      <c r="F176" s="293" t="s">
        <v>1813</v>
      </c>
      <c r="G176" s="294" t="s">
        <v>400</v>
      </c>
      <c r="H176" s="295">
        <v>17</v>
      </c>
      <c r="I176" s="116">
        <v>0</v>
      </c>
      <c r="J176" s="296">
        <f t="shared" si="30"/>
        <v>0</v>
      </c>
      <c r="K176" s="293" t="s">
        <v>202</v>
      </c>
      <c r="L176" s="213"/>
      <c r="M176" s="297" t="s">
        <v>5</v>
      </c>
      <c r="N176" s="298" t="s">
        <v>48</v>
      </c>
      <c r="O176" s="214"/>
      <c r="P176" s="299">
        <f t="shared" si="31"/>
        <v>0</v>
      </c>
      <c r="Q176" s="299">
        <v>4.0000000000000003E-5</v>
      </c>
      <c r="R176" s="299">
        <f t="shared" si="32"/>
        <v>6.8000000000000005E-4</v>
      </c>
      <c r="S176" s="299">
        <v>0</v>
      </c>
      <c r="T176" s="300">
        <f t="shared" si="33"/>
        <v>0</v>
      </c>
      <c r="AR176" s="202" t="s">
        <v>261</v>
      </c>
      <c r="AT176" s="202" t="s">
        <v>198</v>
      </c>
      <c r="AU176" s="202" t="s">
        <v>85</v>
      </c>
      <c r="AY176" s="202" t="s">
        <v>196</v>
      </c>
      <c r="BE176" s="301">
        <f t="shared" si="34"/>
        <v>0</v>
      </c>
      <c r="BF176" s="301">
        <f t="shared" si="35"/>
        <v>0</v>
      </c>
      <c r="BG176" s="301">
        <f t="shared" si="36"/>
        <v>0</v>
      </c>
      <c r="BH176" s="301">
        <f t="shared" si="37"/>
        <v>0</v>
      </c>
      <c r="BI176" s="301">
        <f t="shared" si="38"/>
        <v>0</v>
      </c>
      <c r="BJ176" s="202" t="s">
        <v>39</v>
      </c>
      <c r="BK176" s="301">
        <f t="shared" si="39"/>
        <v>0</v>
      </c>
      <c r="BL176" s="202" t="s">
        <v>261</v>
      </c>
      <c r="BM176" s="202" t="s">
        <v>3629</v>
      </c>
    </row>
    <row r="177" spans="2:65" s="212" customFormat="1" ht="38.25" customHeight="1">
      <c r="B177" s="213"/>
      <c r="C177" s="291" t="s">
        <v>470</v>
      </c>
      <c r="D177" s="291" t="s">
        <v>198</v>
      </c>
      <c r="E177" s="292" t="s">
        <v>1815</v>
      </c>
      <c r="F177" s="293" t="s">
        <v>1816</v>
      </c>
      <c r="G177" s="294" t="s">
        <v>400</v>
      </c>
      <c r="H177" s="295">
        <v>4</v>
      </c>
      <c r="I177" s="116">
        <v>0</v>
      </c>
      <c r="J177" s="296">
        <f t="shared" si="30"/>
        <v>0</v>
      </c>
      <c r="K177" s="293" t="s">
        <v>202</v>
      </c>
      <c r="L177" s="213"/>
      <c r="M177" s="297" t="s">
        <v>5</v>
      </c>
      <c r="N177" s="298" t="s">
        <v>48</v>
      </c>
      <c r="O177" s="214"/>
      <c r="P177" s="299">
        <f t="shared" si="31"/>
        <v>0</v>
      </c>
      <c r="Q177" s="299">
        <v>4.0000000000000003E-5</v>
      </c>
      <c r="R177" s="299">
        <f t="shared" si="32"/>
        <v>1.6000000000000001E-4</v>
      </c>
      <c r="S177" s="299">
        <v>0</v>
      </c>
      <c r="T177" s="300">
        <f t="shared" si="33"/>
        <v>0</v>
      </c>
      <c r="AR177" s="202" t="s">
        <v>261</v>
      </c>
      <c r="AT177" s="202" t="s">
        <v>198</v>
      </c>
      <c r="AU177" s="202" t="s">
        <v>85</v>
      </c>
      <c r="AY177" s="202" t="s">
        <v>196</v>
      </c>
      <c r="BE177" s="301">
        <f t="shared" si="34"/>
        <v>0</v>
      </c>
      <c r="BF177" s="301">
        <f t="shared" si="35"/>
        <v>0</v>
      </c>
      <c r="BG177" s="301">
        <f t="shared" si="36"/>
        <v>0</v>
      </c>
      <c r="BH177" s="301">
        <f t="shared" si="37"/>
        <v>0</v>
      </c>
      <c r="BI177" s="301">
        <f t="shared" si="38"/>
        <v>0</v>
      </c>
      <c r="BJ177" s="202" t="s">
        <v>39</v>
      </c>
      <c r="BK177" s="301">
        <f t="shared" si="39"/>
        <v>0</v>
      </c>
      <c r="BL177" s="202" t="s">
        <v>261</v>
      </c>
      <c r="BM177" s="202" t="s">
        <v>3630</v>
      </c>
    </row>
    <row r="178" spans="2:65" s="212" customFormat="1" ht="16.5" customHeight="1">
      <c r="B178" s="213"/>
      <c r="C178" s="291" t="s">
        <v>475</v>
      </c>
      <c r="D178" s="291" t="s">
        <v>198</v>
      </c>
      <c r="E178" s="292" t="s">
        <v>1818</v>
      </c>
      <c r="F178" s="293" t="s">
        <v>1819</v>
      </c>
      <c r="G178" s="294" t="s">
        <v>288</v>
      </c>
      <c r="H178" s="295">
        <v>12</v>
      </c>
      <c r="I178" s="116">
        <v>0</v>
      </c>
      <c r="J178" s="296">
        <f t="shared" si="30"/>
        <v>0</v>
      </c>
      <c r="K178" s="293" t="s">
        <v>202</v>
      </c>
      <c r="L178" s="213"/>
      <c r="M178" s="297" t="s">
        <v>5</v>
      </c>
      <c r="N178" s="298" t="s">
        <v>48</v>
      </c>
      <c r="O178" s="214"/>
      <c r="P178" s="299">
        <f t="shared" si="31"/>
        <v>0</v>
      </c>
      <c r="Q178" s="299">
        <v>0</v>
      </c>
      <c r="R178" s="299">
        <f t="shared" si="32"/>
        <v>0</v>
      </c>
      <c r="S178" s="299">
        <v>0</v>
      </c>
      <c r="T178" s="300">
        <f t="shared" si="33"/>
        <v>0</v>
      </c>
      <c r="AR178" s="202" t="s">
        <v>261</v>
      </c>
      <c r="AT178" s="202" t="s">
        <v>198</v>
      </c>
      <c r="AU178" s="202" t="s">
        <v>85</v>
      </c>
      <c r="AY178" s="202" t="s">
        <v>196</v>
      </c>
      <c r="BE178" s="301">
        <f t="shared" si="34"/>
        <v>0</v>
      </c>
      <c r="BF178" s="301">
        <f t="shared" si="35"/>
        <v>0</v>
      </c>
      <c r="BG178" s="301">
        <f t="shared" si="36"/>
        <v>0</v>
      </c>
      <c r="BH178" s="301">
        <f t="shared" si="37"/>
        <v>0</v>
      </c>
      <c r="BI178" s="301">
        <f t="shared" si="38"/>
        <v>0</v>
      </c>
      <c r="BJ178" s="202" t="s">
        <v>39</v>
      </c>
      <c r="BK178" s="301">
        <f t="shared" si="39"/>
        <v>0</v>
      </c>
      <c r="BL178" s="202" t="s">
        <v>261</v>
      </c>
      <c r="BM178" s="202" t="s">
        <v>3631</v>
      </c>
    </row>
    <row r="179" spans="2:65" s="212" customFormat="1" ht="25.5" customHeight="1">
      <c r="B179" s="213"/>
      <c r="C179" s="291" t="s">
        <v>479</v>
      </c>
      <c r="D179" s="291" t="s">
        <v>198</v>
      </c>
      <c r="E179" s="292" t="s">
        <v>1824</v>
      </c>
      <c r="F179" s="293" t="s">
        <v>1825</v>
      </c>
      <c r="G179" s="294" t="s">
        <v>288</v>
      </c>
      <c r="H179" s="295">
        <v>8</v>
      </c>
      <c r="I179" s="116">
        <v>0</v>
      </c>
      <c r="J179" s="296">
        <f t="shared" si="30"/>
        <v>0</v>
      </c>
      <c r="K179" s="293" t="s">
        <v>202</v>
      </c>
      <c r="L179" s="213"/>
      <c r="M179" s="297" t="s">
        <v>5</v>
      </c>
      <c r="N179" s="298" t="s">
        <v>48</v>
      </c>
      <c r="O179" s="214"/>
      <c r="P179" s="299">
        <f t="shared" si="31"/>
        <v>0</v>
      </c>
      <c r="Q179" s="299">
        <v>1.7000000000000001E-4</v>
      </c>
      <c r="R179" s="299">
        <f t="shared" si="32"/>
        <v>1.3600000000000001E-3</v>
      </c>
      <c r="S179" s="299">
        <v>0</v>
      </c>
      <c r="T179" s="300">
        <f t="shared" si="33"/>
        <v>0</v>
      </c>
      <c r="AR179" s="202" t="s">
        <v>261</v>
      </c>
      <c r="AT179" s="202" t="s">
        <v>198</v>
      </c>
      <c r="AU179" s="202" t="s">
        <v>85</v>
      </c>
      <c r="AY179" s="202" t="s">
        <v>196</v>
      </c>
      <c r="BE179" s="301">
        <f t="shared" si="34"/>
        <v>0</v>
      </c>
      <c r="BF179" s="301">
        <f t="shared" si="35"/>
        <v>0</v>
      </c>
      <c r="BG179" s="301">
        <f t="shared" si="36"/>
        <v>0</v>
      </c>
      <c r="BH179" s="301">
        <f t="shared" si="37"/>
        <v>0</v>
      </c>
      <c r="BI179" s="301">
        <f t="shared" si="38"/>
        <v>0</v>
      </c>
      <c r="BJ179" s="202" t="s">
        <v>39</v>
      </c>
      <c r="BK179" s="301">
        <f t="shared" si="39"/>
        <v>0</v>
      </c>
      <c r="BL179" s="202" t="s">
        <v>261</v>
      </c>
      <c r="BM179" s="202" t="s">
        <v>3632</v>
      </c>
    </row>
    <row r="180" spans="2:65" s="212" customFormat="1" ht="16.5" customHeight="1">
      <c r="B180" s="213"/>
      <c r="C180" s="291" t="s">
        <v>484</v>
      </c>
      <c r="D180" s="291" t="s">
        <v>198</v>
      </c>
      <c r="E180" s="292" t="s">
        <v>1827</v>
      </c>
      <c r="F180" s="293" t="s">
        <v>1828</v>
      </c>
      <c r="G180" s="294" t="s">
        <v>1829</v>
      </c>
      <c r="H180" s="295">
        <v>1</v>
      </c>
      <c r="I180" s="116">
        <v>0</v>
      </c>
      <c r="J180" s="296">
        <f t="shared" si="30"/>
        <v>0</v>
      </c>
      <c r="K180" s="293" t="s">
        <v>202</v>
      </c>
      <c r="L180" s="213"/>
      <c r="M180" s="297" t="s">
        <v>5</v>
      </c>
      <c r="N180" s="298" t="s">
        <v>48</v>
      </c>
      <c r="O180" s="214"/>
      <c r="P180" s="299">
        <f t="shared" si="31"/>
        <v>0</v>
      </c>
      <c r="Q180" s="299">
        <v>2.1000000000000001E-4</v>
      </c>
      <c r="R180" s="299">
        <f t="shared" si="32"/>
        <v>2.1000000000000001E-4</v>
      </c>
      <c r="S180" s="299">
        <v>0</v>
      </c>
      <c r="T180" s="300">
        <f t="shared" si="33"/>
        <v>0</v>
      </c>
      <c r="AR180" s="202" t="s">
        <v>261</v>
      </c>
      <c r="AT180" s="202" t="s">
        <v>198</v>
      </c>
      <c r="AU180" s="202" t="s">
        <v>85</v>
      </c>
      <c r="AY180" s="202" t="s">
        <v>196</v>
      </c>
      <c r="BE180" s="301">
        <f t="shared" si="34"/>
        <v>0</v>
      </c>
      <c r="BF180" s="301">
        <f t="shared" si="35"/>
        <v>0</v>
      </c>
      <c r="BG180" s="301">
        <f t="shared" si="36"/>
        <v>0</v>
      </c>
      <c r="BH180" s="301">
        <f t="shared" si="37"/>
        <v>0</v>
      </c>
      <c r="BI180" s="301">
        <f t="shared" si="38"/>
        <v>0</v>
      </c>
      <c r="BJ180" s="202" t="s">
        <v>39</v>
      </c>
      <c r="BK180" s="301">
        <f t="shared" si="39"/>
        <v>0</v>
      </c>
      <c r="BL180" s="202" t="s">
        <v>261</v>
      </c>
      <c r="BM180" s="202" t="s">
        <v>3633</v>
      </c>
    </row>
    <row r="181" spans="2:65" s="212" customFormat="1" ht="25.5" customHeight="1">
      <c r="B181" s="213"/>
      <c r="C181" s="291" t="s">
        <v>488</v>
      </c>
      <c r="D181" s="291" t="s">
        <v>198</v>
      </c>
      <c r="E181" s="292" t="s">
        <v>1834</v>
      </c>
      <c r="F181" s="293" t="s">
        <v>1835</v>
      </c>
      <c r="G181" s="294" t="s">
        <v>288</v>
      </c>
      <c r="H181" s="295">
        <v>4</v>
      </c>
      <c r="I181" s="116">
        <v>0</v>
      </c>
      <c r="J181" s="296">
        <f t="shared" si="30"/>
        <v>0</v>
      </c>
      <c r="K181" s="293" t="s">
        <v>202</v>
      </c>
      <c r="L181" s="213"/>
      <c r="M181" s="297" t="s">
        <v>5</v>
      </c>
      <c r="N181" s="298" t="s">
        <v>48</v>
      </c>
      <c r="O181" s="214"/>
      <c r="P181" s="299">
        <f t="shared" si="31"/>
        <v>0</v>
      </c>
      <c r="Q181" s="299">
        <v>1E-4</v>
      </c>
      <c r="R181" s="299">
        <f t="shared" si="32"/>
        <v>4.0000000000000002E-4</v>
      </c>
      <c r="S181" s="299">
        <v>0</v>
      </c>
      <c r="T181" s="300">
        <f t="shared" si="33"/>
        <v>0</v>
      </c>
      <c r="AR181" s="202" t="s">
        <v>261</v>
      </c>
      <c r="AT181" s="202" t="s">
        <v>198</v>
      </c>
      <c r="AU181" s="202" t="s">
        <v>85</v>
      </c>
      <c r="AY181" s="202" t="s">
        <v>196</v>
      </c>
      <c r="BE181" s="301">
        <f t="shared" si="34"/>
        <v>0</v>
      </c>
      <c r="BF181" s="301">
        <f t="shared" si="35"/>
        <v>0</v>
      </c>
      <c r="BG181" s="301">
        <f t="shared" si="36"/>
        <v>0</v>
      </c>
      <c r="BH181" s="301">
        <f t="shared" si="37"/>
        <v>0</v>
      </c>
      <c r="BI181" s="301">
        <f t="shared" si="38"/>
        <v>0</v>
      </c>
      <c r="BJ181" s="202" t="s">
        <v>39</v>
      </c>
      <c r="BK181" s="301">
        <f t="shared" si="39"/>
        <v>0</v>
      </c>
      <c r="BL181" s="202" t="s">
        <v>261</v>
      </c>
      <c r="BM181" s="202" t="s">
        <v>3634</v>
      </c>
    </row>
    <row r="182" spans="2:65" s="212" customFormat="1" ht="16.5" customHeight="1">
      <c r="B182" s="213"/>
      <c r="C182" s="302" t="s">
        <v>493</v>
      </c>
      <c r="D182" s="302" t="s">
        <v>291</v>
      </c>
      <c r="E182" s="303" t="s">
        <v>1840</v>
      </c>
      <c r="F182" s="304" t="s">
        <v>1841</v>
      </c>
      <c r="G182" s="305" t="s">
        <v>288</v>
      </c>
      <c r="H182" s="306">
        <v>2</v>
      </c>
      <c r="I182" s="117">
        <v>0</v>
      </c>
      <c r="J182" s="307">
        <f t="shared" si="30"/>
        <v>0</v>
      </c>
      <c r="K182" s="304" t="s">
        <v>351</v>
      </c>
      <c r="L182" s="308"/>
      <c r="M182" s="309" t="s">
        <v>5</v>
      </c>
      <c r="N182" s="310" t="s">
        <v>48</v>
      </c>
      <c r="O182" s="214"/>
      <c r="P182" s="299">
        <f t="shared" si="31"/>
        <v>0</v>
      </c>
      <c r="Q182" s="299">
        <v>1.7000000000000001E-4</v>
      </c>
      <c r="R182" s="299">
        <f t="shared" si="32"/>
        <v>3.4000000000000002E-4</v>
      </c>
      <c r="S182" s="299">
        <v>0</v>
      </c>
      <c r="T182" s="300">
        <f t="shared" si="33"/>
        <v>0</v>
      </c>
      <c r="AR182" s="202" t="s">
        <v>327</v>
      </c>
      <c r="AT182" s="202" t="s">
        <v>291</v>
      </c>
      <c r="AU182" s="202" t="s">
        <v>85</v>
      </c>
      <c r="AY182" s="202" t="s">
        <v>196</v>
      </c>
      <c r="BE182" s="301">
        <f t="shared" si="34"/>
        <v>0</v>
      </c>
      <c r="BF182" s="301">
        <f t="shared" si="35"/>
        <v>0</v>
      </c>
      <c r="BG182" s="301">
        <f t="shared" si="36"/>
        <v>0</v>
      </c>
      <c r="BH182" s="301">
        <f t="shared" si="37"/>
        <v>0</v>
      </c>
      <c r="BI182" s="301">
        <f t="shared" si="38"/>
        <v>0</v>
      </c>
      <c r="BJ182" s="202" t="s">
        <v>39</v>
      </c>
      <c r="BK182" s="301">
        <f t="shared" si="39"/>
        <v>0</v>
      </c>
      <c r="BL182" s="202" t="s">
        <v>261</v>
      </c>
      <c r="BM182" s="202" t="s">
        <v>3635</v>
      </c>
    </row>
    <row r="183" spans="2:65" s="212" customFormat="1">
      <c r="B183" s="213"/>
      <c r="D183" s="313"/>
      <c r="F183" s="324"/>
      <c r="I183" s="119"/>
      <c r="L183" s="213"/>
      <c r="M183" s="325"/>
      <c r="N183" s="214"/>
      <c r="O183" s="214"/>
      <c r="P183" s="214"/>
      <c r="Q183" s="214"/>
      <c r="R183" s="214"/>
      <c r="S183" s="214"/>
      <c r="T183" s="326"/>
      <c r="AT183" s="202"/>
      <c r="AU183" s="202"/>
    </row>
    <row r="184" spans="2:65" s="212" customFormat="1" ht="25.5" customHeight="1">
      <c r="B184" s="213"/>
      <c r="C184" s="291" t="s">
        <v>497</v>
      </c>
      <c r="D184" s="291" t="s">
        <v>198</v>
      </c>
      <c r="E184" s="292" t="s">
        <v>1843</v>
      </c>
      <c r="F184" s="293" t="s">
        <v>1844</v>
      </c>
      <c r="G184" s="294" t="s">
        <v>288</v>
      </c>
      <c r="H184" s="295">
        <v>1</v>
      </c>
      <c r="I184" s="116">
        <v>0</v>
      </c>
      <c r="J184" s="296">
        <f>ROUND(I184*H184,2)</f>
        <v>0</v>
      </c>
      <c r="K184" s="293" t="s">
        <v>202</v>
      </c>
      <c r="L184" s="213"/>
      <c r="M184" s="297" t="s">
        <v>5</v>
      </c>
      <c r="N184" s="298" t="s">
        <v>48</v>
      </c>
      <c r="O184" s="214"/>
      <c r="P184" s="299">
        <f>O184*H184</f>
        <v>0</v>
      </c>
      <c r="Q184" s="299">
        <v>2.0000000000000002E-5</v>
      </c>
      <c r="R184" s="299">
        <f>Q184*H184</f>
        <v>2.0000000000000002E-5</v>
      </c>
      <c r="S184" s="299">
        <v>0</v>
      </c>
      <c r="T184" s="300">
        <f>S184*H184</f>
        <v>0</v>
      </c>
      <c r="AR184" s="202" t="s">
        <v>261</v>
      </c>
      <c r="AT184" s="202" t="s">
        <v>198</v>
      </c>
      <c r="AU184" s="202" t="s">
        <v>85</v>
      </c>
      <c r="AY184" s="202" t="s">
        <v>196</v>
      </c>
      <c r="BE184" s="301">
        <f>IF(N184="základní",J184,0)</f>
        <v>0</v>
      </c>
      <c r="BF184" s="301">
        <f>IF(N184="snížená",J184,0)</f>
        <v>0</v>
      </c>
      <c r="BG184" s="301">
        <f>IF(N184="zákl. přenesená",J184,0)</f>
        <v>0</v>
      </c>
      <c r="BH184" s="301">
        <f>IF(N184="sníž. přenesená",J184,0)</f>
        <v>0</v>
      </c>
      <c r="BI184" s="301">
        <f>IF(N184="nulová",J184,0)</f>
        <v>0</v>
      </c>
      <c r="BJ184" s="202" t="s">
        <v>39</v>
      </c>
      <c r="BK184" s="301">
        <f>ROUND(I184*H184,2)</f>
        <v>0</v>
      </c>
      <c r="BL184" s="202" t="s">
        <v>261</v>
      </c>
      <c r="BM184" s="202" t="s">
        <v>3636</v>
      </c>
    </row>
    <row r="185" spans="2:65" s="212" customFormat="1" ht="16.5" customHeight="1">
      <c r="B185" s="213"/>
      <c r="C185" s="302" t="s">
        <v>501</v>
      </c>
      <c r="D185" s="302" t="s">
        <v>291</v>
      </c>
      <c r="E185" s="303" t="s">
        <v>1846</v>
      </c>
      <c r="F185" s="304" t="s">
        <v>1847</v>
      </c>
      <c r="G185" s="305" t="s">
        <v>288</v>
      </c>
      <c r="H185" s="306">
        <v>1</v>
      </c>
      <c r="I185" s="117">
        <v>0</v>
      </c>
      <c r="J185" s="307">
        <f>ROUND(I185*H185,2)</f>
        <v>0</v>
      </c>
      <c r="K185" s="304" t="s">
        <v>351</v>
      </c>
      <c r="L185" s="308"/>
      <c r="M185" s="309" t="s">
        <v>5</v>
      </c>
      <c r="N185" s="310" t="s">
        <v>48</v>
      </c>
      <c r="O185" s="214"/>
      <c r="P185" s="299">
        <f>O185*H185</f>
        <v>0</v>
      </c>
      <c r="Q185" s="299">
        <v>6.6E-4</v>
      </c>
      <c r="R185" s="299">
        <f>Q185*H185</f>
        <v>6.6E-4</v>
      </c>
      <c r="S185" s="299">
        <v>0</v>
      </c>
      <c r="T185" s="300">
        <f>S185*H185</f>
        <v>0</v>
      </c>
      <c r="AR185" s="202" t="s">
        <v>327</v>
      </c>
      <c r="AT185" s="202" t="s">
        <v>291</v>
      </c>
      <c r="AU185" s="202" t="s">
        <v>85</v>
      </c>
      <c r="AY185" s="202" t="s">
        <v>196</v>
      </c>
      <c r="BE185" s="301">
        <f>IF(N185="základní",J185,0)</f>
        <v>0</v>
      </c>
      <c r="BF185" s="301">
        <f>IF(N185="snížená",J185,0)</f>
        <v>0</v>
      </c>
      <c r="BG185" s="301">
        <f>IF(N185="zákl. přenesená",J185,0)</f>
        <v>0</v>
      </c>
      <c r="BH185" s="301">
        <f>IF(N185="sníž. přenesená",J185,0)</f>
        <v>0</v>
      </c>
      <c r="BI185" s="301">
        <f>IF(N185="nulová",J185,0)</f>
        <v>0</v>
      </c>
      <c r="BJ185" s="202" t="s">
        <v>39</v>
      </c>
      <c r="BK185" s="301">
        <f>ROUND(I185*H185,2)</f>
        <v>0</v>
      </c>
      <c r="BL185" s="202" t="s">
        <v>261</v>
      </c>
      <c r="BM185" s="202" t="s">
        <v>3637</v>
      </c>
    </row>
    <row r="186" spans="2:65" s="212" customFormat="1">
      <c r="B186" s="213"/>
      <c r="D186" s="313"/>
      <c r="F186" s="324"/>
      <c r="I186" s="119"/>
      <c r="L186" s="213"/>
      <c r="M186" s="325"/>
      <c r="N186" s="214"/>
      <c r="O186" s="214"/>
      <c r="P186" s="214"/>
      <c r="Q186" s="214"/>
      <c r="R186" s="214"/>
      <c r="S186" s="214"/>
      <c r="T186" s="326"/>
      <c r="AT186" s="202"/>
      <c r="AU186" s="202"/>
    </row>
    <row r="187" spans="2:65" s="212" customFormat="1" ht="25.5" customHeight="1">
      <c r="B187" s="213"/>
      <c r="C187" s="291" t="s">
        <v>505</v>
      </c>
      <c r="D187" s="291" t="s">
        <v>198</v>
      </c>
      <c r="E187" s="292" t="s">
        <v>1849</v>
      </c>
      <c r="F187" s="293" t="s">
        <v>1850</v>
      </c>
      <c r="G187" s="294" t="s">
        <v>288</v>
      </c>
      <c r="H187" s="295">
        <v>2</v>
      </c>
      <c r="I187" s="116">
        <v>0</v>
      </c>
      <c r="J187" s="296">
        <f>ROUND(I187*H187,2)</f>
        <v>0</v>
      </c>
      <c r="K187" s="293" t="s">
        <v>202</v>
      </c>
      <c r="L187" s="213"/>
      <c r="M187" s="297" t="s">
        <v>5</v>
      </c>
      <c r="N187" s="298" t="s">
        <v>48</v>
      </c>
      <c r="O187" s="214"/>
      <c r="P187" s="299">
        <f>O187*H187</f>
        <v>0</v>
      </c>
      <c r="Q187" s="299">
        <v>2.0000000000000002E-5</v>
      </c>
      <c r="R187" s="299">
        <f>Q187*H187</f>
        <v>4.0000000000000003E-5</v>
      </c>
      <c r="S187" s="299">
        <v>0</v>
      </c>
      <c r="T187" s="300">
        <f>S187*H187</f>
        <v>0</v>
      </c>
      <c r="AR187" s="202" t="s">
        <v>261</v>
      </c>
      <c r="AT187" s="202" t="s">
        <v>198</v>
      </c>
      <c r="AU187" s="202" t="s">
        <v>85</v>
      </c>
      <c r="AY187" s="202" t="s">
        <v>196</v>
      </c>
      <c r="BE187" s="301">
        <f>IF(N187="základní",J187,0)</f>
        <v>0</v>
      </c>
      <c r="BF187" s="301">
        <f>IF(N187="snížená",J187,0)</f>
        <v>0</v>
      </c>
      <c r="BG187" s="301">
        <f>IF(N187="zákl. přenesená",J187,0)</f>
        <v>0</v>
      </c>
      <c r="BH187" s="301">
        <f>IF(N187="sníž. přenesená",J187,0)</f>
        <v>0</v>
      </c>
      <c r="BI187" s="301">
        <f>IF(N187="nulová",J187,0)</f>
        <v>0</v>
      </c>
      <c r="BJ187" s="202" t="s">
        <v>39</v>
      </c>
      <c r="BK187" s="301">
        <f>ROUND(I187*H187,2)</f>
        <v>0</v>
      </c>
      <c r="BL187" s="202" t="s">
        <v>261</v>
      </c>
      <c r="BM187" s="202" t="s">
        <v>3638</v>
      </c>
    </row>
    <row r="188" spans="2:65" s="212" customFormat="1" ht="16.5" customHeight="1">
      <c r="B188" s="213"/>
      <c r="C188" s="302" t="s">
        <v>509</v>
      </c>
      <c r="D188" s="302" t="s">
        <v>291</v>
      </c>
      <c r="E188" s="303" t="s">
        <v>1852</v>
      </c>
      <c r="F188" s="304" t="s">
        <v>1853</v>
      </c>
      <c r="G188" s="305" t="s">
        <v>288</v>
      </c>
      <c r="H188" s="306">
        <v>2</v>
      </c>
      <c r="I188" s="117">
        <v>0</v>
      </c>
      <c r="J188" s="307">
        <f>ROUND(I188*H188,2)</f>
        <v>0</v>
      </c>
      <c r="K188" s="304" t="s">
        <v>202</v>
      </c>
      <c r="L188" s="308"/>
      <c r="M188" s="309" t="s">
        <v>5</v>
      </c>
      <c r="N188" s="310" t="s">
        <v>48</v>
      </c>
      <c r="O188" s="214"/>
      <c r="P188" s="299">
        <f>O188*H188</f>
        <v>0</v>
      </c>
      <c r="Q188" s="299">
        <v>3.2000000000000003E-4</v>
      </c>
      <c r="R188" s="299">
        <f>Q188*H188</f>
        <v>6.4000000000000005E-4</v>
      </c>
      <c r="S188" s="299">
        <v>0</v>
      </c>
      <c r="T188" s="300">
        <f>S188*H188</f>
        <v>0</v>
      </c>
      <c r="AR188" s="202" t="s">
        <v>327</v>
      </c>
      <c r="AT188" s="202" t="s">
        <v>291</v>
      </c>
      <c r="AU188" s="202" t="s">
        <v>85</v>
      </c>
      <c r="AY188" s="202" t="s">
        <v>196</v>
      </c>
      <c r="BE188" s="301">
        <f>IF(N188="základní",J188,0)</f>
        <v>0</v>
      </c>
      <c r="BF188" s="301">
        <f>IF(N188="snížená",J188,0)</f>
        <v>0</v>
      </c>
      <c r="BG188" s="301">
        <f>IF(N188="zákl. přenesená",J188,0)</f>
        <v>0</v>
      </c>
      <c r="BH188" s="301">
        <f>IF(N188="sníž. přenesená",J188,0)</f>
        <v>0</v>
      </c>
      <c r="BI188" s="301">
        <f>IF(N188="nulová",J188,0)</f>
        <v>0</v>
      </c>
      <c r="BJ188" s="202" t="s">
        <v>39</v>
      </c>
      <c r="BK188" s="301">
        <f>ROUND(I188*H188,2)</f>
        <v>0</v>
      </c>
      <c r="BL188" s="202" t="s">
        <v>261</v>
      </c>
      <c r="BM188" s="202" t="s">
        <v>3639</v>
      </c>
    </row>
    <row r="189" spans="2:65" s="212" customFormat="1">
      <c r="B189" s="213"/>
      <c r="D189" s="313"/>
      <c r="F189" s="324"/>
      <c r="I189" s="119"/>
      <c r="L189" s="213"/>
      <c r="M189" s="325"/>
      <c r="N189" s="214"/>
      <c r="O189" s="214"/>
      <c r="P189" s="214"/>
      <c r="Q189" s="214"/>
      <c r="R189" s="214"/>
      <c r="S189" s="214"/>
      <c r="T189" s="326"/>
      <c r="AT189" s="202"/>
      <c r="AU189" s="202"/>
    </row>
    <row r="190" spans="2:65" s="212" customFormat="1" ht="25.5" customHeight="1">
      <c r="B190" s="213"/>
      <c r="C190" s="291" t="s">
        <v>513</v>
      </c>
      <c r="D190" s="291" t="s">
        <v>198</v>
      </c>
      <c r="E190" s="292" t="s">
        <v>1863</v>
      </c>
      <c r="F190" s="293" t="s">
        <v>1864</v>
      </c>
      <c r="G190" s="294" t="s">
        <v>1591</v>
      </c>
      <c r="H190" s="295">
        <v>20</v>
      </c>
      <c r="I190" s="116">
        <v>0</v>
      </c>
      <c r="J190" s="296">
        <f>ROUND(I190*H190,2)</f>
        <v>0</v>
      </c>
      <c r="K190" s="293" t="s">
        <v>351</v>
      </c>
      <c r="L190" s="213"/>
      <c r="M190" s="297" t="s">
        <v>5</v>
      </c>
      <c r="N190" s="298" t="s">
        <v>48</v>
      </c>
      <c r="O190" s="214"/>
      <c r="P190" s="299">
        <f>O190*H190</f>
        <v>0</v>
      </c>
      <c r="Q190" s="299">
        <v>2E-3</v>
      </c>
      <c r="R190" s="299">
        <f>Q190*H190</f>
        <v>0.04</v>
      </c>
      <c r="S190" s="299">
        <v>0</v>
      </c>
      <c r="T190" s="300">
        <f>S190*H190</f>
        <v>0</v>
      </c>
      <c r="AR190" s="202" t="s">
        <v>261</v>
      </c>
      <c r="AT190" s="202" t="s">
        <v>198</v>
      </c>
      <c r="AU190" s="202" t="s">
        <v>85</v>
      </c>
      <c r="AY190" s="202" t="s">
        <v>196</v>
      </c>
      <c r="BE190" s="301">
        <f>IF(N190="základní",J190,0)</f>
        <v>0</v>
      </c>
      <c r="BF190" s="301">
        <f>IF(N190="snížená",J190,0)</f>
        <v>0</v>
      </c>
      <c r="BG190" s="301">
        <f>IF(N190="zákl. přenesená",J190,0)</f>
        <v>0</v>
      </c>
      <c r="BH190" s="301">
        <f>IF(N190="sníž. přenesená",J190,0)</f>
        <v>0</v>
      </c>
      <c r="BI190" s="301">
        <f>IF(N190="nulová",J190,0)</f>
        <v>0</v>
      </c>
      <c r="BJ190" s="202" t="s">
        <v>39</v>
      </c>
      <c r="BK190" s="301">
        <f>ROUND(I190*H190,2)</f>
        <v>0</v>
      </c>
      <c r="BL190" s="202" t="s">
        <v>261</v>
      </c>
      <c r="BM190" s="202" t="s">
        <v>3640</v>
      </c>
    </row>
    <row r="191" spans="2:65" s="212" customFormat="1" ht="25.5" customHeight="1">
      <c r="B191" s="213"/>
      <c r="C191" s="291" t="s">
        <v>517</v>
      </c>
      <c r="D191" s="291" t="s">
        <v>198</v>
      </c>
      <c r="E191" s="292" t="s">
        <v>1866</v>
      </c>
      <c r="F191" s="293" t="s">
        <v>1867</v>
      </c>
      <c r="G191" s="294" t="s">
        <v>400</v>
      </c>
      <c r="H191" s="295">
        <v>51</v>
      </c>
      <c r="I191" s="116">
        <v>0</v>
      </c>
      <c r="J191" s="296">
        <f>ROUND(I191*H191,2)</f>
        <v>0</v>
      </c>
      <c r="K191" s="293" t="s">
        <v>202</v>
      </c>
      <c r="L191" s="213"/>
      <c r="M191" s="297" t="s">
        <v>5</v>
      </c>
      <c r="N191" s="298" t="s">
        <v>48</v>
      </c>
      <c r="O191" s="214"/>
      <c r="P191" s="299">
        <f>O191*H191</f>
        <v>0</v>
      </c>
      <c r="Q191" s="299">
        <v>1.8979399999999999E-4</v>
      </c>
      <c r="R191" s="299">
        <f>Q191*H191</f>
        <v>9.6794940000000003E-3</v>
      </c>
      <c r="S191" s="299">
        <v>0</v>
      </c>
      <c r="T191" s="300">
        <f>S191*H191</f>
        <v>0</v>
      </c>
      <c r="AR191" s="202" t="s">
        <v>261</v>
      </c>
      <c r="AT191" s="202" t="s">
        <v>198</v>
      </c>
      <c r="AU191" s="202" t="s">
        <v>85</v>
      </c>
      <c r="AY191" s="202" t="s">
        <v>196</v>
      </c>
      <c r="BE191" s="301">
        <f>IF(N191="základní",J191,0)</f>
        <v>0</v>
      </c>
      <c r="BF191" s="301">
        <f>IF(N191="snížená",J191,0)</f>
        <v>0</v>
      </c>
      <c r="BG191" s="301">
        <f>IF(N191="zákl. přenesená",J191,0)</f>
        <v>0</v>
      </c>
      <c r="BH191" s="301">
        <f>IF(N191="sníž. přenesená",J191,0)</f>
        <v>0</v>
      </c>
      <c r="BI191" s="301">
        <f>IF(N191="nulová",J191,0)</f>
        <v>0</v>
      </c>
      <c r="BJ191" s="202" t="s">
        <v>39</v>
      </c>
      <c r="BK191" s="301">
        <f>ROUND(I191*H191,2)</f>
        <v>0</v>
      </c>
      <c r="BL191" s="202" t="s">
        <v>261</v>
      </c>
      <c r="BM191" s="202" t="s">
        <v>3641</v>
      </c>
    </row>
    <row r="192" spans="2:65" s="212" customFormat="1" ht="25.5" customHeight="1">
      <c r="B192" s="213"/>
      <c r="C192" s="291" t="s">
        <v>521</v>
      </c>
      <c r="D192" s="291" t="s">
        <v>198</v>
      </c>
      <c r="E192" s="292" t="s">
        <v>1869</v>
      </c>
      <c r="F192" s="293" t="s">
        <v>1870</v>
      </c>
      <c r="G192" s="294" t="s">
        <v>400</v>
      </c>
      <c r="H192" s="295">
        <v>51</v>
      </c>
      <c r="I192" s="116">
        <v>0</v>
      </c>
      <c r="J192" s="296">
        <f>ROUND(I192*H192,2)</f>
        <v>0</v>
      </c>
      <c r="K192" s="293" t="s">
        <v>202</v>
      </c>
      <c r="L192" s="213"/>
      <c r="M192" s="297" t="s">
        <v>5</v>
      </c>
      <c r="N192" s="298" t="s">
        <v>48</v>
      </c>
      <c r="O192" s="214"/>
      <c r="P192" s="299">
        <f>O192*H192</f>
        <v>0</v>
      </c>
      <c r="Q192" s="299">
        <v>1.0000000000000001E-5</v>
      </c>
      <c r="R192" s="299">
        <f>Q192*H192</f>
        <v>5.1000000000000004E-4</v>
      </c>
      <c r="S192" s="299">
        <v>0</v>
      </c>
      <c r="T192" s="300">
        <f>S192*H192</f>
        <v>0</v>
      </c>
      <c r="AR192" s="202" t="s">
        <v>261</v>
      </c>
      <c r="AT192" s="202" t="s">
        <v>198</v>
      </c>
      <c r="AU192" s="202" t="s">
        <v>85</v>
      </c>
      <c r="AY192" s="202" t="s">
        <v>196</v>
      </c>
      <c r="BE192" s="301">
        <f>IF(N192="základní",J192,0)</f>
        <v>0</v>
      </c>
      <c r="BF192" s="301">
        <f>IF(N192="snížená",J192,0)</f>
        <v>0</v>
      </c>
      <c r="BG192" s="301">
        <f>IF(N192="zákl. přenesená",J192,0)</f>
        <v>0</v>
      </c>
      <c r="BH192" s="301">
        <f>IF(N192="sníž. přenesená",J192,0)</f>
        <v>0</v>
      </c>
      <c r="BI192" s="301">
        <f>IF(N192="nulová",J192,0)</f>
        <v>0</v>
      </c>
      <c r="BJ192" s="202" t="s">
        <v>39</v>
      </c>
      <c r="BK192" s="301">
        <f>ROUND(I192*H192,2)</f>
        <v>0</v>
      </c>
      <c r="BL192" s="202" t="s">
        <v>261</v>
      </c>
      <c r="BM192" s="202" t="s">
        <v>3642</v>
      </c>
    </row>
    <row r="193" spans="2:65" s="212" customFormat="1" ht="38.25" customHeight="1">
      <c r="B193" s="213"/>
      <c r="C193" s="291" t="s">
        <v>525</v>
      </c>
      <c r="D193" s="291" t="s">
        <v>198</v>
      </c>
      <c r="E193" s="292" t="s">
        <v>1872</v>
      </c>
      <c r="F193" s="293" t="s">
        <v>1873</v>
      </c>
      <c r="G193" s="294" t="s">
        <v>243</v>
      </c>
      <c r="H193" s="295">
        <v>9.6000000000000002E-2</v>
      </c>
      <c r="I193" s="116">
        <v>0</v>
      </c>
      <c r="J193" s="296">
        <f>ROUND(I193*H193,2)</f>
        <v>0</v>
      </c>
      <c r="K193" s="293" t="s">
        <v>202</v>
      </c>
      <c r="L193" s="213"/>
      <c r="M193" s="297" t="s">
        <v>5</v>
      </c>
      <c r="N193" s="298" t="s">
        <v>48</v>
      </c>
      <c r="O193" s="214"/>
      <c r="P193" s="299">
        <f>O193*H193</f>
        <v>0</v>
      </c>
      <c r="Q193" s="299">
        <v>0</v>
      </c>
      <c r="R193" s="299">
        <f>Q193*H193</f>
        <v>0</v>
      </c>
      <c r="S193" s="299">
        <v>0</v>
      </c>
      <c r="T193" s="300">
        <f>S193*H193</f>
        <v>0</v>
      </c>
      <c r="AR193" s="202" t="s">
        <v>261</v>
      </c>
      <c r="AT193" s="202" t="s">
        <v>198</v>
      </c>
      <c r="AU193" s="202" t="s">
        <v>85</v>
      </c>
      <c r="AY193" s="202" t="s">
        <v>196</v>
      </c>
      <c r="BE193" s="301">
        <f>IF(N193="základní",J193,0)</f>
        <v>0</v>
      </c>
      <c r="BF193" s="301">
        <f>IF(N193="snížená",J193,0)</f>
        <v>0</v>
      </c>
      <c r="BG193" s="301">
        <f>IF(N193="zákl. přenesená",J193,0)</f>
        <v>0</v>
      </c>
      <c r="BH193" s="301">
        <f>IF(N193="sníž. přenesená",J193,0)</f>
        <v>0</v>
      </c>
      <c r="BI193" s="301">
        <f>IF(N193="nulová",J193,0)</f>
        <v>0</v>
      </c>
      <c r="BJ193" s="202" t="s">
        <v>39</v>
      </c>
      <c r="BK193" s="301">
        <f>ROUND(I193*H193,2)</f>
        <v>0</v>
      </c>
      <c r="BL193" s="202" t="s">
        <v>261</v>
      </c>
      <c r="BM193" s="202" t="s">
        <v>3643</v>
      </c>
    </row>
    <row r="194" spans="2:65" s="279" customFormat="1" ht="29.85" customHeight="1">
      <c r="B194" s="278"/>
      <c r="D194" s="280" t="s">
        <v>76</v>
      </c>
      <c r="E194" s="289" t="s">
        <v>1875</v>
      </c>
      <c r="F194" s="289" t="s">
        <v>1876</v>
      </c>
      <c r="I194" s="115"/>
      <c r="J194" s="290">
        <f>BK194</f>
        <v>0</v>
      </c>
      <c r="L194" s="278"/>
      <c r="M194" s="283"/>
      <c r="N194" s="284"/>
      <c r="O194" s="284"/>
      <c r="P194" s="285">
        <f>SUM(P195:P219)</f>
        <v>0</v>
      </c>
      <c r="Q194" s="284"/>
      <c r="R194" s="285">
        <f>SUM(R195:R219)</f>
        <v>0.14566999999999999</v>
      </c>
      <c r="S194" s="284"/>
      <c r="T194" s="286">
        <f>SUM(T195:T219)</f>
        <v>0</v>
      </c>
      <c r="AR194" s="280" t="s">
        <v>85</v>
      </c>
      <c r="AT194" s="287" t="s">
        <v>76</v>
      </c>
      <c r="AU194" s="287" t="s">
        <v>39</v>
      </c>
      <c r="AY194" s="280" t="s">
        <v>196</v>
      </c>
      <c r="BK194" s="288">
        <f>SUM(BK195:BK219)</f>
        <v>0</v>
      </c>
    </row>
    <row r="195" spans="2:65" s="212" customFormat="1" ht="16.5" customHeight="1">
      <c r="B195" s="213"/>
      <c r="C195" s="291" t="s">
        <v>529</v>
      </c>
      <c r="D195" s="291" t="s">
        <v>198</v>
      </c>
      <c r="E195" s="292" t="s">
        <v>2861</v>
      </c>
      <c r="F195" s="293" t="s">
        <v>1905</v>
      </c>
      <c r="G195" s="294" t="s">
        <v>1829</v>
      </c>
      <c r="H195" s="295">
        <v>4</v>
      </c>
      <c r="I195" s="116">
        <v>0</v>
      </c>
      <c r="J195" s="296">
        <f t="shared" ref="J195:J206" si="40">ROUND(I195*H195,2)</f>
        <v>0</v>
      </c>
      <c r="K195" s="293" t="s">
        <v>202</v>
      </c>
      <c r="L195" s="213"/>
      <c r="M195" s="297" t="s">
        <v>5</v>
      </c>
      <c r="N195" s="298" t="s">
        <v>48</v>
      </c>
      <c r="O195" s="214"/>
      <c r="P195" s="299">
        <f t="shared" ref="P195:P206" si="41">O195*H195</f>
        <v>0</v>
      </c>
      <c r="Q195" s="299">
        <v>1.8600000000000001E-3</v>
      </c>
      <c r="R195" s="299">
        <f t="shared" ref="R195:R206" si="42">Q195*H195</f>
        <v>7.4400000000000004E-3</v>
      </c>
      <c r="S195" s="299">
        <v>0</v>
      </c>
      <c r="T195" s="300">
        <f t="shared" ref="T195:T206" si="43">S195*H195</f>
        <v>0</v>
      </c>
      <c r="AR195" s="202" t="s">
        <v>261</v>
      </c>
      <c r="AT195" s="202" t="s">
        <v>198</v>
      </c>
      <c r="AU195" s="202" t="s">
        <v>85</v>
      </c>
      <c r="AY195" s="202" t="s">
        <v>196</v>
      </c>
      <c r="BE195" s="301">
        <f t="shared" ref="BE195:BE206" si="44">IF(N195="základní",J195,0)</f>
        <v>0</v>
      </c>
      <c r="BF195" s="301">
        <f t="shared" ref="BF195:BF206" si="45">IF(N195="snížená",J195,0)</f>
        <v>0</v>
      </c>
      <c r="BG195" s="301">
        <f t="shared" ref="BG195:BG206" si="46">IF(N195="zákl. přenesená",J195,0)</f>
        <v>0</v>
      </c>
      <c r="BH195" s="301">
        <f t="shared" ref="BH195:BH206" si="47">IF(N195="sníž. přenesená",J195,0)</f>
        <v>0</v>
      </c>
      <c r="BI195" s="301">
        <f t="shared" ref="BI195:BI206" si="48">IF(N195="nulová",J195,0)</f>
        <v>0</v>
      </c>
      <c r="BJ195" s="202" t="s">
        <v>39</v>
      </c>
      <c r="BK195" s="301">
        <f t="shared" ref="BK195:BK206" si="49">ROUND(I195*H195,2)</f>
        <v>0</v>
      </c>
      <c r="BL195" s="202" t="s">
        <v>261</v>
      </c>
      <c r="BM195" s="202" t="s">
        <v>3644</v>
      </c>
    </row>
    <row r="196" spans="2:65" s="212" customFormat="1" ht="16.5" customHeight="1">
      <c r="B196" s="213"/>
      <c r="C196" s="302" t="s">
        <v>533</v>
      </c>
      <c r="D196" s="302" t="s">
        <v>291</v>
      </c>
      <c r="E196" s="303" t="s">
        <v>1907</v>
      </c>
      <c r="F196" s="304" t="s">
        <v>1908</v>
      </c>
      <c r="G196" s="305" t="s">
        <v>288</v>
      </c>
      <c r="H196" s="306">
        <v>4</v>
      </c>
      <c r="I196" s="117">
        <v>0</v>
      </c>
      <c r="J196" s="307">
        <f t="shared" si="40"/>
        <v>0</v>
      </c>
      <c r="K196" s="304" t="s">
        <v>202</v>
      </c>
      <c r="L196" s="308"/>
      <c r="M196" s="309" t="s">
        <v>5</v>
      </c>
      <c r="N196" s="310" t="s">
        <v>48</v>
      </c>
      <c r="O196" s="214"/>
      <c r="P196" s="299">
        <f t="shared" si="41"/>
        <v>0</v>
      </c>
      <c r="Q196" s="299">
        <v>1.2E-2</v>
      </c>
      <c r="R196" s="299">
        <f t="shared" si="42"/>
        <v>4.8000000000000001E-2</v>
      </c>
      <c r="S196" s="299">
        <v>0</v>
      </c>
      <c r="T196" s="300">
        <f t="shared" si="43"/>
        <v>0</v>
      </c>
      <c r="AR196" s="202" t="s">
        <v>327</v>
      </c>
      <c r="AT196" s="202" t="s">
        <v>291</v>
      </c>
      <c r="AU196" s="202" t="s">
        <v>85</v>
      </c>
      <c r="AY196" s="202" t="s">
        <v>196</v>
      </c>
      <c r="BE196" s="301">
        <f t="shared" si="44"/>
        <v>0</v>
      </c>
      <c r="BF196" s="301">
        <f t="shared" si="45"/>
        <v>0</v>
      </c>
      <c r="BG196" s="301">
        <f t="shared" si="46"/>
        <v>0</v>
      </c>
      <c r="BH196" s="301">
        <f t="shared" si="47"/>
        <v>0</v>
      </c>
      <c r="BI196" s="301">
        <f t="shared" si="48"/>
        <v>0</v>
      </c>
      <c r="BJ196" s="202" t="s">
        <v>39</v>
      </c>
      <c r="BK196" s="301">
        <f t="shared" si="49"/>
        <v>0</v>
      </c>
      <c r="BL196" s="202" t="s">
        <v>261</v>
      </c>
      <c r="BM196" s="202" t="s">
        <v>3645</v>
      </c>
    </row>
    <row r="197" spans="2:65" s="212" customFormat="1" ht="25.5" customHeight="1">
      <c r="B197" s="213"/>
      <c r="C197" s="291" t="s">
        <v>537</v>
      </c>
      <c r="D197" s="291" t="s">
        <v>198</v>
      </c>
      <c r="E197" s="292" t="s">
        <v>1913</v>
      </c>
      <c r="F197" s="293" t="s">
        <v>1914</v>
      </c>
      <c r="G197" s="294" t="s">
        <v>1829</v>
      </c>
      <c r="H197" s="295">
        <v>4</v>
      </c>
      <c r="I197" s="116">
        <v>0</v>
      </c>
      <c r="J197" s="296">
        <f t="shared" si="40"/>
        <v>0</v>
      </c>
      <c r="K197" s="293" t="s">
        <v>202</v>
      </c>
      <c r="L197" s="213"/>
      <c r="M197" s="297" t="s">
        <v>5</v>
      </c>
      <c r="N197" s="298" t="s">
        <v>48</v>
      </c>
      <c r="O197" s="214"/>
      <c r="P197" s="299">
        <f t="shared" si="41"/>
        <v>0</v>
      </c>
      <c r="Q197" s="299">
        <v>5.1999999999999995E-4</v>
      </c>
      <c r="R197" s="299">
        <f t="shared" si="42"/>
        <v>2.0799999999999998E-3</v>
      </c>
      <c r="S197" s="299">
        <v>0</v>
      </c>
      <c r="T197" s="300">
        <f t="shared" si="43"/>
        <v>0</v>
      </c>
      <c r="AR197" s="202" t="s">
        <v>261</v>
      </c>
      <c r="AT197" s="202" t="s">
        <v>198</v>
      </c>
      <c r="AU197" s="202" t="s">
        <v>85</v>
      </c>
      <c r="AY197" s="202" t="s">
        <v>196</v>
      </c>
      <c r="BE197" s="301">
        <f t="shared" si="44"/>
        <v>0</v>
      </c>
      <c r="BF197" s="301">
        <f t="shared" si="45"/>
        <v>0</v>
      </c>
      <c r="BG197" s="301">
        <f t="shared" si="46"/>
        <v>0</v>
      </c>
      <c r="BH197" s="301">
        <f t="shared" si="47"/>
        <v>0</v>
      </c>
      <c r="BI197" s="301">
        <f t="shared" si="48"/>
        <v>0</v>
      </c>
      <c r="BJ197" s="202" t="s">
        <v>39</v>
      </c>
      <c r="BK197" s="301">
        <f t="shared" si="49"/>
        <v>0</v>
      </c>
      <c r="BL197" s="202" t="s">
        <v>261</v>
      </c>
      <c r="BM197" s="202" t="s">
        <v>3646</v>
      </c>
    </row>
    <row r="198" spans="2:65" s="212" customFormat="1" ht="16.5" customHeight="1">
      <c r="B198" s="213"/>
      <c r="C198" s="291" t="s">
        <v>541</v>
      </c>
      <c r="D198" s="291" t="s">
        <v>198</v>
      </c>
      <c r="E198" s="292" t="s">
        <v>1919</v>
      </c>
      <c r="F198" s="293" t="s">
        <v>1920</v>
      </c>
      <c r="G198" s="294" t="s">
        <v>1829</v>
      </c>
      <c r="H198" s="295">
        <v>4</v>
      </c>
      <c r="I198" s="116">
        <v>0</v>
      </c>
      <c r="J198" s="296">
        <f t="shared" si="40"/>
        <v>0</v>
      </c>
      <c r="K198" s="293" t="s">
        <v>202</v>
      </c>
      <c r="L198" s="213"/>
      <c r="M198" s="297" t="s">
        <v>5</v>
      </c>
      <c r="N198" s="298" t="s">
        <v>48</v>
      </c>
      <c r="O198" s="214"/>
      <c r="P198" s="299">
        <f t="shared" si="41"/>
        <v>0</v>
      </c>
      <c r="Q198" s="299">
        <v>5.1999999999999995E-4</v>
      </c>
      <c r="R198" s="299">
        <f t="shared" si="42"/>
        <v>2.0799999999999998E-3</v>
      </c>
      <c r="S198" s="299">
        <v>0</v>
      </c>
      <c r="T198" s="300">
        <f t="shared" si="43"/>
        <v>0</v>
      </c>
      <c r="AR198" s="202" t="s">
        <v>261</v>
      </c>
      <c r="AT198" s="202" t="s">
        <v>198</v>
      </c>
      <c r="AU198" s="202" t="s">
        <v>85</v>
      </c>
      <c r="AY198" s="202" t="s">
        <v>196</v>
      </c>
      <c r="BE198" s="301">
        <f t="shared" si="44"/>
        <v>0</v>
      </c>
      <c r="BF198" s="301">
        <f t="shared" si="45"/>
        <v>0</v>
      </c>
      <c r="BG198" s="301">
        <f t="shared" si="46"/>
        <v>0</v>
      </c>
      <c r="BH198" s="301">
        <f t="shared" si="47"/>
        <v>0</v>
      </c>
      <c r="BI198" s="301">
        <f t="shared" si="48"/>
        <v>0</v>
      </c>
      <c r="BJ198" s="202" t="s">
        <v>39</v>
      </c>
      <c r="BK198" s="301">
        <f t="shared" si="49"/>
        <v>0</v>
      </c>
      <c r="BL198" s="202" t="s">
        <v>261</v>
      </c>
      <c r="BM198" s="202" t="s">
        <v>3647</v>
      </c>
    </row>
    <row r="199" spans="2:65" s="212" customFormat="1" ht="16.5" customHeight="1">
      <c r="B199" s="213"/>
      <c r="C199" s="291" t="s">
        <v>545</v>
      </c>
      <c r="D199" s="291" t="s">
        <v>198</v>
      </c>
      <c r="E199" s="292" t="s">
        <v>1931</v>
      </c>
      <c r="F199" s="293" t="s">
        <v>1932</v>
      </c>
      <c r="G199" s="294" t="s">
        <v>1829</v>
      </c>
      <c r="H199" s="295">
        <v>1</v>
      </c>
      <c r="I199" s="116">
        <v>0</v>
      </c>
      <c r="J199" s="296">
        <f t="shared" si="40"/>
        <v>0</v>
      </c>
      <c r="K199" s="293" t="s">
        <v>202</v>
      </c>
      <c r="L199" s="213"/>
      <c r="M199" s="297" t="s">
        <v>5</v>
      </c>
      <c r="N199" s="298" t="s">
        <v>48</v>
      </c>
      <c r="O199" s="214"/>
      <c r="P199" s="299">
        <f t="shared" si="41"/>
        <v>0</v>
      </c>
      <c r="Q199" s="299">
        <v>5.9000000000000003E-4</v>
      </c>
      <c r="R199" s="299">
        <f t="shared" si="42"/>
        <v>5.9000000000000003E-4</v>
      </c>
      <c r="S199" s="299">
        <v>0</v>
      </c>
      <c r="T199" s="300">
        <f t="shared" si="43"/>
        <v>0</v>
      </c>
      <c r="AR199" s="202" t="s">
        <v>261</v>
      </c>
      <c r="AT199" s="202" t="s">
        <v>198</v>
      </c>
      <c r="AU199" s="202" t="s">
        <v>85</v>
      </c>
      <c r="AY199" s="202" t="s">
        <v>196</v>
      </c>
      <c r="BE199" s="301">
        <f t="shared" si="44"/>
        <v>0</v>
      </c>
      <c r="BF199" s="301">
        <f t="shared" si="45"/>
        <v>0</v>
      </c>
      <c r="BG199" s="301">
        <f t="shared" si="46"/>
        <v>0</v>
      </c>
      <c r="BH199" s="301">
        <f t="shared" si="47"/>
        <v>0</v>
      </c>
      <c r="BI199" s="301">
        <f t="shared" si="48"/>
        <v>0</v>
      </c>
      <c r="BJ199" s="202" t="s">
        <v>39</v>
      </c>
      <c r="BK199" s="301">
        <f t="shared" si="49"/>
        <v>0</v>
      </c>
      <c r="BL199" s="202" t="s">
        <v>261</v>
      </c>
      <c r="BM199" s="202" t="s">
        <v>3648</v>
      </c>
    </row>
    <row r="200" spans="2:65" s="212" customFormat="1" ht="25.5" customHeight="1">
      <c r="B200" s="213"/>
      <c r="C200" s="302" t="s">
        <v>549</v>
      </c>
      <c r="D200" s="302" t="s">
        <v>291</v>
      </c>
      <c r="E200" s="303" t="s">
        <v>1934</v>
      </c>
      <c r="F200" s="304" t="s">
        <v>1935</v>
      </c>
      <c r="G200" s="305" t="s">
        <v>288</v>
      </c>
      <c r="H200" s="306">
        <v>1</v>
      </c>
      <c r="I200" s="117">
        <v>0</v>
      </c>
      <c r="J200" s="307">
        <f t="shared" si="40"/>
        <v>0</v>
      </c>
      <c r="K200" s="304" t="s">
        <v>351</v>
      </c>
      <c r="L200" s="308"/>
      <c r="M200" s="309" t="s">
        <v>5</v>
      </c>
      <c r="N200" s="310" t="s">
        <v>48</v>
      </c>
      <c r="O200" s="214"/>
      <c r="P200" s="299">
        <f t="shared" si="41"/>
        <v>0</v>
      </c>
      <c r="Q200" s="299">
        <v>1.4E-2</v>
      </c>
      <c r="R200" s="299">
        <f t="shared" si="42"/>
        <v>1.4E-2</v>
      </c>
      <c r="S200" s="299">
        <v>0</v>
      </c>
      <c r="T200" s="300">
        <f t="shared" si="43"/>
        <v>0</v>
      </c>
      <c r="AR200" s="202" t="s">
        <v>327</v>
      </c>
      <c r="AT200" s="202" t="s">
        <v>291</v>
      </c>
      <c r="AU200" s="202" t="s">
        <v>85</v>
      </c>
      <c r="AY200" s="202" t="s">
        <v>196</v>
      </c>
      <c r="BE200" s="301">
        <f t="shared" si="44"/>
        <v>0</v>
      </c>
      <c r="BF200" s="301">
        <f t="shared" si="45"/>
        <v>0</v>
      </c>
      <c r="BG200" s="301">
        <f t="shared" si="46"/>
        <v>0</v>
      </c>
      <c r="BH200" s="301">
        <f t="shared" si="47"/>
        <v>0</v>
      </c>
      <c r="BI200" s="301">
        <f t="shared" si="48"/>
        <v>0</v>
      </c>
      <c r="BJ200" s="202" t="s">
        <v>39</v>
      </c>
      <c r="BK200" s="301">
        <f t="shared" si="49"/>
        <v>0</v>
      </c>
      <c r="BL200" s="202" t="s">
        <v>261</v>
      </c>
      <c r="BM200" s="202" t="s">
        <v>3649</v>
      </c>
    </row>
    <row r="201" spans="2:65" s="212" customFormat="1" ht="25.5" customHeight="1">
      <c r="B201" s="213"/>
      <c r="C201" s="291" t="s">
        <v>553</v>
      </c>
      <c r="D201" s="291" t="s">
        <v>198</v>
      </c>
      <c r="E201" s="292" t="s">
        <v>2868</v>
      </c>
      <c r="F201" s="293" t="s">
        <v>2869</v>
      </c>
      <c r="G201" s="294" t="s">
        <v>1829</v>
      </c>
      <c r="H201" s="295">
        <v>1</v>
      </c>
      <c r="I201" s="116">
        <v>0</v>
      </c>
      <c r="J201" s="296">
        <f t="shared" si="40"/>
        <v>0</v>
      </c>
      <c r="K201" s="293" t="s">
        <v>202</v>
      </c>
      <c r="L201" s="213"/>
      <c r="M201" s="297" t="s">
        <v>5</v>
      </c>
      <c r="N201" s="298" t="s">
        <v>48</v>
      </c>
      <c r="O201" s="214"/>
      <c r="P201" s="299">
        <f t="shared" si="41"/>
        <v>0</v>
      </c>
      <c r="Q201" s="299">
        <v>6.6E-4</v>
      </c>
      <c r="R201" s="299">
        <f t="shared" si="42"/>
        <v>6.6E-4</v>
      </c>
      <c r="S201" s="299">
        <v>0</v>
      </c>
      <c r="T201" s="300">
        <f t="shared" si="43"/>
        <v>0</v>
      </c>
      <c r="AR201" s="202" t="s">
        <v>261</v>
      </c>
      <c r="AT201" s="202" t="s">
        <v>198</v>
      </c>
      <c r="AU201" s="202" t="s">
        <v>85</v>
      </c>
      <c r="AY201" s="202" t="s">
        <v>196</v>
      </c>
      <c r="BE201" s="301">
        <f t="shared" si="44"/>
        <v>0</v>
      </c>
      <c r="BF201" s="301">
        <f t="shared" si="45"/>
        <v>0</v>
      </c>
      <c r="BG201" s="301">
        <f t="shared" si="46"/>
        <v>0</v>
      </c>
      <c r="BH201" s="301">
        <f t="shared" si="47"/>
        <v>0</v>
      </c>
      <c r="BI201" s="301">
        <f t="shared" si="48"/>
        <v>0</v>
      </c>
      <c r="BJ201" s="202" t="s">
        <v>39</v>
      </c>
      <c r="BK201" s="301">
        <f t="shared" si="49"/>
        <v>0</v>
      </c>
      <c r="BL201" s="202" t="s">
        <v>261</v>
      </c>
      <c r="BM201" s="202" t="s">
        <v>3650</v>
      </c>
    </row>
    <row r="202" spans="2:65" s="212" customFormat="1" ht="16.5" customHeight="1">
      <c r="B202" s="213"/>
      <c r="C202" s="302" t="s">
        <v>557</v>
      </c>
      <c r="D202" s="302" t="s">
        <v>291</v>
      </c>
      <c r="E202" s="303" t="s">
        <v>2871</v>
      </c>
      <c r="F202" s="304" t="s">
        <v>2872</v>
      </c>
      <c r="G202" s="305" t="s">
        <v>288</v>
      </c>
      <c r="H202" s="306">
        <v>1</v>
      </c>
      <c r="I202" s="117">
        <v>0</v>
      </c>
      <c r="J202" s="307">
        <f t="shared" si="40"/>
        <v>0</v>
      </c>
      <c r="K202" s="304" t="s">
        <v>202</v>
      </c>
      <c r="L202" s="308"/>
      <c r="M202" s="309" t="s">
        <v>5</v>
      </c>
      <c r="N202" s="310" t="s">
        <v>48</v>
      </c>
      <c r="O202" s="214"/>
      <c r="P202" s="299">
        <f t="shared" si="41"/>
        <v>0</v>
      </c>
      <c r="Q202" s="299">
        <v>8.2000000000000007E-3</v>
      </c>
      <c r="R202" s="299">
        <f t="shared" si="42"/>
        <v>8.2000000000000007E-3</v>
      </c>
      <c r="S202" s="299">
        <v>0</v>
      </c>
      <c r="T202" s="300">
        <f t="shared" si="43"/>
        <v>0</v>
      </c>
      <c r="AR202" s="202" t="s">
        <v>327</v>
      </c>
      <c r="AT202" s="202" t="s">
        <v>291</v>
      </c>
      <c r="AU202" s="202" t="s">
        <v>85</v>
      </c>
      <c r="AY202" s="202" t="s">
        <v>196</v>
      </c>
      <c r="BE202" s="301">
        <f t="shared" si="44"/>
        <v>0</v>
      </c>
      <c r="BF202" s="301">
        <f t="shared" si="45"/>
        <v>0</v>
      </c>
      <c r="BG202" s="301">
        <f t="shared" si="46"/>
        <v>0</v>
      </c>
      <c r="BH202" s="301">
        <f t="shared" si="47"/>
        <v>0</v>
      </c>
      <c r="BI202" s="301">
        <f t="shared" si="48"/>
        <v>0</v>
      </c>
      <c r="BJ202" s="202" t="s">
        <v>39</v>
      </c>
      <c r="BK202" s="301">
        <f t="shared" si="49"/>
        <v>0</v>
      </c>
      <c r="BL202" s="202" t="s">
        <v>261</v>
      </c>
      <c r="BM202" s="202" t="s">
        <v>3651</v>
      </c>
    </row>
    <row r="203" spans="2:65" s="212" customFormat="1" ht="16.5" customHeight="1">
      <c r="B203" s="213"/>
      <c r="C203" s="302" t="s">
        <v>561</v>
      </c>
      <c r="D203" s="302" t="s">
        <v>291</v>
      </c>
      <c r="E203" s="303" t="s">
        <v>3652</v>
      </c>
      <c r="F203" s="304" t="s">
        <v>3653</v>
      </c>
      <c r="G203" s="305" t="s">
        <v>288</v>
      </c>
      <c r="H203" s="306">
        <v>1</v>
      </c>
      <c r="I203" s="117">
        <v>0</v>
      </c>
      <c r="J203" s="307">
        <f t="shared" si="40"/>
        <v>0</v>
      </c>
      <c r="K203" s="304" t="s">
        <v>351</v>
      </c>
      <c r="L203" s="308"/>
      <c r="M203" s="309" t="s">
        <v>5</v>
      </c>
      <c r="N203" s="310" t="s">
        <v>48</v>
      </c>
      <c r="O203" s="214"/>
      <c r="P203" s="299">
        <f t="shared" si="41"/>
        <v>0</v>
      </c>
      <c r="Q203" s="299">
        <v>1.0000000000000001E-5</v>
      </c>
      <c r="R203" s="299">
        <f t="shared" si="42"/>
        <v>1.0000000000000001E-5</v>
      </c>
      <c r="S203" s="299">
        <v>0</v>
      </c>
      <c r="T203" s="300">
        <f t="shared" si="43"/>
        <v>0</v>
      </c>
      <c r="AR203" s="202" t="s">
        <v>327</v>
      </c>
      <c r="AT203" s="202" t="s">
        <v>291</v>
      </c>
      <c r="AU203" s="202" t="s">
        <v>85</v>
      </c>
      <c r="AY203" s="202" t="s">
        <v>196</v>
      </c>
      <c r="BE203" s="301">
        <f t="shared" si="44"/>
        <v>0</v>
      </c>
      <c r="BF203" s="301">
        <f t="shared" si="45"/>
        <v>0</v>
      </c>
      <c r="BG203" s="301">
        <f t="shared" si="46"/>
        <v>0</v>
      </c>
      <c r="BH203" s="301">
        <f t="shared" si="47"/>
        <v>0</v>
      </c>
      <c r="BI203" s="301">
        <f t="shared" si="48"/>
        <v>0</v>
      </c>
      <c r="BJ203" s="202" t="s">
        <v>39</v>
      </c>
      <c r="BK203" s="301">
        <f t="shared" si="49"/>
        <v>0</v>
      </c>
      <c r="BL203" s="202" t="s">
        <v>261</v>
      </c>
      <c r="BM203" s="202" t="s">
        <v>3654</v>
      </c>
    </row>
    <row r="204" spans="2:65" s="212" customFormat="1" ht="25.5" customHeight="1">
      <c r="B204" s="213"/>
      <c r="C204" s="291" t="s">
        <v>565</v>
      </c>
      <c r="D204" s="291" t="s">
        <v>198</v>
      </c>
      <c r="E204" s="292" t="s">
        <v>3655</v>
      </c>
      <c r="F204" s="293" t="s">
        <v>3656</v>
      </c>
      <c r="G204" s="294" t="s">
        <v>1829</v>
      </c>
      <c r="H204" s="295">
        <v>1</v>
      </c>
      <c r="I204" s="116">
        <v>0</v>
      </c>
      <c r="J204" s="296">
        <f t="shared" si="40"/>
        <v>0</v>
      </c>
      <c r="K204" s="293" t="s">
        <v>202</v>
      </c>
      <c r="L204" s="213"/>
      <c r="M204" s="297" t="s">
        <v>5</v>
      </c>
      <c r="N204" s="298" t="s">
        <v>48</v>
      </c>
      <c r="O204" s="214"/>
      <c r="P204" s="299">
        <f t="shared" si="41"/>
        <v>0</v>
      </c>
      <c r="Q204" s="299">
        <v>4.9899999999999996E-3</v>
      </c>
      <c r="R204" s="299">
        <f t="shared" si="42"/>
        <v>4.9899999999999996E-3</v>
      </c>
      <c r="S204" s="299">
        <v>0</v>
      </c>
      <c r="T204" s="300">
        <f t="shared" si="43"/>
        <v>0</v>
      </c>
      <c r="AR204" s="202" t="s">
        <v>261</v>
      </c>
      <c r="AT204" s="202" t="s">
        <v>198</v>
      </c>
      <c r="AU204" s="202" t="s">
        <v>85</v>
      </c>
      <c r="AY204" s="202" t="s">
        <v>196</v>
      </c>
      <c r="BE204" s="301">
        <f t="shared" si="44"/>
        <v>0</v>
      </c>
      <c r="BF204" s="301">
        <f t="shared" si="45"/>
        <v>0</v>
      </c>
      <c r="BG204" s="301">
        <f t="shared" si="46"/>
        <v>0</v>
      </c>
      <c r="BH204" s="301">
        <f t="shared" si="47"/>
        <v>0</v>
      </c>
      <c r="BI204" s="301">
        <f t="shared" si="48"/>
        <v>0</v>
      </c>
      <c r="BJ204" s="202" t="s">
        <v>39</v>
      </c>
      <c r="BK204" s="301">
        <f t="shared" si="49"/>
        <v>0</v>
      </c>
      <c r="BL204" s="202" t="s">
        <v>261</v>
      </c>
      <c r="BM204" s="202" t="s">
        <v>3657</v>
      </c>
    </row>
    <row r="205" spans="2:65" s="212" customFormat="1" ht="16.5" customHeight="1">
      <c r="B205" s="213"/>
      <c r="C205" s="302" t="s">
        <v>569</v>
      </c>
      <c r="D205" s="302" t="s">
        <v>291</v>
      </c>
      <c r="E205" s="303" t="s">
        <v>3658</v>
      </c>
      <c r="F205" s="304" t="s">
        <v>3659</v>
      </c>
      <c r="G205" s="305" t="s">
        <v>288</v>
      </c>
      <c r="H205" s="306">
        <v>1</v>
      </c>
      <c r="I205" s="117">
        <v>0</v>
      </c>
      <c r="J205" s="307">
        <f t="shared" si="40"/>
        <v>0</v>
      </c>
      <c r="K205" s="304" t="s">
        <v>351</v>
      </c>
      <c r="L205" s="308"/>
      <c r="M205" s="309" t="s">
        <v>5</v>
      </c>
      <c r="N205" s="310" t="s">
        <v>48</v>
      </c>
      <c r="O205" s="214"/>
      <c r="P205" s="299">
        <f t="shared" si="41"/>
        <v>0</v>
      </c>
      <c r="Q205" s="299">
        <v>4.3999999999999997E-2</v>
      </c>
      <c r="R205" s="299">
        <f t="shared" si="42"/>
        <v>4.3999999999999997E-2</v>
      </c>
      <c r="S205" s="299">
        <v>0</v>
      </c>
      <c r="T205" s="300">
        <f t="shared" si="43"/>
        <v>0</v>
      </c>
      <c r="AR205" s="202" t="s">
        <v>327</v>
      </c>
      <c r="AT205" s="202" t="s">
        <v>291</v>
      </c>
      <c r="AU205" s="202" t="s">
        <v>85</v>
      </c>
      <c r="AY205" s="202" t="s">
        <v>196</v>
      </c>
      <c r="BE205" s="301">
        <f t="shared" si="44"/>
        <v>0</v>
      </c>
      <c r="BF205" s="301">
        <f t="shared" si="45"/>
        <v>0</v>
      </c>
      <c r="BG205" s="301">
        <f t="shared" si="46"/>
        <v>0</v>
      </c>
      <c r="BH205" s="301">
        <f t="shared" si="47"/>
        <v>0</v>
      </c>
      <c r="BI205" s="301">
        <f t="shared" si="48"/>
        <v>0</v>
      </c>
      <c r="BJ205" s="202" t="s">
        <v>39</v>
      </c>
      <c r="BK205" s="301">
        <f t="shared" si="49"/>
        <v>0</v>
      </c>
      <c r="BL205" s="202" t="s">
        <v>261</v>
      </c>
      <c r="BM205" s="202" t="s">
        <v>3660</v>
      </c>
    </row>
    <row r="206" spans="2:65" s="212" customFormat="1" ht="25.5" customHeight="1">
      <c r="B206" s="213"/>
      <c r="C206" s="302" t="s">
        <v>573</v>
      </c>
      <c r="D206" s="302" t="s">
        <v>291</v>
      </c>
      <c r="E206" s="303" t="s">
        <v>1946</v>
      </c>
      <c r="F206" s="304" t="s">
        <v>1947</v>
      </c>
      <c r="G206" s="305" t="s">
        <v>288</v>
      </c>
      <c r="H206" s="306">
        <v>1</v>
      </c>
      <c r="I206" s="117">
        <v>0</v>
      </c>
      <c r="J206" s="307">
        <f t="shared" si="40"/>
        <v>0</v>
      </c>
      <c r="K206" s="304" t="s">
        <v>351</v>
      </c>
      <c r="L206" s="308"/>
      <c r="M206" s="309" t="s">
        <v>5</v>
      </c>
      <c r="N206" s="310" t="s">
        <v>48</v>
      </c>
      <c r="O206" s="214"/>
      <c r="P206" s="299">
        <f t="shared" si="41"/>
        <v>0</v>
      </c>
      <c r="Q206" s="299">
        <v>1.0000000000000001E-5</v>
      </c>
      <c r="R206" s="299">
        <f t="shared" si="42"/>
        <v>1.0000000000000001E-5</v>
      </c>
      <c r="S206" s="299">
        <v>0</v>
      </c>
      <c r="T206" s="300">
        <f t="shared" si="43"/>
        <v>0</v>
      </c>
      <c r="AR206" s="202" t="s">
        <v>327</v>
      </c>
      <c r="AT206" s="202" t="s">
        <v>291</v>
      </c>
      <c r="AU206" s="202" t="s">
        <v>85</v>
      </c>
      <c r="AY206" s="202" t="s">
        <v>196</v>
      </c>
      <c r="BE206" s="301">
        <f t="shared" si="44"/>
        <v>0</v>
      </c>
      <c r="BF206" s="301">
        <f t="shared" si="45"/>
        <v>0</v>
      </c>
      <c r="BG206" s="301">
        <f t="shared" si="46"/>
        <v>0</v>
      </c>
      <c r="BH206" s="301">
        <f t="shared" si="47"/>
        <v>0</v>
      </c>
      <c r="BI206" s="301">
        <f t="shared" si="48"/>
        <v>0</v>
      </c>
      <c r="BJ206" s="202" t="s">
        <v>39</v>
      </c>
      <c r="BK206" s="301">
        <f t="shared" si="49"/>
        <v>0</v>
      </c>
      <c r="BL206" s="202" t="s">
        <v>261</v>
      </c>
      <c r="BM206" s="202" t="s">
        <v>3661</v>
      </c>
    </row>
    <row r="207" spans="2:65" s="212" customFormat="1">
      <c r="B207" s="213"/>
      <c r="D207" s="313"/>
      <c r="F207" s="324"/>
      <c r="I207" s="119"/>
      <c r="L207" s="213"/>
      <c r="M207" s="325"/>
      <c r="N207" s="214"/>
      <c r="O207" s="214"/>
      <c r="P207" s="214"/>
      <c r="Q207" s="214"/>
      <c r="R207" s="214"/>
      <c r="S207" s="214"/>
      <c r="T207" s="326"/>
      <c r="AT207" s="202"/>
      <c r="AU207" s="202"/>
    </row>
    <row r="208" spans="2:65" s="212" customFormat="1" ht="16.5" customHeight="1">
      <c r="B208" s="213"/>
      <c r="C208" s="291" t="s">
        <v>577</v>
      </c>
      <c r="D208" s="291" t="s">
        <v>198</v>
      </c>
      <c r="E208" s="292" t="s">
        <v>1940</v>
      </c>
      <c r="F208" s="293" t="s">
        <v>1941</v>
      </c>
      <c r="G208" s="294" t="s">
        <v>1829</v>
      </c>
      <c r="H208" s="295">
        <v>7</v>
      </c>
      <c r="I208" s="116">
        <v>0</v>
      </c>
      <c r="J208" s="296">
        <f>ROUND(I208*H208,2)</f>
        <v>0</v>
      </c>
      <c r="K208" s="293" t="s">
        <v>202</v>
      </c>
      <c r="L208" s="213"/>
      <c r="M208" s="297" t="s">
        <v>5</v>
      </c>
      <c r="N208" s="298" t="s">
        <v>48</v>
      </c>
      <c r="O208" s="214"/>
      <c r="P208" s="299">
        <f>O208*H208</f>
        <v>0</v>
      </c>
      <c r="Q208" s="299">
        <v>9.0000000000000006E-5</v>
      </c>
      <c r="R208" s="299">
        <f>Q208*H208</f>
        <v>6.3000000000000003E-4</v>
      </c>
      <c r="S208" s="299">
        <v>0</v>
      </c>
      <c r="T208" s="300">
        <f>S208*H208</f>
        <v>0</v>
      </c>
      <c r="AR208" s="202" t="s">
        <v>261</v>
      </c>
      <c r="AT208" s="202" t="s">
        <v>198</v>
      </c>
      <c r="AU208" s="202" t="s">
        <v>85</v>
      </c>
      <c r="AY208" s="202" t="s">
        <v>196</v>
      </c>
      <c r="BE208" s="301">
        <f>IF(N208="základní",J208,0)</f>
        <v>0</v>
      </c>
      <c r="BF208" s="301">
        <f>IF(N208="snížená",J208,0)</f>
        <v>0</v>
      </c>
      <c r="BG208" s="301">
        <f>IF(N208="zákl. přenesená",J208,0)</f>
        <v>0</v>
      </c>
      <c r="BH208" s="301">
        <f>IF(N208="sníž. přenesená",J208,0)</f>
        <v>0</v>
      </c>
      <c r="BI208" s="301">
        <f>IF(N208="nulová",J208,0)</f>
        <v>0</v>
      </c>
      <c r="BJ208" s="202" t="s">
        <v>39</v>
      </c>
      <c r="BK208" s="301">
        <f>ROUND(I208*H208,2)</f>
        <v>0</v>
      </c>
      <c r="BL208" s="202" t="s">
        <v>261</v>
      </c>
      <c r="BM208" s="202" t="s">
        <v>3662</v>
      </c>
    </row>
    <row r="209" spans="2:65" s="212" customFormat="1" ht="16.5" customHeight="1">
      <c r="B209" s="213"/>
      <c r="C209" s="302" t="s">
        <v>581</v>
      </c>
      <c r="D209" s="302" t="s">
        <v>291</v>
      </c>
      <c r="E209" s="303" t="s">
        <v>1943</v>
      </c>
      <c r="F209" s="304" t="s">
        <v>1944</v>
      </c>
      <c r="G209" s="305" t="s">
        <v>288</v>
      </c>
      <c r="H209" s="306">
        <v>7</v>
      </c>
      <c r="I209" s="117">
        <v>0</v>
      </c>
      <c r="J209" s="307">
        <f>ROUND(I209*H209,2)</f>
        <v>0</v>
      </c>
      <c r="K209" s="304" t="s">
        <v>351</v>
      </c>
      <c r="L209" s="308"/>
      <c r="M209" s="309" t="s">
        <v>5</v>
      </c>
      <c r="N209" s="310" t="s">
        <v>48</v>
      </c>
      <c r="O209" s="214"/>
      <c r="P209" s="299">
        <f>O209*H209</f>
        <v>0</v>
      </c>
      <c r="Q209" s="299">
        <v>1.3999999999999999E-4</v>
      </c>
      <c r="R209" s="299">
        <f>Q209*H209</f>
        <v>9.7999999999999997E-4</v>
      </c>
      <c r="S209" s="299">
        <v>0</v>
      </c>
      <c r="T209" s="300">
        <f>S209*H209</f>
        <v>0</v>
      </c>
      <c r="AR209" s="202" t="s">
        <v>327</v>
      </c>
      <c r="AT209" s="202" t="s">
        <v>291</v>
      </c>
      <c r="AU209" s="202" t="s">
        <v>85</v>
      </c>
      <c r="AY209" s="202" t="s">
        <v>196</v>
      </c>
      <c r="BE209" s="301">
        <f>IF(N209="základní",J209,0)</f>
        <v>0</v>
      </c>
      <c r="BF209" s="301">
        <f>IF(N209="snížená",J209,0)</f>
        <v>0</v>
      </c>
      <c r="BG209" s="301">
        <f>IF(N209="zákl. přenesená",J209,0)</f>
        <v>0</v>
      </c>
      <c r="BH209" s="301">
        <f>IF(N209="sníž. přenesená",J209,0)</f>
        <v>0</v>
      </c>
      <c r="BI209" s="301">
        <f>IF(N209="nulová",J209,0)</f>
        <v>0</v>
      </c>
      <c r="BJ209" s="202" t="s">
        <v>39</v>
      </c>
      <c r="BK209" s="301">
        <f>ROUND(I209*H209,2)</f>
        <v>0</v>
      </c>
      <c r="BL209" s="202" t="s">
        <v>261</v>
      </c>
      <c r="BM209" s="202" t="s">
        <v>3663</v>
      </c>
    </row>
    <row r="210" spans="2:65" s="212" customFormat="1">
      <c r="B210" s="213"/>
      <c r="D210" s="313"/>
      <c r="F210" s="324"/>
      <c r="I210" s="119"/>
      <c r="L210" s="213"/>
      <c r="M210" s="325"/>
      <c r="N210" s="214"/>
      <c r="O210" s="214"/>
      <c r="P210" s="214"/>
      <c r="Q210" s="214"/>
      <c r="R210" s="214"/>
      <c r="S210" s="214"/>
      <c r="T210" s="326"/>
      <c r="AT210" s="202"/>
      <c r="AU210" s="202"/>
    </row>
    <row r="211" spans="2:65" s="212" customFormat="1" ht="25.5" customHeight="1">
      <c r="B211" s="213"/>
      <c r="C211" s="302" t="s">
        <v>585</v>
      </c>
      <c r="D211" s="302" t="s">
        <v>291</v>
      </c>
      <c r="E211" s="303" t="s">
        <v>1949</v>
      </c>
      <c r="F211" s="304" t="s">
        <v>1950</v>
      </c>
      <c r="G211" s="305" t="s">
        <v>400</v>
      </c>
      <c r="H211" s="306">
        <v>7</v>
      </c>
      <c r="I211" s="117">
        <v>0</v>
      </c>
      <c r="J211" s="307">
        <f t="shared" ref="J211:J219" si="50">ROUND(I211*H211,2)</f>
        <v>0</v>
      </c>
      <c r="K211" s="304" t="s">
        <v>351</v>
      </c>
      <c r="L211" s="308"/>
      <c r="M211" s="309" t="s">
        <v>5</v>
      </c>
      <c r="N211" s="310" t="s">
        <v>48</v>
      </c>
      <c r="O211" s="214"/>
      <c r="P211" s="299">
        <f t="shared" ref="P211:P219" si="51">O211*H211</f>
        <v>0</v>
      </c>
      <c r="Q211" s="299">
        <v>1.2E-4</v>
      </c>
      <c r="R211" s="299">
        <f t="shared" ref="R211:R219" si="52">Q211*H211</f>
        <v>8.4000000000000003E-4</v>
      </c>
      <c r="S211" s="299">
        <v>0</v>
      </c>
      <c r="T211" s="300">
        <f t="shared" ref="T211:T219" si="53">S211*H211</f>
        <v>0</v>
      </c>
      <c r="AR211" s="202" t="s">
        <v>327</v>
      </c>
      <c r="AT211" s="202" t="s">
        <v>291</v>
      </c>
      <c r="AU211" s="202" t="s">
        <v>85</v>
      </c>
      <c r="AY211" s="202" t="s">
        <v>196</v>
      </c>
      <c r="BE211" s="301">
        <f t="shared" ref="BE211:BE219" si="54">IF(N211="základní",J211,0)</f>
        <v>0</v>
      </c>
      <c r="BF211" s="301">
        <f t="shared" ref="BF211:BF219" si="55">IF(N211="snížená",J211,0)</f>
        <v>0</v>
      </c>
      <c r="BG211" s="301">
        <f t="shared" ref="BG211:BG219" si="56">IF(N211="zákl. přenesená",J211,0)</f>
        <v>0</v>
      </c>
      <c r="BH211" s="301">
        <f t="shared" ref="BH211:BH219" si="57">IF(N211="sníž. přenesená",J211,0)</f>
        <v>0</v>
      </c>
      <c r="BI211" s="301">
        <f t="shared" ref="BI211:BI219" si="58">IF(N211="nulová",J211,0)</f>
        <v>0</v>
      </c>
      <c r="BJ211" s="202" t="s">
        <v>39</v>
      </c>
      <c r="BK211" s="301">
        <f t="shared" ref="BK211:BK219" si="59">ROUND(I211*H211,2)</f>
        <v>0</v>
      </c>
      <c r="BL211" s="202" t="s">
        <v>261</v>
      </c>
      <c r="BM211" s="202" t="s">
        <v>3664</v>
      </c>
    </row>
    <row r="212" spans="2:65" s="212" customFormat="1" ht="16.5" customHeight="1">
      <c r="B212" s="213"/>
      <c r="C212" s="291" t="s">
        <v>589</v>
      </c>
      <c r="D212" s="291" t="s">
        <v>198</v>
      </c>
      <c r="E212" s="292" t="s">
        <v>1952</v>
      </c>
      <c r="F212" s="293" t="s">
        <v>1953</v>
      </c>
      <c r="G212" s="294" t="s">
        <v>288</v>
      </c>
      <c r="H212" s="295">
        <v>1</v>
      </c>
      <c r="I212" s="116">
        <v>0</v>
      </c>
      <c r="J212" s="296">
        <f t="shared" si="50"/>
        <v>0</v>
      </c>
      <c r="K212" s="293" t="s">
        <v>202</v>
      </c>
      <c r="L212" s="213"/>
      <c r="M212" s="297" t="s">
        <v>5</v>
      </c>
      <c r="N212" s="298" t="s">
        <v>48</v>
      </c>
      <c r="O212" s="214"/>
      <c r="P212" s="299">
        <f t="shared" si="51"/>
        <v>0</v>
      </c>
      <c r="Q212" s="299">
        <v>1.6000000000000001E-4</v>
      </c>
      <c r="R212" s="299">
        <f t="shared" si="52"/>
        <v>1.6000000000000001E-4</v>
      </c>
      <c r="S212" s="299">
        <v>0</v>
      </c>
      <c r="T212" s="300">
        <f t="shared" si="53"/>
        <v>0</v>
      </c>
      <c r="AR212" s="202" t="s">
        <v>261</v>
      </c>
      <c r="AT212" s="202" t="s">
        <v>198</v>
      </c>
      <c r="AU212" s="202" t="s">
        <v>85</v>
      </c>
      <c r="AY212" s="202" t="s">
        <v>196</v>
      </c>
      <c r="BE212" s="301">
        <f t="shared" si="54"/>
        <v>0</v>
      </c>
      <c r="BF212" s="301">
        <f t="shared" si="55"/>
        <v>0</v>
      </c>
      <c r="BG212" s="301">
        <f t="shared" si="56"/>
        <v>0</v>
      </c>
      <c r="BH212" s="301">
        <f t="shared" si="57"/>
        <v>0</v>
      </c>
      <c r="BI212" s="301">
        <f t="shared" si="58"/>
        <v>0</v>
      </c>
      <c r="BJ212" s="202" t="s">
        <v>39</v>
      </c>
      <c r="BK212" s="301">
        <f t="shared" si="59"/>
        <v>0</v>
      </c>
      <c r="BL212" s="202" t="s">
        <v>261</v>
      </c>
      <c r="BM212" s="202" t="s">
        <v>3665</v>
      </c>
    </row>
    <row r="213" spans="2:65" s="212" customFormat="1" ht="16.5" customHeight="1">
      <c r="B213" s="213"/>
      <c r="C213" s="302" t="s">
        <v>594</v>
      </c>
      <c r="D213" s="302" t="s">
        <v>291</v>
      </c>
      <c r="E213" s="303" t="s">
        <v>1955</v>
      </c>
      <c r="F213" s="304" t="s">
        <v>1956</v>
      </c>
      <c r="G213" s="305" t="s">
        <v>288</v>
      </c>
      <c r="H213" s="306">
        <v>1</v>
      </c>
      <c r="I213" s="117">
        <v>0</v>
      </c>
      <c r="J213" s="307">
        <f t="shared" si="50"/>
        <v>0</v>
      </c>
      <c r="K213" s="304" t="s">
        <v>202</v>
      </c>
      <c r="L213" s="308"/>
      <c r="M213" s="309" t="s">
        <v>5</v>
      </c>
      <c r="N213" s="310" t="s">
        <v>48</v>
      </c>
      <c r="O213" s="214"/>
      <c r="P213" s="299">
        <f t="shared" si="51"/>
        <v>0</v>
      </c>
      <c r="Q213" s="299">
        <v>1.8E-3</v>
      </c>
      <c r="R213" s="299">
        <f t="shared" si="52"/>
        <v>1.8E-3</v>
      </c>
      <c r="S213" s="299">
        <v>0</v>
      </c>
      <c r="T213" s="300">
        <f t="shared" si="53"/>
        <v>0</v>
      </c>
      <c r="AR213" s="202" t="s">
        <v>327</v>
      </c>
      <c r="AT213" s="202" t="s">
        <v>291</v>
      </c>
      <c r="AU213" s="202" t="s">
        <v>85</v>
      </c>
      <c r="AY213" s="202" t="s">
        <v>196</v>
      </c>
      <c r="BE213" s="301">
        <f t="shared" si="54"/>
        <v>0</v>
      </c>
      <c r="BF213" s="301">
        <f t="shared" si="55"/>
        <v>0</v>
      </c>
      <c r="BG213" s="301">
        <f t="shared" si="56"/>
        <v>0</v>
      </c>
      <c r="BH213" s="301">
        <f t="shared" si="57"/>
        <v>0</v>
      </c>
      <c r="BI213" s="301">
        <f t="shared" si="58"/>
        <v>0</v>
      </c>
      <c r="BJ213" s="202" t="s">
        <v>39</v>
      </c>
      <c r="BK213" s="301">
        <f t="shared" si="59"/>
        <v>0</v>
      </c>
      <c r="BL213" s="202" t="s">
        <v>261</v>
      </c>
      <c r="BM213" s="202" t="s">
        <v>3666</v>
      </c>
    </row>
    <row r="214" spans="2:65" s="212" customFormat="1" ht="16.5" customHeight="1">
      <c r="B214" s="213"/>
      <c r="C214" s="291" t="s">
        <v>598</v>
      </c>
      <c r="D214" s="291" t="s">
        <v>198</v>
      </c>
      <c r="E214" s="292" t="s">
        <v>1958</v>
      </c>
      <c r="F214" s="293" t="s">
        <v>1959</v>
      </c>
      <c r="G214" s="294" t="s">
        <v>288</v>
      </c>
      <c r="H214" s="295">
        <v>4</v>
      </c>
      <c r="I214" s="116">
        <v>0</v>
      </c>
      <c r="J214" s="296">
        <f t="shared" si="50"/>
        <v>0</v>
      </c>
      <c r="K214" s="293" t="s">
        <v>202</v>
      </c>
      <c r="L214" s="213"/>
      <c r="M214" s="297" t="s">
        <v>5</v>
      </c>
      <c r="N214" s="298" t="s">
        <v>48</v>
      </c>
      <c r="O214" s="214"/>
      <c r="P214" s="299">
        <f t="shared" si="51"/>
        <v>0</v>
      </c>
      <c r="Q214" s="299">
        <v>4.0000000000000003E-5</v>
      </c>
      <c r="R214" s="299">
        <f t="shared" si="52"/>
        <v>1.6000000000000001E-4</v>
      </c>
      <c r="S214" s="299">
        <v>0</v>
      </c>
      <c r="T214" s="300">
        <f t="shared" si="53"/>
        <v>0</v>
      </c>
      <c r="AR214" s="202" t="s">
        <v>261</v>
      </c>
      <c r="AT214" s="202" t="s">
        <v>198</v>
      </c>
      <c r="AU214" s="202" t="s">
        <v>85</v>
      </c>
      <c r="AY214" s="202" t="s">
        <v>196</v>
      </c>
      <c r="BE214" s="301">
        <f t="shared" si="54"/>
        <v>0</v>
      </c>
      <c r="BF214" s="301">
        <f t="shared" si="55"/>
        <v>0</v>
      </c>
      <c r="BG214" s="301">
        <f t="shared" si="56"/>
        <v>0</v>
      </c>
      <c r="BH214" s="301">
        <f t="shared" si="57"/>
        <v>0</v>
      </c>
      <c r="BI214" s="301">
        <f t="shared" si="58"/>
        <v>0</v>
      </c>
      <c r="BJ214" s="202" t="s">
        <v>39</v>
      </c>
      <c r="BK214" s="301">
        <f t="shared" si="59"/>
        <v>0</v>
      </c>
      <c r="BL214" s="202" t="s">
        <v>261</v>
      </c>
      <c r="BM214" s="202" t="s">
        <v>3667</v>
      </c>
    </row>
    <row r="215" spans="2:65" s="212" customFormat="1" ht="16.5" customHeight="1">
      <c r="B215" s="213"/>
      <c r="C215" s="302" t="s">
        <v>602</v>
      </c>
      <c r="D215" s="302" t="s">
        <v>291</v>
      </c>
      <c r="E215" s="303" t="s">
        <v>1961</v>
      </c>
      <c r="F215" s="304" t="s">
        <v>1962</v>
      </c>
      <c r="G215" s="305" t="s">
        <v>288</v>
      </c>
      <c r="H215" s="306">
        <v>4</v>
      </c>
      <c r="I215" s="117">
        <v>0</v>
      </c>
      <c r="J215" s="307">
        <f t="shared" si="50"/>
        <v>0</v>
      </c>
      <c r="K215" s="304" t="s">
        <v>202</v>
      </c>
      <c r="L215" s="308"/>
      <c r="M215" s="309" t="s">
        <v>5</v>
      </c>
      <c r="N215" s="310" t="s">
        <v>48</v>
      </c>
      <c r="O215" s="214"/>
      <c r="P215" s="299">
        <f t="shared" si="51"/>
        <v>0</v>
      </c>
      <c r="Q215" s="299">
        <v>1.8E-3</v>
      </c>
      <c r="R215" s="299">
        <f t="shared" si="52"/>
        <v>7.1999999999999998E-3</v>
      </c>
      <c r="S215" s="299">
        <v>0</v>
      </c>
      <c r="T215" s="300">
        <f t="shared" si="53"/>
        <v>0</v>
      </c>
      <c r="AR215" s="202" t="s">
        <v>327</v>
      </c>
      <c r="AT215" s="202" t="s">
        <v>291</v>
      </c>
      <c r="AU215" s="202" t="s">
        <v>85</v>
      </c>
      <c r="AY215" s="202" t="s">
        <v>196</v>
      </c>
      <c r="BE215" s="301">
        <f t="shared" si="54"/>
        <v>0</v>
      </c>
      <c r="BF215" s="301">
        <f t="shared" si="55"/>
        <v>0</v>
      </c>
      <c r="BG215" s="301">
        <f t="shared" si="56"/>
        <v>0</v>
      </c>
      <c r="BH215" s="301">
        <f t="shared" si="57"/>
        <v>0</v>
      </c>
      <c r="BI215" s="301">
        <f t="shared" si="58"/>
        <v>0</v>
      </c>
      <c r="BJ215" s="202" t="s">
        <v>39</v>
      </c>
      <c r="BK215" s="301">
        <f t="shared" si="59"/>
        <v>0</v>
      </c>
      <c r="BL215" s="202" t="s">
        <v>261</v>
      </c>
      <c r="BM215" s="202" t="s">
        <v>3668</v>
      </c>
    </row>
    <row r="216" spans="2:65" s="212" customFormat="1" ht="25.5" customHeight="1">
      <c r="B216" s="213"/>
      <c r="C216" s="291" t="s">
        <v>606</v>
      </c>
      <c r="D216" s="291" t="s">
        <v>198</v>
      </c>
      <c r="E216" s="292" t="s">
        <v>1964</v>
      </c>
      <c r="F216" s="293" t="s">
        <v>1965</v>
      </c>
      <c r="G216" s="294" t="s">
        <v>288</v>
      </c>
      <c r="H216" s="295">
        <v>4</v>
      </c>
      <c r="I216" s="116">
        <v>0</v>
      </c>
      <c r="J216" s="296">
        <f t="shared" si="50"/>
        <v>0</v>
      </c>
      <c r="K216" s="293" t="s">
        <v>202</v>
      </c>
      <c r="L216" s="213"/>
      <c r="M216" s="297" t="s">
        <v>5</v>
      </c>
      <c r="N216" s="298" t="s">
        <v>48</v>
      </c>
      <c r="O216" s="214"/>
      <c r="P216" s="299">
        <f t="shared" si="51"/>
        <v>0</v>
      </c>
      <c r="Q216" s="299">
        <v>1.3999999999999999E-4</v>
      </c>
      <c r="R216" s="299">
        <f t="shared" si="52"/>
        <v>5.5999999999999995E-4</v>
      </c>
      <c r="S216" s="299">
        <v>0</v>
      </c>
      <c r="T216" s="300">
        <f t="shared" si="53"/>
        <v>0</v>
      </c>
      <c r="AR216" s="202" t="s">
        <v>261</v>
      </c>
      <c r="AT216" s="202" t="s">
        <v>198</v>
      </c>
      <c r="AU216" s="202" t="s">
        <v>85</v>
      </c>
      <c r="AY216" s="202" t="s">
        <v>196</v>
      </c>
      <c r="BE216" s="301">
        <f t="shared" si="54"/>
        <v>0</v>
      </c>
      <c r="BF216" s="301">
        <f t="shared" si="55"/>
        <v>0</v>
      </c>
      <c r="BG216" s="301">
        <f t="shared" si="56"/>
        <v>0</v>
      </c>
      <c r="BH216" s="301">
        <f t="shared" si="57"/>
        <v>0</v>
      </c>
      <c r="BI216" s="301">
        <f t="shared" si="58"/>
        <v>0</v>
      </c>
      <c r="BJ216" s="202" t="s">
        <v>39</v>
      </c>
      <c r="BK216" s="301">
        <f t="shared" si="59"/>
        <v>0</v>
      </c>
      <c r="BL216" s="202" t="s">
        <v>261</v>
      </c>
      <c r="BM216" s="202" t="s">
        <v>3669</v>
      </c>
    </row>
    <row r="217" spans="2:65" s="212" customFormat="1" ht="16.5" customHeight="1">
      <c r="B217" s="213"/>
      <c r="C217" s="302" t="s">
        <v>610</v>
      </c>
      <c r="D217" s="302" t="s">
        <v>291</v>
      </c>
      <c r="E217" s="303" t="s">
        <v>1967</v>
      </c>
      <c r="F217" s="304" t="s">
        <v>1968</v>
      </c>
      <c r="G217" s="305" t="s">
        <v>288</v>
      </c>
      <c r="H217" s="306">
        <v>3</v>
      </c>
      <c r="I217" s="117">
        <v>0</v>
      </c>
      <c r="J217" s="307">
        <f t="shared" si="50"/>
        <v>0</v>
      </c>
      <c r="K217" s="304" t="s">
        <v>202</v>
      </c>
      <c r="L217" s="308"/>
      <c r="M217" s="309" t="s">
        <v>5</v>
      </c>
      <c r="N217" s="310" t="s">
        <v>48</v>
      </c>
      <c r="O217" s="214"/>
      <c r="P217" s="299">
        <f t="shared" si="51"/>
        <v>0</v>
      </c>
      <c r="Q217" s="299">
        <v>3.2000000000000003E-4</v>
      </c>
      <c r="R217" s="299">
        <f t="shared" si="52"/>
        <v>9.6000000000000013E-4</v>
      </c>
      <c r="S217" s="299">
        <v>0</v>
      </c>
      <c r="T217" s="300">
        <f t="shared" si="53"/>
        <v>0</v>
      </c>
      <c r="AR217" s="202" t="s">
        <v>327</v>
      </c>
      <c r="AT217" s="202" t="s">
        <v>291</v>
      </c>
      <c r="AU217" s="202" t="s">
        <v>85</v>
      </c>
      <c r="AY217" s="202" t="s">
        <v>196</v>
      </c>
      <c r="BE217" s="301">
        <f t="shared" si="54"/>
        <v>0</v>
      </c>
      <c r="BF217" s="301">
        <f t="shared" si="55"/>
        <v>0</v>
      </c>
      <c r="BG217" s="301">
        <f t="shared" si="56"/>
        <v>0</v>
      </c>
      <c r="BH217" s="301">
        <f t="shared" si="57"/>
        <v>0</v>
      </c>
      <c r="BI217" s="301">
        <f t="shared" si="58"/>
        <v>0</v>
      </c>
      <c r="BJ217" s="202" t="s">
        <v>39</v>
      </c>
      <c r="BK217" s="301">
        <f t="shared" si="59"/>
        <v>0</v>
      </c>
      <c r="BL217" s="202" t="s">
        <v>261</v>
      </c>
      <c r="BM217" s="202" t="s">
        <v>3670</v>
      </c>
    </row>
    <row r="218" spans="2:65" s="212" customFormat="1" ht="16.5" customHeight="1">
      <c r="B218" s="213"/>
      <c r="C218" s="302" t="s">
        <v>614</v>
      </c>
      <c r="D218" s="302" t="s">
        <v>291</v>
      </c>
      <c r="E218" s="303" t="s">
        <v>2885</v>
      </c>
      <c r="F218" s="304" t="s">
        <v>2886</v>
      </c>
      <c r="G218" s="305" t="s">
        <v>288</v>
      </c>
      <c r="H218" s="306">
        <v>1</v>
      </c>
      <c r="I218" s="117">
        <v>0</v>
      </c>
      <c r="J218" s="307">
        <f t="shared" si="50"/>
        <v>0</v>
      </c>
      <c r="K218" s="304" t="s">
        <v>351</v>
      </c>
      <c r="L218" s="308"/>
      <c r="M218" s="309" t="s">
        <v>5</v>
      </c>
      <c r="N218" s="310" t="s">
        <v>48</v>
      </c>
      <c r="O218" s="214"/>
      <c r="P218" s="299">
        <f t="shared" si="51"/>
        <v>0</v>
      </c>
      <c r="Q218" s="299">
        <v>3.2000000000000003E-4</v>
      </c>
      <c r="R218" s="299">
        <f t="shared" si="52"/>
        <v>3.2000000000000003E-4</v>
      </c>
      <c r="S218" s="299">
        <v>0</v>
      </c>
      <c r="T218" s="300">
        <f t="shared" si="53"/>
        <v>0</v>
      </c>
      <c r="AR218" s="202" t="s">
        <v>327</v>
      </c>
      <c r="AT218" s="202" t="s">
        <v>291</v>
      </c>
      <c r="AU218" s="202" t="s">
        <v>85</v>
      </c>
      <c r="AY218" s="202" t="s">
        <v>196</v>
      </c>
      <c r="BE218" s="301">
        <f t="shared" si="54"/>
        <v>0</v>
      </c>
      <c r="BF218" s="301">
        <f t="shared" si="55"/>
        <v>0</v>
      </c>
      <c r="BG218" s="301">
        <f t="shared" si="56"/>
        <v>0</v>
      </c>
      <c r="BH218" s="301">
        <f t="shared" si="57"/>
        <v>0</v>
      </c>
      <c r="BI218" s="301">
        <f t="shared" si="58"/>
        <v>0</v>
      </c>
      <c r="BJ218" s="202" t="s">
        <v>39</v>
      </c>
      <c r="BK218" s="301">
        <f t="shared" si="59"/>
        <v>0</v>
      </c>
      <c r="BL218" s="202" t="s">
        <v>261</v>
      </c>
      <c r="BM218" s="202" t="s">
        <v>3671</v>
      </c>
    </row>
    <row r="219" spans="2:65" s="212" customFormat="1" ht="38.25" customHeight="1">
      <c r="B219" s="213"/>
      <c r="C219" s="291" t="s">
        <v>618</v>
      </c>
      <c r="D219" s="291" t="s">
        <v>198</v>
      </c>
      <c r="E219" s="292" t="s">
        <v>1976</v>
      </c>
      <c r="F219" s="293" t="s">
        <v>1977</v>
      </c>
      <c r="G219" s="294" t="s">
        <v>243</v>
      </c>
      <c r="H219" s="295">
        <v>0.14599999999999999</v>
      </c>
      <c r="I219" s="116">
        <v>0</v>
      </c>
      <c r="J219" s="296">
        <f t="shared" si="50"/>
        <v>0</v>
      </c>
      <c r="K219" s="293" t="s">
        <v>202</v>
      </c>
      <c r="L219" s="213"/>
      <c r="M219" s="297" t="s">
        <v>5</v>
      </c>
      <c r="N219" s="298" t="s">
        <v>48</v>
      </c>
      <c r="O219" s="214"/>
      <c r="P219" s="299">
        <f t="shared" si="51"/>
        <v>0</v>
      </c>
      <c r="Q219" s="299">
        <v>0</v>
      </c>
      <c r="R219" s="299">
        <f t="shared" si="52"/>
        <v>0</v>
      </c>
      <c r="S219" s="299">
        <v>0</v>
      </c>
      <c r="T219" s="300">
        <f t="shared" si="53"/>
        <v>0</v>
      </c>
      <c r="AR219" s="202" t="s">
        <v>261</v>
      </c>
      <c r="AT219" s="202" t="s">
        <v>198</v>
      </c>
      <c r="AU219" s="202" t="s">
        <v>85</v>
      </c>
      <c r="AY219" s="202" t="s">
        <v>196</v>
      </c>
      <c r="BE219" s="301">
        <f t="shared" si="54"/>
        <v>0</v>
      </c>
      <c r="BF219" s="301">
        <f t="shared" si="55"/>
        <v>0</v>
      </c>
      <c r="BG219" s="301">
        <f t="shared" si="56"/>
        <v>0</v>
      </c>
      <c r="BH219" s="301">
        <f t="shared" si="57"/>
        <v>0</v>
      </c>
      <c r="BI219" s="301">
        <f t="shared" si="58"/>
        <v>0</v>
      </c>
      <c r="BJ219" s="202" t="s">
        <v>39</v>
      </c>
      <c r="BK219" s="301">
        <f t="shared" si="59"/>
        <v>0</v>
      </c>
      <c r="BL219" s="202" t="s">
        <v>261</v>
      </c>
      <c r="BM219" s="202" t="s">
        <v>3672</v>
      </c>
    </row>
    <row r="220" spans="2:65" s="279" customFormat="1" ht="29.85" customHeight="1">
      <c r="B220" s="278"/>
      <c r="D220" s="280" t="s">
        <v>76</v>
      </c>
      <c r="E220" s="289" t="s">
        <v>1979</v>
      </c>
      <c r="F220" s="289" t="s">
        <v>1980</v>
      </c>
      <c r="I220" s="115"/>
      <c r="J220" s="290">
        <f>BK220</f>
        <v>0</v>
      </c>
      <c r="L220" s="278"/>
      <c r="M220" s="283"/>
      <c r="N220" s="284"/>
      <c r="O220" s="284"/>
      <c r="P220" s="285">
        <f>P221</f>
        <v>0</v>
      </c>
      <c r="Q220" s="284"/>
      <c r="R220" s="285">
        <f>R221</f>
        <v>1.2041999999999999</v>
      </c>
      <c r="S220" s="284"/>
      <c r="T220" s="286">
        <f>T221</f>
        <v>0</v>
      </c>
      <c r="AR220" s="280" t="s">
        <v>85</v>
      </c>
      <c r="AT220" s="287" t="s">
        <v>76</v>
      </c>
      <c r="AU220" s="287" t="s">
        <v>39</v>
      </c>
      <c r="AY220" s="280" t="s">
        <v>196</v>
      </c>
      <c r="BK220" s="288">
        <f>BK221</f>
        <v>0</v>
      </c>
    </row>
    <row r="221" spans="2:65" s="212" customFormat="1" ht="16.5" customHeight="1">
      <c r="B221" s="213"/>
      <c r="C221" s="291" t="s">
        <v>622</v>
      </c>
      <c r="D221" s="291" t="s">
        <v>198</v>
      </c>
      <c r="E221" s="292" t="s">
        <v>1981</v>
      </c>
      <c r="F221" s="293" t="s">
        <v>1982</v>
      </c>
      <c r="G221" s="294" t="s">
        <v>1264</v>
      </c>
      <c r="H221" s="295">
        <v>12</v>
      </c>
      <c r="I221" s="116">
        <v>0</v>
      </c>
      <c r="J221" s="296">
        <f>ROUND(I221*H221,2)</f>
        <v>0</v>
      </c>
      <c r="K221" s="293" t="s">
        <v>351</v>
      </c>
      <c r="L221" s="213"/>
      <c r="M221" s="297" t="s">
        <v>5</v>
      </c>
      <c r="N221" s="320" t="s">
        <v>48</v>
      </c>
      <c r="O221" s="321"/>
      <c r="P221" s="322">
        <f>O221*H221</f>
        <v>0</v>
      </c>
      <c r="Q221" s="322">
        <v>0.10034999999999999</v>
      </c>
      <c r="R221" s="322">
        <f>Q221*H221</f>
        <v>1.2041999999999999</v>
      </c>
      <c r="S221" s="322">
        <v>0</v>
      </c>
      <c r="T221" s="323">
        <f>S221*H221</f>
        <v>0</v>
      </c>
      <c r="AR221" s="202" t="s">
        <v>261</v>
      </c>
      <c r="AT221" s="202" t="s">
        <v>198</v>
      </c>
      <c r="AU221" s="202" t="s">
        <v>85</v>
      </c>
      <c r="AY221" s="202" t="s">
        <v>196</v>
      </c>
      <c r="BE221" s="301">
        <f>IF(N221="základní",J221,0)</f>
        <v>0</v>
      </c>
      <c r="BF221" s="301">
        <f>IF(N221="snížená",J221,0)</f>
        <v>0</v>
      </c>
      <c r="BG221" s="301">
        <f>IF(N221="zákl. přenesená",J221,0)</f>
        <v>0</v>
      </c>
      <c r="BH221" s="301">
        <f>IF(N221="sníž. přenesená",J221,0)</f>
        <v>0</v>
      </c>
      <c r="BI221" s="301">
        <f>IF(N221="nulová",J221,0)</f>
        <v>0</v>
      </c>
      <c r="BJ221" s="202" t="s">
        <v>39</v>
      </c>
      <c r="BK221" s="301">
        <f>ROUND(I221*H221,2)</f>
        <v>0</v>
      </c>
      <c r="BL221" s="202" t="s">
        <v>261</v>
      </c>
      <c r="BM221" s="202" t="s">
        <v>3673</v>
      </c>
    </row>
    <row r="222" spans="2:65" s="212" customFormat="1" ht="6.95" customHeight="1">
      <c r="B222" s="236"/>
      <c r="C222" s="237"/>
      <c r="D222" s="237"/>
      <c r="E222" s="237"/>
      <c r="F222" s="237"/>
      <c r="G222" s="237"/>
      <c r="H222" s="237"/>
      <c r="I222" s="108"/>
      <c r="J222" s="237"/>
      <c r="K222" s="237"/>
      <c r="L222" s="213"/>
    </row>
  </sheetData>
  <sheetProtection password="805E" sheet="1" objects="1" scenarios="1"/>
  <autoFilter ref="C96:K221"/>
  <mergeCells count="13">
    <mergeCell ref="E89:H89"/>
    <mergeCell ref="G1:H1"/>
    <mergeCell ref="L2:V2"/>
    <mergeCell ref="E49:H49"/>
    <mergeCell ref="E51:H51"/>
    <mergeCell ref="J55:J56"/>
    <mergeCell ref="E85:H85"/>
    <mergeCell ref="E87:H8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9"/>
  <sheetViews>
    <sheetView showGridLines="0" workbookViewId="0">
      <pane ySplit="1" topLeftCell="A2" activePane="bottomLeft" state="frozen"/>
      <selection pane="bottomLeft" activeCell="H90" sqref="H90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131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3155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3674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71.25" customHeight="1">
      <c r="B26" s="218"/>
      <c r="C26" s="219"/>
      <c r="D26" s="219"/>
      <c r="E26" s="380" t="s">
        <v>42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ROUND(J87,0)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ROUND(SUM(BE87:BE118), 0)</f>
        <v>0</v>
      </c>
      <c r="G32" s="214"/>
      <c r="H32" s="214"/>
      <c r="I32" s="106">
        <v>0.21</v>
      </c>
      <c r="J32" s="228">
        <f>ROUND(ROUND((SUM(BE87:BE118)),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ROUND(SUM(BF87:BF118), 0)</f>
        <v>0</v>
      </c>
      <c r="G33" s="214"/>
      <c r="H33" s="214"/>
      <c r="I33" s="106">
        <v>0.15</v>
      </c>
      <c r="J33" s="228">
        <f>ROUND(ROUND((SUM(BF87:BF118)),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ROUND(SUM(BG87:BG118),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ROUND(SUM(BH87:BH118),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ROUND(SUM(BI87:BI118),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3155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06 - Rozvod tlakového vzduchu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J87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162</v>
      </c>
      <c r="E61" s="249"/>
      <c r="F61" s="249"/>
      <c r="G61" s="249"/>
      <c r="H61" s="249"/>
      <c r="I61" s="111"/>
      <c r="J61" s="250">
        <f>J88</f>
        <v>0</v>
      </c>
      <c r="K61" s="251"/>
    </row>
    <row r="62" spans="2:47" s="259" customFormat="1" ht="19.899999999999999" customHeight="1">
      <c r="B62" s="253"/>
      <c r="C62" s="254"/>
      <c r="D62" s="255" t="s">
        <v>2891</v>
      </c>
      <c r="E62" s="256"/>
      <c r="F62" s="256"/>
      <c r="G62" s="256"/>
      <c r="H62" s="256"/>
      <c r="I62" s="112"/>
      <c r="J62" s="257">
        <f>J89</f>
        <v>0</v>
      </c>
      <c r="K62" s="258"/>
    </row>
    <row r="63" spans="2:47" s="259" customFormat="1" ht="19.899999999999999" customHeight="1">
      <c r="B63" s="253"/>
      <c r="C63" s="254"/>
      <c r="D63" s="255" t="s">
        <v>2892</v>
      </c>
      <c r="E63" s="256"/>
      <c r="F63" s="256"/>
      <c r="G63" s="256"/>
      <c r="H63" s="256"/>
      <c r="I63" s="112"/>
      <c r="J63" s="257">
        <f>J109</f>
        <v>0</v>
      </c>
      <c r="K63" s="258"/>
    </row>
    <row r="64" spans="2:47" s="259" customFormat="1" ht="19.899999999999999" customHeight="1">
      <c r="B64" s="253"/>
      <c r="C64" s="254"/>
      <c r="D64" s="255" t="s">
        <v>170</v>
      </c>
      <c r="E64" s="256"/>
      <c r="F64" s="256"/>
      <c r="G64" s="256"/>
      <c r="H64" s="256"/>
      <c r="I64" s="112"/>
      <c r="J64" s="257">
        <f>J113</f>
        <v>0</v>
      </c>
      <c r="K64" s="258"/>
    </row>
    <row r="65" spans="2:12" s="259" customFormat="1" ht="19.899999999999999" customHeight="1">
      <c r="B65" s="253"/>
      <c r="C65" s="254"/>
      <c r="D65" s="255" t="s">
        <v>176</v>
      </c>
      <c r="E65" s="256"/>
      <c r="F65" s="256"/>
      <c r="G65" s="256"/>
      <c r="H65" s="256"/>
      <c r="I65" s="112"/>
      <c r="J65" s="257">
        <f>J116</f>
        <v>0</v>
      </c>
      <c r="K65" s="258"/>
    </row>
    <row r="66" spans="2:12" s="212" customFormat="1" ht="21.75" customHeight="1">
      <c r="B66" s="213"/>
      <c r="C66" s="214"/>
      <c r="D66" s="214"/>
      <c r="E66" s="214"/>
      <c r="F66" s="214"/>
      <c r="G66" s="214"/>
      <c r="H66" s="214"/>
      <c r="I66" s="101"/>
      <c r="J66" s="214"/>
      <c r="K66" s="215"/>
    </row>
    <row r="67" spans="2:12" s="212" customFormat="1" ht="6.95" customHeight="1">
      <c r="B67" s="236"/>
      <c r="C67" s="237"/>
      <c r="D67" s="237"/>
      <c r="E67" s="237"/>
      <c r="F67" s="237"/>
      <c r="G67" s="237"/>
      <c r="H67" s="237"/>
      <c r="I67" s="108"/>
      <c r="J67" s="237"/>
      <c r="K67" s="238"/>
    </row>
    <row r="71" spans="2:12" s="212" customFormat="1" ht="6.95" customHeight="1">
      <c r="B71" s="239"/>
      <c r="C71" s="240"/>
      <c r="D71" s="240"/>
      <c r="E71" s="240"/>
      <c r="F71" s="240"/>
      <c r="G71" s="240"/>
      <c r="H71" s="240"/>
      <c r="I71" s="109"/>
      <c r="J71" s="240"/>
      <c r="K71" s="240"/>
      <c r="L71" s="213"/>
    </row>
    <row r="72" spans="2:12" s="212" customFormat="1" ht="36.950000000000003" customHeight="1">
      <c r="B72" s="213"/>
      <c r="C72" s="260" t="s">
        <v>180</v>
      </c>
      <c r="I72" s="119"/>
      <c r="L72" s="213"/>
    </row>
    <row r="73" spans="2:12" s="212" customFormat="1" ht="6.95" customHeight="1">
      <c r="B73" s="213"/>
      <c r="I73" s="119"/>
      <c r="L73" s="213"/>
    </row>
    <row r="74" spans="2:12" s="212" customFormat="1" ht="14.45" customHeight="1">
      <c r="B74" s="213"/>
      <c r="C74" s="261" t="s">
        <v>19</v>
      </c>
      <c r="I74" s="119"/>
      <c r="L74" s="213"/>
    </row>
    <row r="75" spans="2:12" s="212" customFormat="1" ht="16.5" customHeight="1">
      <c r="B75" s="213"/>
      <c r="E75" s="382" t="str">
        <f>E7</f>
        <v>Střední škola automobilní Holice - modernizace dílen odborného výcviku a praxe - stavební práce</v>
      </c>
      <c r="F75" s="383"/>
      <c r="G75" s="383"/>
      <c r="H75" s="383"/>
      <c r="I75" s="119"/>
      <c r="L75" s="213"/>
    </row>
    <row r="76" spans="2:12" ht="15">
      <c r="B76" s="206"/>
      <c r="C76" s="261" t="s">
        <v>143</v>
      </c>
      <c r="L76" s="206"/>
    </row>
    <row r="77" spans="2:12" s="212" customFormat="1" ht="16.5" customHeight="1">
      <c r="B77" s="213"/>
      <c r="E77" s="382" t="s">
        <v>3155</v>
      </c>
      <c r="F77" s="373"/>
      <c r="G77" s="373"/>
      <c r="H77" s="373"/>
      <c r="I77" s="119"/>
      <c r="L77" s="213"/>
    </row>
    <row r="78" spans="2:12" s="212" customFormat="1" ht="14.45" customHeight="1">
      <c r="B78" s="213"/>
      <c r="C78" s="261" t="s">
        <v>145</v>
      </c>
      <c r="I78" s="119"/>
      <c r="L78" s="213"/>
    </row>
    <row r="79" spans="2:12" s="212" customFormat="1" ht="17.25" customHeight="1">
      <c r="B79" s="213"/>
      <c r="E79" s="372" t="str">
        <f>E11</f>
        <v>06 - Rozvod tlakového vzduchu</v>
      </c>
      <c r="F79" s="373"/>
      <c r="G79" s="373"/>
      <c r="H79" s="373"/>
      <c r="I79" s="119"/>
      <c r="L79" s="213"/>
    </row>
    <row r="80" spans="2:12" s="212" customFormat="1" ht="6.95" customHeight="1">
      <c r="B80" s="213"/>
      <c r="I80" s="119"/>
      <c r="L80" s="213"/>
    </row>
    <row r="81" spans="2:65" s="212" customFormat="1" ht="18" customHeight="1">
      <c r="B81" s="213"/>
      <c r="C81" s="261" t="s">
        <v>23</v>
      </c>
      <c r="F81" s="262" t="str">
        <f>F14</f>
        <v>Holice</v>
      </c>
      <c r="I81" s="113" t="s">
        <v>25</v>
      </c>
      <c r="J81" s="263">
        <f>IF(J14="","",J14)</f>
        <v>0</v>
      </c>
      <c r="L81" s="213"/>
    </row>
    <row r="82" spans="2:65" s="212" customFormat="1" ht="6.95" customHeight="1">
      <c r="B82" s="213"/>
      <c r="I82" s="119"/>
      <c r="L82" s="213"/>
    </row>
    <row r="83" spans="2:65" s="212" customFormat="1" ht="15">
      <c r="B83" s="213"/>
      <c r="C83" s="261" t="s">
        <v>26</v>
      </c>
      <c r="F83" s="262" t="str">
        <f>E17</f>
        <v>Pardubický kraj, Komenského nám. 125, Pardubice</v>
      </c>
      <c r="I83" s="113" t="s">
        <v>34</v>
      </c>
      <c r="J83" s="262" t="str">
        <f>E23</f>
        <v>ApA Architektonicko-projekt.ateliér Vamberk s.r.o.</v>
      </c>
      <c r="L83" s="213"/>
    </row>
    <row r="84" spans="2:65" s="212" customFormat="1" ht="14.45" customHeight="1">
      <c r="B84" s="213"/>
      <c r="C84" s="261" t="s">
        <v>32</v>
      </c>
      <c r="F84" s="262" t="str">
        <f>IF(E20="","",E20)</f>
        <v/>
      </c>
      <c r="I84" s="119"/>
      <c r="L84" s="213"/>
    </row>
    <row r="85" spans="2:65" s="212" customFormat="1" ht="10.35" customHeight="1">
      <c r="B85" s="213"/>
      <c r="I85" s="119"/>
      <c r="L85" s="213"/>
    </row>
    <row r="86" spans="2:65" s="271" customFormat="1" ht="29.25" customHeight="1">
      <c r="B86" s="264"/>
      <c r="C86" s="265" t="s">
        <v>181</v>
      </c>
      <c r="D86" s="266" t="s">
        <v>62</v>
      </c>
      <c r="E86" s="266" t="s">
        <v>58</v>
      </c>
      <c r="F86" s="266" t="s">
        <v>182</v>
      </c>
      <c r="G86" s="266" t="s">
        <v>183</v>
      </c>
      <c r="H86" s="266" t="s">
        <v>184</v>
      </c>
      <c r="I86" s="114" t="s">
        <v>185</v>
      </c>
      <c r="J86" s="266" t="s">
        <v>149</v>
      </c>
      <c r="K86" s="267" t="s">
        <v>186</v>
      </c>
      <c r="L86" s="264"/>
      <c r="M86" s="268" t="s">
        <v>187</v>
      </c>
      <c r="N86" s="269" t="s">
        <v>47</v>
      </c>
      <c r="O86" s="269" t="s">
        <v>188</v>
      </c>
      <c r="P86" s="269" t="s">
        <v>189</v>
      </c>
      <c r="Q86" s="269" t="s">
        <v>190</v>
      </c>
      <c r="R86" s="269" t="s">
        <v>191</v>
      </c>
      <c r="S86" s="269" t="s">
        <v>192</v>
      </c>
      <c r="T86" s="270" t="s">
        <v>193</v>
      </c>
    </row>
    <row r="87" spans="2:65" s="212" customFormat="1" ht="29.25" customHeight="1">
      <c r="B87" s="213"/>
      <c r="C87" s="272" t="s">
        <v>150</v>
      </c>
      <c r="I87" s="119"/>
      <c r="J87" s="273">
        <f>BK87</f>
        <v>0</v>
      </c>
      <c r="L87" s="213"/>
      <c r="M87" s="274"/>
      <c r="N87" s="222"/>
      <c r="O87" s="222"/>
      <c r="P87" s="275">
        <f>P88</f>
        <v>0</v>
      </c>
      <c r="Q87" s="222"/>
      <c r="R87" s="275">
        <f>R88</f>
        <v>0.28462999999999994</v>
      </c>
      <c r="S87" s="222"/>
      <c r="T87" s="276">
        <f>T88</f>
        <v>0.21590000000000001</v>
      </c>
      <c r="AT87" s="202" t="s">
        <v>76</v>
      </c>
      <c r="AU87" s="202" t="s">
        <v>151</v>
      </c>
      <c r="BK87" s="277">
        <f>BK88</f>
        <v>0</v>
      </c>
    </row>
    <row r="88" spans="2:65" s="279" customFormat="1" ht="37.35" customHeight="1">
      <c r="B88" s="278"/>
      <c r="D88" s="280" t="s">
        <v>76</v>
      </c>
      <c r="E88" s="281" t="s">
        <v>752</v>
      </c>
      <c r="F88" s="281" t="s">
        <v>753</v>
      </c>
      <c r="I88" s="115"/>
      <c r="J88" s="282">
        <f>BK88</f>
        <v>0</v>
      </c>
      <c r="L88" s="278"/>
      <c r="M88" s="283"/>
      <c r="N88" s="284"/>
      <c r="O88" s="284"/>
      <c r="P88" s="285">
        <f>P89+P109+P113+P116</f>
        <v>0</v>
      </c>
      <c r="Q88" s="284"/>
      <c r="R88" s="285">
        <f>R89+R109+R113+R116</f>
        <v>0.28462999999999994</v>
      </c>
      <c r="S88" s="284"/>
      <c r="T88" s="286">
        <f>T89+T109+T113+T116</f>
        <v>0.21590000000000001</v>
      </c>
      <c r="AR88" s="280" t="s">
        <v>85</v>
      </c>
      <c r="AT88" s="287" t="s">
        <v>76</v>
      </c>
      <c r="AU88" s="287" t="s">
        <v>77</v>
      </c>
      <c r="AY88" s="280" t="s">
        <v>196</v>
      </c>
      <c r="BK88" s="288">
        <f>BK89+BK109+BK113+BK116</f>
        <v>0</v>
      </c>
    </row>
    <row r="89" spans="2:65" s="279" customFormat="1" ht="19.899999999999999" customHeight="1">
      <c r="B89" s="278"/>
      <c r="D89" s="280" t="s">
        <v>76</v>
      </c>
      <c r="E89" s="289" t="s">
        <v>1187</v>
      </c>
      <c r="F89" s="289" t="s">
        <v>2917</v>
      </c>
      <c r="I89" s="115"/>
      <c r="J89" s="290">
        <f>BK89</f>
        <v>0</v>
      </c>
      <c r="L89" s="278"/>
      <c r="M89" s="283"/>
      <c r="N89" s="284"/>
      <c r="O89" s="284"/>
      <c r="P89" s="285">
        <f>SUM(P90:P108)</f>
        <v>0</v>
      </c>
      <c r="Q89" s="284"/>
      <c r="R89" s="285">
        <f>SUM(R90:R108)</f>
        <v>0.27477999999999991</v>
      </c>
      <c r="S89" s="284"/>
      <c r="T89" s="286">
        <f>SUM(T90:T108)</f>
        <v>0.21590000000000001</v>
      </c>
      <c r="AR89" s="280" t="s">
        <v>85</v>
      </c>
      <c r="AT89" s="287" t="s">
        <v>76</v>
      </c>
      <c r="AU89" s="287" t="s">
        <v>39</v>
      </c>
      <c r="AY89" s="280" t="s">
        <v>196</v>
      </c>
      <c r="BK89" s="288">
        <f>SUM(BK90:BK108)</f>
        <v>0</v>
      </c>
    </row>
    <row r="90" spans="2:65" s="212" customFormat="1" ht="25.5" customHeight="1">
      <c r="B90" s="213"/>
      <c r="C90" s="291" t="s">
        <v>39</v>
      </c>
      <c r="D90" s="291" t="s">
        <v>198</v>
      </c>
      <c r="E90" s="292" t="s">
        <v>1195</v>
      </c>
      <c r="F90" s="293" t="s">
        <v>2918</v>
      </c>
      <c r="G90" s="294" t="s">
        <v>400</v>
      </c>
      <c r="H90" s="295">
        <v>25</v>
      </c>
      <c r="I90" s="116">
        <v>0</v>
      </c>
      <c r="J90" s="296">
        <f t="shared" ref="J90:J108" si="0">ROUND(I90*H90,2)</f>
        <v>0</v>
      </c>
      <c r="K90" s="293" t="s">
        <v>202</v>
      </c>
      <c r="L90" s="213"/>
      <c r="M90" s="297" t="s">
        <v>5</v>
      </c>
      <c r="N90" s="298" t="s">
        <v>48</v>
      </c>
      <c r="O90" s="214"/>
      <c r="P90" s="299">
        <f t="shared" ref="P90:P108" si="1">O90*H90</f>
        <v>0</v>
      </c>
      <c r="Q90" s="299">
        <v>1.47E-3</v>
      </c>
      <c r="R90" s="299">
        <f t="shared" ref="R90:R108" si="2">Q90*H90</f>
        <v>3.6749999999999998E-2</v>
      </c>
      <c r="S90" s="299">
        <v>0</v>
      </c>
      <c r="T90" s="300">
        <f t="shared" ref="T90:T108" si="3">S90*H90</f>
        <v>0</v>
      </c>
      <c r="AR90" s="202" t="s">
        <v>261</v>
      </c>
      <c r="AT90" s="202" t="s">
        <v>198</v>
      </c>
      <c r="AU90" s="202" t="s">
        <v>85</v>
      </c>
      <c r="AY90" s="202" t="s">
        <v>196</v>
      </c>
      <c r="BE90" s="301">
        <f t="shared" ref="BE90:BE108" si="4">IF(N90="základní",J90,0)</f>
        <v>0</v>
      </c>
      <c r="BF90" s="301">
        <f t="shared" ref="BF90:BF108" si="5">IF(N90="snížená",J90,0)</f>
        <v>0</v>
      </c>
      <c r="BG90" s="301">
        <f t="shared" ref="BG90:BG108" si="6">IF(N90="zákl. přenesená",J90,0)</f>
        <v>0</v>
      </c>
      <c r="BH90" s="301">
        <f t="shared" ref="BH90:BH108" si="7">IF(N90="sníž. přenesená",J90,0)</f>
        <v>0</v>
      </c>
      <c r="BI90" s="301">
        <f t="shared" ref="BI90:BI108" si="8">IF(N90="nulová",J90,0)</f>
        <v>0</v>
      </c>
      <c r="BJ90" s="202" t="s">
        <v>39</v>
      </c>
      <c r="BK90" s="301">
        <f t="shared" ref="BK90:BK108" si="9">ROUND(I90*H90,2)</f>
        <v>0</v>
      </c>
      <c r="BL90" s="202" t="s">
        <v>261</v>
      </c>
      <c r="BM90" s="202" t="s">
        <v>3675</v>
      </c>
    </row>
    <row r="91" spans="2:65" s="212" customFormat="1" ht="25.5" customHeight="1">
      <c r="B91" s="213"/>
      <c r="C91" s="291" t="s">
        <v>85</v>
      </c>
      <c r="D91" s="291" t="s">
        <v>198</v>
      </c>
      <c r="E91" s="292" t="s">
        <v>3676</v>
      </c>
      <c r="F91" s="293" t="s">
        <v>3677</v>
      </c>
      <c r="G91" s="294" t="s">
        <v>400</v>
      </c>
      <c r="H91" s="295">
        <v>5</v>
      </c>
      <c r="I91" s="116">
        <v>0</v>
      </c>
      <c r="J91" s="296">
        <f t="shared" si="0"/>
        <v>0</v>
      </c>
      <c r="K91" s="293" t="s">
        <v>202</v>
      </c>
      <c r="L91" s="213"/>
      <c r="M91" s="297" t="s">
        <v>5</v>
      </c>
      <c r="N91" s="298" t="s">
        <v>48</v>
      </c>
      <c r="O91" s="214"/>
      <c r="P91" s="299">
        <f t="shared" si="1"/>
        <v>0</v>
      </c>
      <c r="Q91" s="299">
        <v>2.2000000000000001E-3</v>
      </c>
      <c r="R91" s="299">
        <f t="shared" si="2"/>
        <v>1.1000000000000001E-2</v>
      </c>
      <c r="S91" s="299">
        <v>0</v>
      </c>
      <c r="T91" s="300">
        <f t="shared" si="3"/>
        <v>0</v>
      </c>
      <c r="AR91" s="202" t="s">
        <v>261</v>
      </c>
      <c r="AT91" s="202" t="s">
        <v>198</v>
      </c>
      <c r="AU91" s="202" t="s">
        <v>85</v>
      </c>
      <c r="AY91" s="202" t="s">
        <v>196</v>
      </c>
      <c r="BE91" s="301">
        <f t="shared" si="4"/>
        <v>0</v>
      </c>
      <c r="BF91" s="301">
        <f t="shared" si="5"/>
        <v>0</v>
      </c>
      <c r="BG91" s="301">
        <f t="shared" si="6"/>
        <v>0</v>
      </c>
      <c r="BH91" s="301">
        <f t="shared" si="7"/>
        <v>0</v>
      </c>
      <c r="BI91" s="301">
        <f t="shared" si="8"/>
        <v>0</v>
      </c>
      <c r="BJ91" s="202" t="s">
        <v>39</v>
      </c>
      <c r="BK91" s="301">
        <f t="shared" si="9"/>
        <v>0</v>
      </c>
      <c r="BL91" s="202" t="s">
        <v>261</v>
      </c>
      <c r="BM91" s="202" t="s">
        <v>3678</v>
      </c>
    </row>
    <row r="92" spans="2:65" s="212" customFormat="1" ht="25.5" customHeight="1">
      <c r="B92" s="213"/>
      <c r="C92" s="291" t="s">
        <v>208</v>
      </c>
      <c r="D92" s="291" t="s">
        <v>198</v>
      </c>
      <c r="E92" s="292" t="s">
        <v>2920</v>
      </c>
      <c r="F92" s="293" t="s">
        <v>2921</v>
      </c>
      <c r="G92" s="294" t="s">
        <v>400</v>
      </c>
      <c r="H92" s="295">
        <v>75</v>
      </c>
      <c r="I92" s="116">
        <v>0</v>
      </c>
      <c r="J92" s="296">
        <f t="shared" si="0"/>
        <v>0</v>
      </c>
      <c r="K92" s="293" t="s">
        <v>202</v>
      </c>
      <c r="L92" s="213"/>
      <c r="M92" s="297" t="s">
        <v>5</v>
      </c>
      <c r="N92" s="298" t="s">
        <v>48</v>
      </c>
      <c r="O92" s="214"/>
      <c r="P92" s="299">
        <f t="shared" si="1"/>
        <v>0</v>
      </c>
      <c r="Q92" s="299">
        <v>2.64E-3</v>
      </c>
      <c r="R92" s="299">
        <f t="shared" si="2"/>
        <v>0.19800000000000001</v>
      </c>
      <c r="S92" s="299">
        <v>0</v>
      </c>
      <c r="T92" s="300">
        <f t="shared" si="3"/>
        <v>0</v>
      </c>
      <c r="AR92" s="202" t="s">
        <v>261</v>
      </c>
      <c r="AT92" s="202" t="s">
        <v>198</v>
      </c>
      <c r="AU92" s="202" t="s">
        <v>85</v>
      </c>
      <c r="AY92" s="202" t="s">
        <v>196</v>
      </c>
      <c r="BE92" s="301">
        <f t="shared" si="4"/>
        <v>0</v>
      </c>
      <c r="BF92" s="301">
        <f t="shared" si="5"/>
        <v>0</v>
      </c>
      <c r="BG92" s="301">
        <f t="shared" si="6"/>
        <v>0</v>
      </c>
      <c r="BH92" s="301">
        <f t="shared" si="7"/>
        <v>0</v>
      </c>
      <c r="BI92" s="301">
        <f t="shared" si="8"/>
        <v>0</v>
      </c>
      <c r="BJ92" s="202" t="s">
        <v>39</v>
      </c>
      <c r="BK92" s="301">
        <f t="shared" si="9"/>
        <v>0</v>
      </c>
      <c r="BL92" s="202" t="s">
        <v>261</v>
      </c>
      <c r="BM92" s="202" t="s">
        <v>3679</v>
      </c>
    </row>
    <row r="93" spans="2:65" s="212" customFormat="1" ht="16.5" customHeight="1">
      <c r="B93" s="213"/>
      <c r="C93" s="291" t="s">
        <v>203</v>
      </c>
      <c r="D93" s="291" t="s">
        <v>198</v>
      </c>
      <c r="E93" s="292" t="s">
        <v>2923</v>
      </c>
      <c r="F93" s="293" t="s">
        <v>2924</v>
      </c>
      <c r="G93" s="294" t="s">
        <v>400</v>
      </c>
      <c r="H93" s="295">
        <v>85</v>
      </c>
      <c r="I93" s="116">
        <v>0</v>
      </c>
      <c r="J93" s="296">
        <f t="shared" si="0"/>
        <v>0</v>
      </c>
      <c r="K93" s="293" t="s">
        <v>202</v>
      </c>
      <c r="L93" s="213"/>
      <c r="M93" s="297" t="s">
        <v>5</v>
      </c>
      <c r="N93" s="298" t="s">
        <v>48</v>
      </c>
      <c r="O93" s="214"/>
      <c r="P93" s="299">
        <f t="shared" si="1"/>
        <v>0</v>
      </c>
      <c r="Q93" s="299">
        <v>2.4000000000000001E-4</v>
      </c>
      <c r="R93" s="299">
        <f t="shared" si="2"/>
        <v>2.0400000000000001E-2</v>
      </c>
      <c r="S93" s="299">
        <v>2.5400000000000002E-3</v>
      </c>
      <c r="T93" s="300">
        <f t="shared" si="3"/>
        <v>0.21590000000000001</v>
      </c>
      <c r="AR93" s="202" t="s">
        <v>261</v>
      </c>
      <c r="AT93" s="202" t="s">
        <v>198</v>
      </c>
      <c r="AU93" s="202" t="s">
        <v>85</v>
      </c>
      <c r="AY93" s="202" t="s">
        <v>196</v>
      </c>
      <c r="BE93" s="301">
        <f t="shared" si="4"/>
        <v>0</v>
      </c>
      <c r="BF93" s="301">
        <f t="shared" si="5"/>
        <v>0</v>
      </c>
      <c r="BG93" s="301">
        <f t="shared" si="6"/>
        <v>0</v>
      </c>
      <c r="BH93" s="301">
        <f t="shared" si="7"/>
        <v>0</v>
      </c>
      <c r="BI93" s="301">
        <f t="shared" si="8"/>
        <v>0</v>
      </c>
      <c r="BJ93" s="202" t="s">
        <v>39</v>
      </c>
      <c r="BK93" s="301">
        <f t="shared" si="9"/>
        <v>0</v>
      </c>
      <c r="BL93" s="202" t="s">
        <v>261</v>
      </c>
      <c r="BM93" s="202" t="s">
        <v>3680</v>
      </c>
    </row>
    <row r="94" spans="2:65" s="212" customFormat="1" ht="25.5" customHeight="1">
      <c r="B94" s="213"/>
      <c r="C94" s="291" t="s">
        <v>215</v>
      </c>
      <c r="D94" s="291" t="s">
        <v>198</v>
      </c>
      <c r="E94" s="292" t="s">
        <v>2926</v>
      </c>
      <c r="F94" s="293" t="s">
        <v>2927</v>
      </c>
      <c r="G94" s="294" t="s">
        <v>288</v>
      </c>
      <c r="H94" s="295">
        <v>8</v>
      </c>
      <c r="I94" s="116">
        <v>0</v>
      </c>
      <c r="J94" s="296">
        <f t="shared" si="0"/>
        <v>0</v>
      </c>
      <c r="K94" s="293" t="s">
        <v>202</v>
      </c>
      <c r="L94" s="213"/>
      <c r="M94" s="297" t="s">
        <v>5</v>
      </c>
      <c r="N94" s="298" t="s">
        <v>48</v>
      </c>
      <c r="O94" s="214"/>
      <c r="P94" s="299">
        <f t="shared" si="1"/>
        <v>0</v>
      </c>
      <c r="Q94" s="299">
        <v>1.2999999999999999E-4</v>
      </c>
      <c r="R94" s="299">
        <f t="shared" si="2"/>
        <v>1.0399999999999999E-3</v>
      </c>
      <c r="S94" s="299">
        <v>0</v>
      </c>
      <c r="T94" s="300">
        <f t="shared" si="3"/>
        <v>0</v>
      </c>
      <c r="AR94" s="202" t="s">
        <v>261</v>
      </c>
      <c r="AT94" s="202" t="s">
        <v>198</v>
      </c>
      <c r="AU94" s="202" t="s">
        <v>85</v>
      </c>
      <c r="AY94" s="202" t="s">
        <v>196</v>
      </c>
      <c r="BE94" s="301">
        <f t="shared" si="4"/>
        <v>0</v>
      </c>
      <c r="BF94" s="301">
        <f t="shared" si="5"/>
        <v>0</v>
      </c>
      <c r="BG94" s="301">
        <f t="shared" si="6"/>
        <v>0</v>
      </c>
      <c r="BH94" s="301">
        <f t="shared" si="7"/>
        <v>0</v>
      </c>
      <c r="BI94" s="301">
        <f t="shared" si="8"/>
        <v>0</v>
      </c>
      <c r="BJ94" s="202" t="s">
        <v>39</v>
      </c>
      <c r="BK94" s="301">
        <f t="shared" si="9"/>
        <v>0</v>
      </c>
      <c r="BL94" s="202" t="s">
        <v>261</v>
      </c>
      <c r="BM94" s="202" t="s">
        <v>3681</v>
      </c>
    </row>
    <row r="95" spans="2:65" s="212" customFormat="1" ht="16.5" customHeight="1">
      <c r="B95" s="213"/>
      <c r="C95" s="291" t="s">
        <v>219</v>
      </c>
      <c r="D95" s="291" t="s">
        <v>198</v>
      </c>
      <c r="E95" s="292" t="s">
        <v>1217</v>
      </c>
      <c r="F95" s="293" t="s">
        <v>2929</v>
      </c>
      <c r="G95" s="294" t="s">
        <v>400</v>
      </c>
      <c r="H95" s="295">
        <v>105</v>
      </c>
      <c r="I95" s="116">
        <v>0</v>
      </c>
      <c r="J95" s="296">
        <f t="shared" si="0"/>
        <v>0</v>
      </c>
      <c r="K95" s="293" t="s">
        <v>202</v>
      </c>
      <c r="L95" s="213"/>
      <c r="M95" s="297" t="s">
        <v>5</v>
      </c>
      <c r="N95" s="298" t="s">
        <v>48</v>
      </c>
      <c r="O95" s="214"/>
      <c r="P95" s="299">
        <f t="shared" si="1"/>
        <v>0</v>
      </c>
      <c r="Q95" s="299">
        <v>0</v>
      </c>
      <c r="R95" s="299">
        <f t="shared" si="2"/>
        <v>0</v>
      </c>
      <c r="S95" s="299">
        <v>0</v>
      </c>
      <c r="T95" s="300">
        <f t="shared" si="3"/>
        <v>0</v>
      </c>
      <c r="AR95" s="202" t="s">
        <v>261</v>
      </c>
      <c r="AT95" s="202" t="s">
        <v>198</v>
      </c>
      <c r="AU95" s="202" t="s">
        <v>85</v>
      </c>
      <c r="AY95" s="202" t="s">
        <v>196</v>
      </c>
      <c r="BE95" s="301">
        <f t="shared" si="4"/>
        <v>0</v>
      </c>
      <c r="BF95" s="301">
        <f t="shared" si="5"/>
        <v>0</v>
      </c>
      <c r="BG95" s="301">
        <f t="shared" si="6"/>
        <v>0</v>
      </c>
      <c r="BH95" s="301">
        <f t="shared" si="7"/>
        <v>0</v>
      </c>
      <c r="BI95" s="301">
        <f t="shared" si="8"/>
        <v>0</v>
      </c>
      <c r="BJ95" s="202" t="s">
        <v>39</v>
      </c>
      <c r="BK95" s="301">
        <f t="shared" si="9"/>
        <v>0</v>
      </c>
      <c r="BL95" s="202" t="s">
        <v>261</v>
      </c>
      <c r="BM95" s="202" t="s">
        <v>3682</v>
      </c>
    </row>
    <row r="96" spans="2:65" s="212" customFormat="1" ht="16.5" customHeight="1">
      <c r="B96" s="213"/>
      <c r="C96" s="291" t="s">
        <v>224</v>
      </c>
      <c r="D96" s="291" t="s">
        <v>198</v>
      </c>
      <c r="E96" s="292" t="s">
        <v>2931</v>
      </c>
      <c r="F96" s="293" t="s">
        <v>2932</v>
      </c>
      <c r="G96" s="294" t="s">
        <v>400</v>
      </c>
      <c r="H96" s="295">
        <v>105</v>
      </c>
      <c r="I96" s="116">
        <v>0</v>
      </c>
      <c r="J96" s="296">
        <f t="shared" si="0"/>
        <v>0</v>
      </c>
      <c r="K96" s="293" t="s">
        <v>351</v>
      </c>
      <c r="L96" s="213"/>
      <c r="M96" s="297" t="s">
        <v>5</v>
      </c>
      <c r="N96" s="298" t="s">
        <v>48</v>
      </c>
      <c r="O96" s="214"/>
      <c r="P96" s="299">
        <f t="shared" si="1"/>
        <v>0</v>
      </c>
      <c r="Q96" s="299">
        <v>0</v>
      </c>
      <c r="R96" s="299">
        <f t="shared" si="2"/>
        <v>0</v>
      </c>
      <c r="S96" s="299">
        <v>0</v>
      </c>
      <c r="T96" s="300">
        <f t="shared" si="3"/>
        <v>0</v>
      </c>
      <c r="AR96" s="202" t="s">
        <v>261</v>
      </c>
      <c r="AT96" s="202" t="s">
        <v>198</v>
      </c>
      <c r="AU96" s="202" t="s">
        <v>85</v>
      </c>
      <c r="AY96" s="202" t="s">
        <v>196</v>
      </c>
      <c r="BE96" s="301">
        <f t="shared" si="4"/>
        <v>0</v>
      </c>
      <c r="BF96" s="301">
        <f t="shared" si="5"/>
        <v>0</v>
      </c>
      <c r="BG96" s="301">
        <f t="shared" si="6"/>
        <v>0</v>
      </c>
      <c r="BH96" s="301">
        <f t="shared" si="7"/>
        <v>0</v>
      </c>
      <c r="BI96" s="301">
        <f t="shared" si="8"/>
        <v>0</v>
      </c>
      <c r="BJ96" s="202" t="s">
        <v>39</v>
      </c>
      <c r="BK96" s="301">
        <f t="shared" si="9"/>
        <v>0</v>
      </c>
      <c r="BL96" s="202" t="s">
        <v>261</v>
      </c>
      <c r="BM96" s="202" t="s">
        <v>3683</v>
      </c>
    </row>
    <row r="97" spans="2:65" s="212" customFormat="1" ht="16.5" customHeight="1">
      <c r="B97" s="213"/>
      <c r="C97" s="291" t="s">
        <v>228</v>
      </c>
      <c r="D97" s="291" t="s">
        <v>198</v>
      </c>
      <c r="E97" s="292" t="s">
        <v>2934</v>
      </c>
      <c r="F97" s="293" t="s">
        <v>2935</v>
      </c>
      <c r="G97" s="294" t="s">
        <v>288</v>
      </c>
      <c r="H97" s="295">
        <v>1</v>
      </c>
      <c r="I97" s="116">
        <v>0</v>
      </c>
      <c r="J97" s="296">
        <f t="shared" si="0"/>
        <v>0</v>
      </c>
      <c r="K97" s="293" t="s">
        <v>202</v>
      </c>
      <c r="L97" s="213"/>
      <c r="M97" s="297" t="s">
        <v>5</v>
      </c>
      <c r="N97" s="298" t="s">
        <v>48</v>
      </c>
      <c r="O97" s="214"/>
      <c r="P97" s="299">
        <f t="shared" si="1"/>
        <v>0</v>
      </c>
      <c r="Q97" s="299">
        <v>2.5000000000000001E-4</v>
      </c>
      <c r="R97" s="299">
        <f t="shared" si="2"/>
        <v>2.5000000000000001E-4</v>
      </c>
      <c r="S97" s="299">
        <v>0</v>
      </c>
      <c r="T97" s="300">
        <f t="shared" si="3"/>
        <v>0</v>
      </c>
      <c r="AR97" s="202" t="s">
        <v>261</v>
      </c>
      <c r="AT97" s="202" t="s">
        <v>198</v>
      </c>
      <c r="AU97" s="202" t="s">
        <v>85</v>
      </c>
      <c r="AY97" s="202" t="s">
        <v>196</v>
      </c>
      <c r="BE97" s="301">
        <f t="shared" si="4"/>
        <v>0</v>
      </c>
      <c r="BF97" s="301">
        <f t="shared" si="5"/>
        <v>0</v>
      </c>
      <c r="BG97" s="301">
        <f t="shared" si="6"/>
        <v>0</v>
      </c>
      <c r="BH97" s="301">
        <f t="shared" si="7"/>
        <v>0</v>
      </c>
      <c r="BI97" s="301">
        <f t="shared" si="8"/>
        <v>0</v>
      </c>
      <c r="BJ97" s="202" t="s">
        <v>39</v>
      </c>
      <c r="BK97" s="301">
        <f t="shared" si="9"/>
        <v>0</v>
      </c>
      <c r="BL97" s="202" t="s">
        <v>261</v>
      </c>
      <c r="BM97" s="202" t="s">
        <v>3684</v>
      </c>
    </row>
    <row r="98" spans="2:65" s="212" customFormat="1" ht="16.5" customHeight="1">
      <c r="B98" s="213"/>
      <c r="C98" s="302" t="s">
        <v>232</v>
      </c>
      <c r="D98" s="302" t="s">
        <v>291</v>
      </c>
      <c r="E98" s="303" t="s">
        <v>2937</v>
      </c>
      <c r="F98" s="304" t="s">
        <v>2938</v>
      </c>
      <c r="G98" s="305" t="s">
        <v>288</v>
      </c>
      <c r="H98" s="306">
        <v>12</v>
      </c>
      <c r="I98" s="117">
        <v>0</v>
      </c>
      <c r="J98" s="307">
        <f t="shared" si="0"/>
        <v>0</v>
      </c>
      <c r="K98" s="304" t="s">
        <v>202</v>
      </c>
      <c r="L98" s="308"/>
      <c r="M98" s="309" t="s">
        <v>5</v>
      </c>
      <c r="N98" s="310" t="s">
        <v>48</v>
      </c>
      <c r="O98" s="214"/>
      <c r="P98" s="299">
        <f t="shared" si="1"/>
        <v>0</v>
      </c>
      <c r="Q98" s="299">
        <v>4.0000000000000003E-5</v>
      </c>
      <c r="R98" s="299">
        <f t="shared" si="2"/>
        <v>4.8000000000000007E-4</v>
      </c>
      <c r="S98" s="299">
        <v>0</v>
      </c>
      <c r="T98" s="300">
        <f t="shared" si="3"/>
        <v>0</v>
      </c>
      <c r="AR98" s="202" t="s">
        <v>327</v>
      </c>
      <c r="AT98" s="202" t="s">
        <v>291</v>
      </c>
      <c r="AU98" s="202" t="s">
        <v>85</v>
      </c>
      <c r="AY98" s="202" t="s">
        <v>196</v>
      </c>
      <c r="BE98" s="301">
        <f t="shared" si="4"/>
        <v>0</v>
      </c>
      <c r="BF98" s="301">
        <f t="shared" si="5"/>
        <v>0</v>
      </c>
      <c r="BG98" s="301">
        <f t="shared" si="6"/>
        <v>0</v>
      </c>
      <c r="BH98" s="301">
        <f t="shared" si="7"/>
        <v>0</v>
      </c>
      <c r="BI98" s="301">
        <f t="shared" si="8"/>
        <v>0</v>
      </c>
      <c r="BJ98" s="202" t="s">
        <v>39</v>
      </c>
      <c r="BK98" s="301">
        <f t="shared" si="9"/>
        <v>0</v>
      </c>
      <c r="BL98" s="202" t="s">
        <v>261</v>
      </c>
      <c r="BM98" s="202" t="s">
        <v>3685</v>
      </c>
    </row>
    <row r="99" spans="2:65" s="212" customFormat="1" ht="25.5" customHeight="1">
      <c r="B99" s="213"/>
      <c r="C99" s="291" t="s">
        <v>236</v>
      </c>
      <c r="D99" s="291" t="s">
        <v>198</v>
      </c>
      <c r="E99" s="292" t="s">
        <v>1238</v>
      </c>
      <c r="F99" s="293" t="s">
        <v>2940</v>
      </c>
      <c r="G99" s="294" t="s">
        <v>288</v>
      </c>
      <c r="H99" s="295">
        <v>8</v>
      </c>
      <c r="I99" s="116">
        <v>0</v>
      </c>
      <c r="J99" s="296">
        <f t="shared" si="0"/>
        <v>0</v>
      </c>
      <c r="K99" s="293" t="s">
        <v>202</v>
      </c>
      <c r="L99" s="213"/>
      <c r="M99" s="297" t="s">
        <v>5</v>
      </c>
      <c r="N99" s="298" t="s">
        <v>48</v>
      </c>
      <c r="O99" s="214"/>
      <c r="P99" s="299">
        <f t="shared" si="1"/>
        <v>0</v>
      </c>
      <c r="Q99" s="299">
        <v>0</v>
      </c>
      <c r="R99" s="299">
        <f t="shared" si="2"/>
        <v>0</v>
      </c>
      <c r="S99" s="299">
        <v>0</v>
      </c>
      <c r="T99" s="300">
        <f t="shared" si="3"/>
        <v>0</v>
      </c>
      <c r="AR99" s="202" t="s">
        <v>261</v>
      </c>
      <c r="AT99" s="202" t="s">
        <v>198</v>
      </c>
      <c r="AU99" s="202" t="s">
        <v>85</v>
      </c>
      <c r="AY99" s="202" t="s">
        <v>196</v>
      </c>
      <c r="BE99" s="301">
        <f t="shared" si="4"/>
        <v>0</v>
      </c>
      <c r="BF99" s="301">
        <f t="shared" si="5"/>
        <v>0</v>
      </c>
      <c r="BG99" s="301">
        <f t="shared" si="6"/>
        <v>0</v>
      </c>
      <c r="BH99" s="301">
        <f t="shared" si="7"/>
        <v>0</v>
      </c>
      <c r="BI99" s="301">
        <f t="shared" si="8"/>
        <v>0</v>
      </c>
      <c r="BJ99" s="202" t="s">
        <v>39</v>
      </c>
      <c r="BK99" s="301">
        <f t="shared" si="9"/>
        <v>0</v>
      </c>
      <c r="BL99" s="202" t="s">
        <v>261</v>
      </c>
      <c r="BM99" s="202" t="s">
        <v>3686</v>
      </c>
    </row>
    <row r="100" spans="2:65" s="212" customFormat="1" ht="16.5" customHeight="1">
      <c r="B100" s="213"/>
      <c r="C100" s="302" t="s">
        <v>240</v>
      </c>
      <c r="D100" s="302" t="s">
        <v>291</v>
      </c>
      <c r="E100" s="303" t="s">
        <v>2942</v>
      </c>
      <c r="F100" s="304" t="s">
        <v>2943</v>
      </c>
      <c r="G100" s="305" t="s">
        <v>288</v>
      </c>
      <c r="H100" s="306">
        <v>8</v>
      </c>
      <c r="I100" s="117">
        <v>0</v>
      </c>
      <c r="J100" s="307">
        <f t="shared" si="0"/>
        <v>0</v>
      </c>
      <c r="K100" s="304" t="s">
        <v>202</v>
      </c>
      <c r="L100" s="308"/>
      <c r="M100" s="309" t="s">
        <v>5</v>
      </c>
      <c r="N100" s="310" t="s">
        <v>48</v>
      </c>
      <c r="O100" s="214"/>
      <c r="P100" s="299">
        <f t="shared" si="1"/>
        <v>0</v>
      </c>
      <c r="Q100" s="299">
        <v>1.9000000000000001E-4</v>
      </c>
      <c r="R100" s="299">
        <f t="shared" si="2"/>
        <v>1.5200000000000001E-3</v>
      </c>
      <c r="S100" s="299">
        <v>0</v>
      </c>
      <c r="T100" s="300">
        <f t="shared" si="3"/>
        <v>0</v>
      </c>
      <c r="AR100" s="202" t="s">
        <v>327</v>
      </c>
      <c r="AT100" s="202" t="s">
        <v>291</v>
      </c>
      <c r="AU100" s="202" t="s">
        <v>85</v>
      </c>
      <c r="AY100" s="202" t="s">
        <v>196</v>
      </c>
      <c r="BE100" s="301">
        <f t="shared" si="4"/>
        <v>0</v>
      </c>
      <c r="BF100" s="301">
        <f t="shared" si="5"/>
        <v>0</v>
      </c>
      <c r="BG100" s="301">
        <f t="shared" si="6"/>
        <v>0</v>
      </c>
      <c r="BH100" s="301">
        <f t="shared" si="7"/>
        <v>0</v>
      </c>
      <c r="BI100" s="301">
        <f t="shared" si="8"/>
        <v>0</v>
      </c>
      <c r="BJ100" s="202" t="s">
        <v>39</v>
      </c>
      <c r="BK100" s="301">
        <f t="shared" si="9"/>
        <v>0</v>
      </c>
      <c r="BL100" s="202" t="s">
        <v>261</v>
      </c>
      <c r="BM100" s="202" t="s">
        <v>3687</v>
      </c>
    </row>
    <row r="101" spans="2:65" s="212" customFormat="1" ht="25.5" customHeight="1">
      <c r="B101" s="213"/>
      <c r="C101" s="291" t="s">
        <v>245</v>
      </c>
      <c r="D101" s="291" t="s">
        <v>198</v>
      </c>
      <c r="E101" s="292" t="s">
        <v>2662</v>
      </c>
      <c r="F101" s="293" t="s">
        <v>2945</v>
      </c>
      <c r="G101" s="294" t="s">
        <v>288</v>
      </c>
      <c r="H101" s="295">
        <v>1</v>
      </c>
      <c r="I101" s="116">
        <v>0</v>
      </c>
      <c r="J101" s="296">
        <f t="shared" si="0"/>
        <v>0</v>
      </c>
      <c r="K101" s="293" t="s">
        <v>202</v>
      </c>
      <c r="L101" s="213"/>
      <c r="M101" s="297" t="s">
        <v>5</v>
      </c>
      <c r="N101" s="298" t="s">
        <v>48</v>
      </c>
      <c r="O101" s="214"/>
      <c r="P101" s="299">
        <f t="shared" si="1"/>
        <v>0</v>
      </c>
      <c r="Q101" s="299">
        <v>0</v>
      </c>
      <c r="R101" s="299">
        <f t="shared" si="2"/>
        <v>0</v>
      </c>
      <c r="S101" s="299">
        <v>0</v>
      </c>
      <c r="T101" s="300">
        <f t="shared" si="3"/>
        <v>0</v>
      </c>
      <c r="AR101" s="202" t="s">
        <v>261</v>
      </c>
      <c r="AT101" s="202" t="s">
        <v>198</v>
      </c>
      <c r="AU101" s="202" t="s">
        <v>85</v>
      </c>
      <c r="AY101" s="202" t="s">
        <v>196</v>
      </c>
      <c r="BE101" s="301">
        <f t="shared" si="4"/>
        <v>0</v>
      </c>
      <c r="BF101" s="301">
        <f t="shared" si="5"/>
        <v>0</v>
      </c>
      <c r="BG101" s="301">
        <f t="shared" si="6"/>
        <v>0</v>
      </c>
      <c r="BH101" s="301">
        <f t="shared" si="7"/>
        <v>0</v>
      </c>
      <c r="BI101" s="301">
        <f t="shared" si="8"/>
        <v>0</v>
      </c>
      <c r="BJ101" s="202" t="s">
        <v>39</v>
      </c>
      <c r="BK101" s="301">
        <f t="shared" si="9"/>
        <v>0</v>
      </c>
      <c r="BL101" s="202" t="s">
        <v>261</v>
      </c>
      <c r="BM101" s="202" t="s">
        <v>3688</v>
      </c>
    </row>
    <row r="102" spans="2:65" s="212" customFormat="1" ht="16.5" customHeight="1">
      <c r="B102" s="213"/>
      <c r="C102" s="302" t="s">
        <v>250</v>
      </c>
      <c r="D102" s="302" t="s">
        <v>291</v>
      </c>
      <c r="E102" s="303" t="s">
        <v>2947</v>
      </c>
      <c r="F102" s="304" t="s">
        <v>2948</v>
      </c>
      <c r="G102" s="305" t="s">
        <v>288</v>
      </c>
      <c r="H102" s="306">
        <v>1</v>
      </c>
      <c r="I102" s="117">
        <v>0</v>
      </c>
      <c r="J102" s="307">
        <f t="shared" si="0"/>
        <v>0</v>
      </c>
      <c r="K102" s="304" t="s">
        <v>202</v>
      </c>
      <c r="L102" s="308"/>
      <c r="M102" s="309" t="s">
        <v>5</v>
      </c>
      <c r="N102" s="310" t="s">
        <v>48</v>
      </c>
      <c r="O102" s="214"/>
      <c r="P102" s="299">
        <f t="shared" si="1"/>
        <v>0</v>
      </c>
      <c r="Q102" s="299">
        <v>4.8000000000000001E-4</v>
      </c>
      <c r="R102" s="299">
        <f t="shared" si="2"/>
        <v>4.8000000000000001E-4</v>
      </c>
      <c r="S102" s="299">
        <v>0</v>
      </c>
      <c r="T102" s="300">
        <f t="shared" si="3"/>
        <v>0</v>
      </c>
      <c r="AR102" s="202" t="s">
        <v>327</v>
      </c>
      <c r="AT102" s="202" t="s">
        <v>291</v>
      </c>
      <c r="AU102" s="202" t="s">
        <v>85</v>
      </c>
      <c r="AY102" s="202" t="s">
        <v>196</v>
      </c>
      <c r="BE102" s="301">
        <f t="shared" si="4"/>
        <v>0</v>
      </c>
      <c r="BF102" s="301">
        <f t="shared" si="5"/>
        <v>0</v>
      </c>
      <c r="BG102" s="301">
        <f t="shared" si="6"/>
        <v>0</v>
      </c>
      <c r="BH102" s="301">
        <f t="shared" si="7"/>
        <v>0</v>
      </c>
      <c r="BI102" s="301">
        <f t="shared" si="8"/>
        <v>0</v>
      </c>
      <c r="BJ102" s="202" t="s">
        <v>39</v>
      </c>
      <c r="BK102" s="301">
        <f t="shared" si="9"/>
        <v>0</v>
      </c>
      <c r="BL102" s="202" t="s">
        <v>261</v>
      </c>
      <c r="BM102" s="202" t="s">
        <v>3689</v>
      </c>
    </row>
    <row r="103" spans="2:65" s="212" customFormat="1" ht="16.5" customHeight="1">
      <c r="B103" s="213"/>
      <c r="C103" s="302" t="s">
        <v>254</v>
      </c>
      <c r="D103" s="302" t="s">
        <v>291</v>
      </c>
      <c r="E103" s="303" t="s">
        <v>3690</v>
      </c>
      <c r="F103" s="304" t="s">
        <v>3691</v>
      </c>
      <c r="G103" s="305" t="s">
        <v>288</v>
      </c>
      <c r="H103" s="306">
        <v>16</v>
      </c>
      <c r="I103" s="117">
        <v>0</v>
      </c>
      <c r="J103" s="307">
        <f t="shared" si="0"/>
        <v>0</v>
      </c>
      <c r="K103" s="304" t="s">
        <v>351</v>
      </c>
      <c r="L103" s="308"/>
      <c r="M103" s="309" t="s">
        <v>5</v>
      </c>
      <c r="N103" s="310" t="s">
        <v>48</v>
      </c>
      <c r="O103" s="214"/>
      <c r="P103" s="299">
        <f t="shared" si="1"/>
        <v>0</v>
      </c>
      <c r="Q103" s="299">
        <v>6.9999999999999994E-5</v>
      </c>
      <c r="R103" s="299">
        <f t="shared" si="2"/>
        <v>1.1199999999999999E-3</v>
      </c>
      <c r="S103" s="299">
        <v>0</v>
      </c>
      <c r="T103" s="300">
        <f t="shared" si="3"/>
        <v>0</v>
      </c>
      <c r="AR103" s="202" t="s">
        <v>327</v>
      </c>
      <c r="AT103" s="202" t="s">
        <v>291</v>
      </c>
      <c r="AU103" s="202" t="s">
        <v>85</v>
      </c>
      <c r="AY103" s="202" t="s">
        <v>196</v>
      </c>
      <c r="BE103" s="301">
        <f t="shared" si="4"/>
        <v>0</v>
      </c>
      <c r="BF103" s="301">
        <f t="shared" si="5"/>
        <v>0</v>
      </c>
      <c r="BG103" s="301">
        <f t="shared" si="6"/>
        <v>0</v>
      </c>
      <c r="BH103" s="301">
        <f t="shared" si="7"/>
        <v>0</v>
      </c>
      <c r="BI103" s="301">
        <f t="shared" si="8"/>
        <v>0</v>
      </c>
      <c r="BJ103" s="202" t="s">
        <v>39</v>
      </c>
      <c r="BK103" s="301">
        <f t="shared" si="9"/>
        <v>0</v>
      </c>
      <c r="BL103" s="202" t="s">
        <v>261</v>
      </c>
      <c r="BM103" s="202" t="s">
        <v>3692</v>
      </c>
    </row>
    <row r="104" spans="2:65" s="212" customFormat="1" ht="16.5" customHeight="1">
      <c r="B104" s="213"/>
      <c r="C104" s="302" t="s">
        <v>11</v>
      </c>
      <c r="D104" s="302" t="s">
        <v>291</v>
      </c>
      <c r="E104" s="303" t="s">
        <v>3693</v>
      </c>
      <c r="F104" s="304" t="s">
        <v>3694</v>
      </c>
      <c r="G104" s="305" t="s">
        <v>288</v>
      </c>
      <c r="H104" s="306">
        <v>30</v>
      </c>
      <c r="I104" s="117">
        <v>0</v>
      </c>
      <c r="J104" s="307">
        <f t="shared" si="0"/>
        <v>0</v>
      </c>
      <c r="K104" s="304" t="s">
        <v>351</v>
      </c>
      <c r="L104" s="308"/>
      <c r="M104" s="309" t="s">
        <v>5</v>
      </c>
      <c r="N104" s="310" t="s">
        <v>48</v>
      </c>
      <c r="O104" s="214"/>
      <c r="P104" s="299">
        <f t="shared" si="1"/>
        <v>0</v>
      </c>
      <c r="Q104" s="299">
        <v>9.0000000000000006E-5</v>
      </c>
      <c r="R104" s="299">
        <f t="shared" si="2"/>
        <v>2.7000000000000001E-3</v>
      </c>
      <c r="S104" s="299">
        <v>0</v>
      </c>
      <c r="T104" s="300">
        <f t="shared" si="3"/>
        <v>0</v>
      </c>
      <c r="AR104" s="202" t="s">
        <v>327</v>
      </c>
      <c r="AT104" s="202" t="s">
        <v>291</v>
      </c>
      <c r="AU104" s="202" t="s">
        <v>85</v>
      </c>
      <c r="AY104" s="202" t="s">
        <v>196</v>
      </c>
      <c r="BE104" s="301">
        <f t="shared" si="4"/>
        <v>0</v>
      </c>
      <c r="BF104" s="301">
        <f t="shared" si="5"/>
        <v>0</v>
      </c>
      <c r="BG104" s="301">
        <f t="shared" si="6"/>
        <v>0</v>
      </c>
      <c r="BH104" s="301">
        <f t="shared" si="7"/>
        <v>0</v>
      </c>
      <c r="BI104" s="301">
        <f t="shared" si="8"/>
        <v>0</v>
      </c>
      <c r="BJ104" s="202" t="s">
        <v>39</v>
      </c>
      <c r="BK104" s="301">
        <f t="shared" si="9"/>
        <v>0</v>
      </c>
      <c r="BL104" s="202" t="s">
        <v>261</v>
      </c>
      <c r="BM104" s="202" t="s">
        <v>3695</v>
      </c>
    </row>
    <row r="105" spans="2:65" s="212" customFormat="1" ht="16.5" customHeight="1">
      <c r="B105" s="213"/>
      <c r="C105" s="291" t="s">
        <v>261</v>
      </c>
      <c r="D105" s="291" t="s">
        <v>198</v>
      </c>
      <c r="E105" s="292" t="s">
        <v>2956</v>
      </c>
      <c r="F105" s="293" t="s">
        <v>2957</v>
      </c>
      <c r="G105" s="294" t="s">
        <v>288</v>
      </c>
      <c r="H105" s="295">
        <v>4</v>
      </c>
      <c r="I105" s="116">
        <v>0</v>
      </c>
      <c r="J105" s="296">
        <f t="shared" si="0"/>
        <v>0</v>
      </c>
      <c r="K105" s="293" t="s">
        <v>351</v>
      </c>
      <c r="L105" s="213"/>
      <c r="M105" s="297" t="s">
        <v>5</v>
      </c>
      <c r="N105" s="298" t="s">
        <v>48</v>
      </c>
      <c r="O105" s="214"/>
      <c r="P105" s="299">
        <f t="shared" si="1"/>
        <v>0</v>
      </c>
      <c r="Q105" s="299">
        <v>0</v>
      </c>
      <c r="R105" s="299">
        <f t="shared" si="2"/>
        <v>0</v>
      </c>
      <c r="S105" s="299">
        <v>0</v>
      </c>
      <c r="T105" s="300">
        <f t="shared" si="3"/>
        <v>0</v>
      </c>
      <c r="AR105" s="202" t="s">
        <v>261</v>
      </c>
      <c r="AT105" s="202" t="s">
        <v>198</v>
      </c>
      <c r="AU105" s="202" t="s">
        <v>85</v>
      </c>
      <c r="AY105" s="202" t="s">
        <v>196</v>
      </c>
      <c r="BE105" s="301">
        <f t="shared" si="4"/>
        <v>0</v>
      </c>
      <c r="BF105" s="301">
        <f t="shared" si="5"/>
        <v>0</v>
      </c>
      <c r="BG105" s="301">
        <f t="shared" si="6"/>
        <v>0</v>
      </c>
      <c r="BH105" s="301">
        <f t="shared" si="7"/>
        <v>0</v>
      </c>
      <c r="BI105" s="301">
        <f t="shared" si="8"/>
        <v>0</v>
      </c>
      <c r="BJ105" s="202" t="s">
        <v>39</v>
      </c>
      <c r="BK105" s="301">
        <f t="shared" si="9"/>
        <v>0</v>
      </c>
      <c r="BL105" s="202" t="s">
        <v>261</v>
      </c>
      <c r="BM105" s="202" t="s">
        <v>3696</v>
      </c>
    </row>
    <row r="106" spans="2:65" s="212" customFormat="1" ht="25.5" customHeight="1">
      <c r="B106" s="213"/>
      <c r="C106" s="302" t="s">
        <v>266</v>
      </c>
      <c r="D106" s="302" t="s">
        <v>291</v>
      </c>
      <c r="E106" s="303" t="s">
        <v>2959</v>
      </c>
      <c r="F106" s="304" t="s">
        <v>2960</v>
      </c>
      <c r="G106" s="305" t="s">
        <v>288</v>
      </c>
      <c r="H106" s="306">
        <v>4</v>
      </c>
      <c r="I106" s="117">
        <v>0</v>
      </c>
      <c r="J106" s="307">
        <f t="shared" si="0"/>
        <v>0</v>
      </c>
      <c r="K106" s="304" t="s">
        <v>351</v>
      </c>
      <c r="L106" s="308"/>
      <c r="M106" s="309" t="s">
        <v>5</v>
      </c>
      <c r="N106" s="310" t="s">
        <v>48</v>
      </c>
      <c r="O106" s="214"/>
      <c r="P106" s="299">
        <f t="shared" si="1"/>
        <v>0</v>
      </c>
      <c r="Q106" s="299">
        <v>2.5999999999999998E-4</v>
      </c>
      <c r="R106" s="299">
        <f t="shared" si="2"/>
        <v>1.0399999999999999E-3</v>
      </c>
      <c r="S106" s="299">
        <v>0</v>
      </c>
      <c r="T106" s="300">
        <f t="shared" si="3"/>
        <v>0</v>
      </c>
      <c r="AR106" s="202" t="s">
        <v>327</v>
      </c>
      <c r="AT106" s="202" t="s">
        <v>291</v>
      </c>
      <c r="AU106" s="202" t="s">
        <v>85</v>
      </c>
      <c r="AY106" s="202" t="s">
        <v>196</v>
      </c>
      <c r="BE106" s="301">
        <f t="shared" si="4"/>
        <v>0</v>
      </c>
      <c r="BF106" s="301">
        <f t="shared" si="5"/>
        <v>0</v>
      </c>
      <c r="BG106" s="301">
        <f t="shared" si="6"/>
        <v>0</v>
      </c>
      <c r="BH106" s="301">
        <f t="shared" si="7"/>
        <v>0</v>
      </c>
      <c r="BI106" s="301">
        <f t="shared" si="8"/>
        <v>0</v>
      </c>
      <c r="BJ106" s="202" t="s">
        <v>39</v>
      </c>
      <c r="BK106" s="301">
        <f t="shared" si="9"/>
        <v>0</v>
      </c>
      <c r="BL106" s="202" t="s">
        <v>261</v>
      </c>
      <c r="BM106" s="202" t="s">
        <v>3697</v>
      </c>
    </row>
    <row r="107" spans="2:65" s="212" customFormat="1" ht="16.5" customHeight="1">
      <c r="B107" s="213"/>
      <c r="C107" s="302" t="s">
        <v>270</v>
      </c>
      <c r="D107" s="302" t="s">
        <v>291</v>
      </c>
      <c r="E107" s="303" t="s">
        <v>2962</v>
      </c>
      <c r="F107" s="304" t="s">
        <v>2963</v>
      </c>
      <c r="G107" s="305" t="s">
        <v>288</v>
      </c>
      <c r="H107" s="306">
        <v>12</v>
      </c>
      <c r="I107" s="117">
        <v>0</v>
      </c>
      <c r="J107" s="307">
        <f t="shared" si="0"/>
        <v>0</v>
      </c>
      <c r="K107" s="304" t="s">
        <v>351</v>
      </c>
      <c r="L107" s="308"/>
      <c r="M107" s="309" t="s">
        <v>5</v>
      </c>
      <c r="N107" s="310" t="s">
        <v>48</v>
      </c>
      <c r="O107" s="214"/>
      <c r="P107" s="299">
        <f t="shared" si="1"/>
        <v>0</v>
      </c>
      <c r="Q107" s="299">
        <v>0</v>
      </c>
      <c r="R107" s="299">
        <f t="shared" si="2"/>
        <v>0</v>
      </c>
      <c r="S107" s="299">
        <v>0</v>
      </c>
      <c r="T107" s="300">
        <f t="shared" si="3"/>
        <v>0</v>
      </c>
      <c r="AR107" s="202" t="s">
        <v>327</v>
      </c>
      <c r="AT107" s="202" t="s">
        <v>291</v>
      </c>
      <c r="AU107" s="202" t="s">
        <v>85</v>
      </c>
      <c r="AY107" s="202" t="s">
        <v>196</v>
      </c>
      <c r="BE107" s="301">
        <f t="shared" si="4"/>
        <v>0</v>
      </c>
      <c r="BF107" s="301">
        <f t="shared" si="5"/>
        <v>0</v>
      </c>
      <c r="BG107" s="301">
        <f t="shared" si="6"/>
        <v>0</v>
      </c>
      <c r="BH107" s="301">
        <f t="shared" si="7"/>
        <v>0</v>
      </c>
      <c r="BI107" s="301">
        <f t="shared" si="8"/>
        <v>0</v>
      </c>
      <c r="BJ107" s="202" t="s">
        <v>39</v>
      </c>
      <c r="BK107" s="301">
        <f t="shared" si="9"/>
        <v>0</v>
      </c>
      <c r="BL107" s="202" t="s">
        <v>261</v>
      </c>
      <c r="BM107" s="202" t="s">
        <v>3698</v>
      </c>
    </row>
    <row r="108" spans="2:65" s="212" customFormat="1" ht="38.25" customHeight="1">
      <c r="B108" s="213"/>
      <c r="C108" s="291" t="s">
        <v>274</v>
      </c>
      <c r="D108" s="291" t="s">
        <v>198</v>
      </c>
      <c r="E108" s="292" t="s">
        <v>2965</v>
      </c>
      <c r="F108" s="293" t="s">
        <v>2966</v>
      </c>
      <c r="G108" s="294" t="s">
        <v>243</v>
      </c>
      <c r="H108" s="295">
        <v>0.27500000000000002</v>
      </c>
      <c r="I108" s="116">
        <v>0</v>
      </c>
      <c r="J108" s="296">
        <f t="shared" si="0"/>
        <v>0</v>
      </c>
      <c r="K108" s="293" t="s">
        <v>202</v>
      </c>
      <c r="L108" s="213"/>
      <c r="M108" s="297" t="s">
        <v>5</v>
      </c>
      <c r="N108" s="298" t="s">
        <v>48</v>
      </c>
      <c r="O108" s="214"/>
      <c r="P108" s="299">
        <f t="shared" si="1"/>
        <v>0</v>
      </c>
      <c r="Q108" s="299">
        <v>0</v>
      </c>
      <c r="R108" s="299">
        <f t="shared" si="2"/>
        <v>0</v>
      </c>
      <c r="S108" s="299">
        <v>0</v>
      </c>
      <c r="T108" s="300">
        <f t="shared" si="3"/>
        <v>0</v>
      </c>
      <c r="AR108" s="202" t="s">
        <v>261</v>
      </c>
      <c r="AT108" s="202" t="s">
        <v>198</v>
      </c>
      <c r="AU108" s="202" t="s">
        <v>85</v>
      </c>
      <c r="AY108" s="202" t="s">
        <v>196</v>
      </c>
      <c r="BE108" s="301">
        <f t="shared" si="4"/>
        <v>0</v>
      </c>
      <c r="BF108" s="301">
        <f t="shared" si="5"/>
        <v>0</v>
      </c>
      <c r="BG108" s="301">
        <f t="shared" si="6"/>
        <v>0</v>
      </c>
      <c r="BH108" s="301">
        <f t="shared" si="7"/>
        <v>0</v>
      </c>
      <c r="BI108" s="301">
        <f t="shared" si="8"/>
        <v>0</v>
      </c>
      <c r="BJ108" s="202" t="s">
        <v>39</v>
      </c>
      <c r="BK108" s="301">
        <f t="shared" si="9"/>
        <v>0</v>
      </c>
      <c r="BL108" s="202" t="s">
        <v>261</v>
      </c>
      <c r="BM108" s="202" t="s">
        <v>3699</v>
      </c>
    </row>
    <row r="109" spans="2:65" s="279" customFormat="1" ht="29.85" customHeight="1">
      <c r="B109" s="278"/>
      <c r="D109" s="280" t="s">
        <v>76</v>
      </c>
      <c r="E109" s="289" t="s">
        <v>1390</v>
      </c>
      <c r="F109" s="289" t="s">
        <v>2968</v>
      </c>
      <c r="I109" s="115"/>
      <c r="J109" s="290">
        <f>BK109</f>
        <v>0</v>
      </c>
      <c r="L109" s="278"/>
      <c r="M109" s="283"/>
      <c r="N109" s="284"/>
      <c r="O109" s="284"/>
      <c r="P109" s="285">
        <f>SUM(P110:P112)</f>
        <v>0</v>
      </c>
      <c r="Q109" s="284"/>
      <c r="R109" s="285">
        <f>SUM(R110:R112)</f>
        <v>1.1000000000000001E-3</v>
      </c>
      <c r="S109" s="284"/>
      <c r="T109" s="286">
        <f>SUM(T110:T112)</f>
        <v>0</v>
      </c>
      <c r="AR109" s="280" t="s">
        <v>85</v>
      </c>
      <c r="AT109" s="287" t="s">
        <v>76</v>
      </c>
      <c r="AU109" s="287" t="s">
        <v>39</v>
      </c>
      <c r="AY109" s="280" t="s">
        <v>196</v>
      </c>
      <c r="BK109" s="288">
        <f>SUM(BK110:BK112)</f>
        <v>0</v>
      </c>
    </row>
    <row r="110" spans="2:65" s="212" customFormat="1" ht="25.5" customHeight="1">
      <c r="B110" s="213"/>
      <c r="C110" s="291" t="s">
        <v>278</v>
      </c>
      <c r="D110" s="291" t="s">
        <v>198</v>
      </c>
      <c r="E110" s="292" t="s">
        <v>3700</v>
      </c>
      <c r="F110" s="293" t="s">
        <v>3701</v>
      </c>
      <c r="G110" s="294" t="s">
        <v>288</v>
      </c>
      <c r="H110" s="295">
        <v>1</v>
      </c>
      <c r="I110" s="116">
        <v>0</v>
      </c>
      <c r="J110" s="296">
        <f>ROUND(I110*H110,2)</f>
        <v>0</v>
      </c>
      <c r="K110" s="293" t="s">
        <v>202</v>
      </c>
      <c r="L110" s="213"/>
      <c r="M110" s="297" t="s">
        <v>5</v>
      </c>
      <c r="N110" s="298" t="s">
        <v>48</v>
      </c>
      <c r="O110" s="214"/>
      <c r="P110" s="299">
        <f>O110*H110</f>
        <v>0</v>
      </c>
      <c r="Q110" s="299">
        <v>3.2000000000000003E-4</v>
      </c>
      <c r="R110" s="299">
        <f>Q110*H110</f>
        <v>3.2000000000000003E-4</v>
      </c>
      <c r="S110" s="299">
        <v>0</v>
      </c>
      <c r="T110" s="300">
        <f>S110*H110</f>
        <v>0</v>
      </c>
      <c r="AR110" s="202" t="s">
        <v>261</v>
      </c>
      <c r="AT110" s="202" t="s">
        <v>198</v>
      </c>
      <c r="AU110" s="202" t="s">
        <v>85</v>
      </c>
      <c r="AY110" s="202" t="s">
        <v>196</v>
      </c>
      <c r="BE110" s="301">
        <f>IF(N110="základní",J110,0)</f>
        <v>0</v>
      </c>
      <c r="BF110" s="301">
        <f>IF(N110="snížená",J110,0)</f>
        <v>0</v>
      </c>
      <c r="BG110" s="301">
        <f>IF(N110="zákl. přenesená",J110,0)</f>
        <v>0</v>
      </c>
      <c r="BH110" s="301">
        <f>IF(N110="sníž. přenesená",J110,0)</f>
        <v>0</v>
      </c>
      <c r="BI110" s="301">
        <f>IF(N110="nulová",J110,0)</f>
        <v>0</v>
      </c>
      <c r="BJ110" s="202" t="s">
        <v>39</v>
      </c>
      <c r="BK110" s="301">
        <f>ROUND(I110*H110,2)</f>
        <v>0</v>
      </c>
      <c r="BL110" s="202" t="s">
        <v>261</v>
      </c>
      <c r="BM110" s="202" t="s">
        <v>3702</v>
      </c>
    </row>
    <row r="111" spans="2:65" s="212" customFormat="1" ht="25.5" customHeight="1">
      <c r="B111" s="213"/>
      <c r="C111" s="291" t="s">
        <v>10</v>
      </c>
      <c r="D111" s="291" t="s">
        <v>198</v>
      </c>
      <c r="E111" s="292" t="s">
        <v>2969</v>
      </c>
      <c r="F111" s="293" t="s">
        <v>2970</v>
      </c>
      <c r="G111" s="294" t="s">
        <v>288</v>
      </c>
      <c r="H111" s="295">
        <v>2</v>
      </c>
      <c r="I111" s="116">
        <v>0</v>
      </c>
      <c r="J111" s="296">
        <f>ROUND(I111*H111,2)</f>
        <v>0</v>
      </c>
      <c r="K111" s="293" t="s">
        <v>202</v>
      </c>
      <c r="L111" s="213"/>
      <c r="M111" s="297" t="s">
        <v>5</v>
      </c>
      <c r="N111" s="298" t="s">
        <v>48</v>
      </c>
      <c r="O111" s="214"/>
      <c r="P111" s="299">
        <f>O111*H111</f>
        <v>0</v>
      </c>
      <c r="Q111" s="299">
        <v>3.8999999999999999E-4</v>
      </c>
      <c r="R111" s="299">
        <f>Q111*H111</f>
        <v>7.7999999999999999E-4</v>
      </c>
      <c r="S111" s="299">
        <v>0</v>
      </c>
      <c r="T111" s="300">
        <f>S111*H111</f>
        <v>0</v>
      </c>
      <c r="AR111" s="202" t="s">
        <v>261</v>
      </c>
      <c r="AT111" s="202" t="s">
        <v>198</v>
      </c>
      <c r="AU111" s="202" t="s">
        <v>85</v>
      </c>
      <c r="AY111" s="202" t="s">
        <v>196</v>
      </c>
      <c r="BE111" s="301">
        <f>IF(N111="základní",J111,0)</f>
        <v>0</v>
      </c>
      <c r="BF111" s="301">
        <f>IF(N111="snížená",J111,0)</f>
        <v>0</v>
      </c>
      <c r="BG111" s="301">
        <f>IF(N111="zákl. přenesená",J111,0)</f>
        <v>0</v>
      </c>
      <c r="BH111" s="301">
        <f>IF(N111="sníž. přenesená",J111,0)</f>
        <v>0</v>
      </c>
      <c r="BI111" s="301">
        <f>IF(N111="nulová",J111,0)</f>
        <v>0</v>
      </c>
      <c r="BJ111" s="202" t="s">
        <v>39</v>
      </c>
      <c r="BK111" s="301">
        <f>ROUND(I111*H111,2)</f>
        <v>0</v>
      </c>
      <c r="BL111" s="202" t="s">
        <v>261</v>
      </c>
      <c r="BM111" s="202" t="s">
        <v>3703</v>
      </c>
    </row>
    <row r="112" spans="2:65" s="212" customFormat="1" ht="38.25" customHeight="1">
      <c r="B112" s="213"/>
      <c r="C112" s="291" t="s">
        <v>285</v>
      </c>
      <c r="D112" s="291" t="s">
        <v>198</v>
      </c>
      <c r="E112" s="292" t="s">
        <v>3704</v>
      </c>
      <c r="F112" s="293" t="s">
        <v>3705</v>
      </c>
      <c r="G112" s="294" t="s">
        <v>243</v>
      </c>
      <c r="H112" s="295">
        <v>1E-3</v>
      </c>
      <c r="I112" s="116">
        <v>0</v>
      </c>
      <c r="J112" s="296">
        <f>ROUND(I112*H112,2)</f>
        <v>0</v>
      </c>
      <c r="K112" s="293" t="s">
        <v>202</v>
      </c>
      <c r="L112" s="213"/>
      <c r="M112" s="297" t="s">
        <v>5</v>
      </c>
      <c r="N112" s="298" t="s">
        <v>48</v>
      </c>
      <c r="O112" s="214"/>
      <c r="P112" s="299">
        <f>O112*H112</f>
        <v>0</v>
      </c>
      <c r="Q112" s="299">
        <v>0</v>
      </c>
      <c r="R112" s="299">
        <f>Q112*H112</f>
        <v>0</v>
      </c>
      <c r="S112" s="299">
        <v>0</v>
      </c>
      <c r="T112" s="300">
        <f>S112*H112</f>
        <v>0</v>
      </c>
      <c r="AR112" s="202" t="s">
        <v>261</v>
      </c>
      <c r="AT112" s="202" t="s">
        <v>198</v>
      </c>
      <c r="AU112" s="202" t="s">
        <v>85</v>
      </c>
      <c r="AY112" s="202" t="s">
        <v>196</v>
      </c>
      <c r="BE112" s="301">
        <f>IF(N112="základní",J112,0)</f>
        <v>0</v>
      </c>
      <c r="BF112" s="301">
        <f>IF(N112="snížená",J112,0)</f>
        <v>0</v>
      </c>
      <c r="BG112" s="301">
        <f>IF(N112="zákl. přenesená",J112,0)</f>
        <v>0</v>
      </c>
      <c r="BH112" s="301">
        <f>IF(N112="sníž. přenesená",J112,0)</f>
        <v>0</v>
      </c>
      <c r="BI112" s="301">
        <f>IF(N112="nulová",J112,0)</f>
        <v>0</v>
      </c>
      <c r="BJ112" s="202" t="s">
        <v>39</v>
      </c>
      <c r="BK112" s="301">
        <f>ROUND(I112*H112,2)</f>
        <v>0</v>
      </c>
      <c r="BL112" s="202" t="s">
        <v>261</v>
      </c>
      <c r="BM112" s="202" t="s">
        <v>3706</v>
      </c>
    </row>
    <row r="113" spans="2:65" s="279" customFormat="1" ht="29.85" customHeight="1">
      <c r="B113" s="278"/>
      <c r="D113" s="280" t="s">
        <v>76</v>
      </c>
      <c r="E113" s="289" t="s">
        <v>1011</v>
      </c>
      <c r="F113" s="289" t="s">
        <v>1012</v>
      </c>
      <c r="I113" s="115"/>
      <c r="J113" s="290">
        <f>BK113</f>
        <v>0</v>
      </c>
      <c r="L113" s="278"/>
      <c r="M113" s="283"/>
      <c r="N113" s="284"/>
      <c r="O113" s="284"/>
      <c r="P113" s="285">
        <f>SUM(P114:P115)</f>
        <v>0</v>
      </c>
      <c r="Q113" s="284"/>
      <c r="R113" s="285">
        <f>SUM(R114:R115)</f>
        <v>1.3999999999999998E-3</v>
      </c>
      <c r="S113" s="284"/>
      <c r="T113" s="286">
        <f>SUM(T114:T115)</f>
        <v>0</v>
      </c>
      <c r="AR113" s="280" t="s">
        <v>85</v>
      </c>
      <c r="AT113" s="287" t="s">
        <v>76</v>
      </c>
      <c r="AU113" s="287" t="s">
        <v>39</v>
      </c>
      <c r="AY113" s="280" t="s">
        <v>196</v>
      </c>
      <c r="BK113" s="288">
        <f>SUM(BK114:BK115)</f>
        <v>0</v>
      </c>
    </row>
    <row r="114" spans="2:65" s="212" customFormat="1" ht="16.5" customHeight="1">
      <c r="B114" s="213"/>
      <c r="C114" s="291" t="s">
        <v>290</v>
      </c>
      <c r="D114" s="291" t="s">
        <v>198</v>
      </c>
      <c r="E114" s="292" t="s">
        <v>2972</v>
      </c>
      <c r="F114" s="293" t="s">
        <v>2973</v>
      </c>
      <c r="G114" s="294" t="s">
        <v>1016</v>
      </c>
      <c r="H114" s="295">
        <v>20</v>
      </c>
      <c r="I114" s="116">
        <v>0</v>
      </c>
      <c r="J114" s="296">
        <f>ROUND(I114*H114,2)</f>
        <v>0</v>
      </c>
      <c r="K114" s="293" t="s">
        <v>351</v>
      </c>
      <c r="L114" s="213"/>
      <c r="M114" s="297" t="s">
        <v>5</v>
      </c>
      <c r="N114" s="298" t="s">
        <v>48</v>
      </c>
      <c r="O114" s="214"/>
      <c r="P114" s="299">
        <f>O114*H114</f>
        <v>0</v>
      </c>
      <c r="Q114" s="299">
        <v>6.9999999999999994E-5</v>
      </c>
      <c r="R114" s="299">
        <f>Q114*H114</f>
        <v>1.3999999999999998E-3</v>
      </c>
      <c r="S114" s="299">
        <v>0</v>
      </c>
      <c r="T114" s="300">
        <f>S114*H114</f>
        <v>0</v>
      </c>
      <c r="AR114" s="202" t="s">
        <v>261</v>
      </c>
      <c r="AT114" s="202" t="s">
        <v>198</v>
      </c>
      <c r="AU114" s="202" t="s">
        <v>85</v>
      </c>
      <c r="AY114" s="202" t="s">
        <v>196</v>
      </c>
      <c r="BE114" s="301">
        <f>IF(N114="základní",J114,0)</f>
        <v>0</v>
      </c>
      <c r="BF114" s="301">
        <f>IF(N114="snížená",J114,0)</f>
        <v>0</v>
      </c>
      <c r="BG114" s="301">
        <f>IF(N114="zákl. přenesená",J114,0)</f>
        <v>0</v>
      </c>
      <c r="BH114" s="301">
        <f>IF(N114="sníž. přenesená",J114,0)</f>
        <v>0</v>
      </c>
      <c r="BI114" s="301">
        <f>IF(N114="nulová",J114,0)</f>
        <v>0</v>
      </c>
      <c r="BJ114" s="202" t="s">
        <v>39</v>
      </c>
      <c r="BK114" s="301">
        <f>ROUND(I114*H114,2)</f>
        <v>0</v>
      </c>
      <c r="BL114" s="202" t="s">
        <v>261</v>
      </c>
      <c r="BM114" s="202" t="s">
        <v>3707</v>
      </c>
    </row>
    <row r="115" spans="2:65" s="212" customFormat="1" ht="38.25" customHeight="1">
      <c r="B115" s="213"/>
      <c r="C115" s="291" t="s">
        <v>295</v>
      </c>
      <c r="D115" s="291" t="s">
        <v>198</v>
      </c>
      <c r="E115" s="292" t="s">
        <v>1035</v>
      </c>
      <c r="F115" s="293" t="s">
        <v>1036</v>
      </c>
      <c r="G115" s="294" t="s">
        <v>243</v>
      </c>
      <c r="H115" s="295">
        <v>1E-3</v>
      </c>
      <c r="I115" s="116">
        <v>0</v>
      </c>
      <c r="J115" s="296">
        <f>ROUND(I115*H115,2)</f>
        <v>0</v>
      </c>
      <c r="K115" s="293" t="s">
        <v>202</v>
      </c>
      <c r="L115" s="213"/>
      <c r="M115" s="297" t="s">
        <v>5</v>
      </c>
      <c r="N115" s="298" t="s">
        <v>48</v>
      </c>
      <c r="O115" s="214"/>
      <c r="P115" s="299">
        <f>O115*H115</f>
        <v>0</v>
      </c>
      <c r="Q115" s="299">
        <v>0</v>
      </c>
      <c r="R115" s="299">
        <f>Q115*H115</f>
        <v>0</v>
      </c>
      <c r="S115" s="299">
        <v>0</v>
      </c>
      <c r="T115" s="300">
        <f>S115*H115</f>
        <v>0</v>
      </c>
      <c r="AR115" s="202" t="s">
        <v>261</v>
      </c>
      <c r="AT115" s="202" t="s">
        <v>198</v>
      </c>
      <c r="AU115" s="202" t="s">
        <v>85</v>
      </c>
      <c r="AY115" s="202" t="s">
        <v>196</v>
      </c>
      <c r="BE115" s="301">
        <f>IF(N115="základní",J115,0)</f>
        <v>0</v>
      </c>
      <c r="BF115" s="301">
        <f>IF(N115="snížená",J115,0)</f>
        <v>0</v>
      </c>
      <c r="BG115" s="301">
        <f>IF(N115="zákl. přenesená",J115,0)</f>
        <v>0</v>
      </c>
      <c r="BH115" s="301">
        <f>IF(N115="sníž. přenesená",J115,0)</f>
        <v>0</v>
      </c>
      <c r="BI115" s="301">
        <f>IF(N115="nulová",J115,0)</f>
        <v>0</v>
      </c>
      <c r="BJ115" s="202" t="s">
        <v>39</v>
      </c>
      <c r="BK115" s="301">
        <f>ROUND(I115*H115,2)</f>
        <v>0</v>
      </c>
      <c r="BL115" s="202" t="s">
        <v>261</v>
      </c>
      <c r="BM115" s="202" t="s">
        <v>3708</v>
      </c>
    </row>
    <row r="116" spans="2:65" s="279" customFormat="1" ht="29.85" customHeight="1">
      <c r="B116" s="278"/>
      <c r="D116" s="280" t="s">
        <v>76</v>
      </c>
      <c r="E116" s="289" t="s">
        <v>1150</v>
      </c>
      <c r="F116" s="289" t="s">
        <v>1151</v>
      </c>
      <c r="I116" s="115"/>
      <c r="J116" s="290">
        <f>BK116</f>
        <v>0</v>
      </c>
      <c r="L116" s="278"/>
      <c r="M116" s="283"/>
      <c r="N116" s="284"/>
      <c r="O116" s="284"/>
      <c r="P116" s="285">
        <f>SUM(P117:P118)</f>
        <v>0</v>
      </c>
      <c r="Q116" s="284"/>
      <c r="R116" s="285">
        <f>SUM(R117:R118)</f>
        <v>7.3500000000000006E-3</v>
      </c>
      <c r="S116" s="284"/>
      <c r="T116" s="286">
        <f>SUM(T117:T118)</f>
        <v>0</v>
      </c>
      <c r="AR116" s="280" t="s">
        <v>85</v>
      </c>
      <c r="AT116" s="287" t="s">
        <v>76</v>
      </c>
      <c r="AU116" s="287" t="s">
        <v>39</v>
      </c>
      <c r="AY116" s="280" t="s">
        <v>196</v>
      </c>
      <c r="BK116" s="288">
        <f>SUM(BK117:BK118)</f>
        <v>0</v>
      </c>
    </row>
    <row r="117" spans="2:65" s="212" customFormat="1" ht="25.5" customHeight="1">
      <c r="B117" s="213"/>
      <c r="C117" s="291" t="s">
        <v>299</v>
      </c>
      <c r="D117" s="291" t="s">
        <v>198</v>
      </c>
      <c r="E117" s="292" t="s">
        <v>2976</v>
      </c>
      <c r="F117" s="293" t="s">
        <v>2977</v>
      </c>
      <c r="G117" s="294" t="s">
        <v>400</v>
      </c>
      <c r="H117" s="295">
        <v>105</v>
      </c>
      <c r="I117" s="116">
        <v>0</v>
      </c>
      <c r="J117" s="296">
        <f>ROUND(I117*H117,2)</f>
        <v>0</v>
      </c>
      <c r="K117" s="293" t="s">
        <v>202</v>
      </c>
      <c r="L117" s="213"/>
      <c r="M117" s="297" t="s">
        <v>5</v>
      </c>
      <c r="N117" s="298" t="s">
        <v>48</v>
      </c>
      <c r="O117" s="214"/>
      <c r="P117" s="299">
        <f>O117*H117</f>
        <v>0</v>
      </c>
      <c r="Q117" s="299">
        <v>3.0000000000000001E-5</v>
      </c>
      <c r="R117" s="299">
        <f>Q117*H117</f>
        <v>3.15E-3</v>
      </c>
      <c r="S117" s="299">
        <v>0</v>
      </c>
      <c r="T117" s="300">
        <f>S117*H117</f>
        <v>0</v>
      </c>
      <c r="AR117" s="202" t="s">
        <v>261</v>
      </c>
      <c r="AT117" s="202" t="s">
        <v>198</v>
      </c>
      <c r="AU117" s="202" t="s">
        <v>85</v>
      </c>
      <c r="AY117" s="202" t="s">
        <v>196</v>
      </c>
      <c r="BE117" s="301">
        <f>IF(N117="základní",J117,0)</f>
        <v>0</v>
      </c>
      <c r="BF117" s="301">
        <f>IF(N117="snížená",J117,0)</f>
        <v>0</v>
      </c>
      <c r="BG117" s="301">
        <f>IF(N117="zákl. přenesená",J117,0)</f>
        <v>0</v>
      </c>
      <c r="BH117" s="301">
        <f>IF(N117="sníž. přenesená",J117,0)</f>
        <v>0</v>
      </c>
      <c r="BI117" s="301">
        <f>IF(N117="nulová",J117,0)</f>
        <v>0</v>
      </c>
      <c r="BJ117" s="202" t="s">
        <v>39</v>
      </c>
      <c r="BK117" s="301">
        <f>ROUND(I117*H117,2)</f>
        <v>0</v>
      </c>
      <c r="BL117" s="202" t="s">
        <v>261</v>
      </c>
      <c r="BM117" s="202" t="s">
        <v>3709</v>
      </c>
    </row>
    <row r="118" spans="2:65" s="212" customFormat="1" ht="25.5" customHeight="1">
      <c r="B118" s="213"/>
      <c r="C118" s="291" t="s">
        <v>303</v>
      </c>
      <c r="D118" s="291" t="s">
        <v>198</v>
      </c>
      <c r="E118" s="292" t="s">
        <v>2979</v>
      </c>
      <c r="F118" s="293" t="s">
        <v>2980</v>
      </c>
      <c r="G118" s="294" t="s">
        <v>400</v>
      </c>
      <c r="H118" s="295">
        <v>105</v>
      </c>
      <c r="I118" s="116">
        <v>0</v>
      </c>
      <c r="J118" s="296">
        <f>ROUND(I118*H118,2)</f>
        <v>0</v>
      </c>
      <c r="K118" s="293" t="s">
        <v>202</v>
      </c>
      <c r="L118" s="213"/>
      <c r="M118" s="297" t="s">
        <v>5</v>
      </c>
      <c r="N118" s="320" t="s">
        <v>48</v>
      </c>
      <c r="O118" s="321"/>
      <c r="P118" s="322">
        <f>O118*H118</f>
        <v>0</v>
      </c>
      <c r="Q118" s="322">
        <v>4.0000000000000003E-5</v>
      </c>
      <c r="R118" s="322">
        <f>Q118*H118</f>
        <v>4.2000000000000006E-3</v>
      </c>
      <c r="S118" s="322">
        <v>0</v>
      </c>
      <c r="T118" s="323">
        <f>S118*H118</f>
        <v>0</v>
      </c>
      <c r="AR118" s="202" t="s">
        <v>261</v>
      </c>
      <c r="AT118" s="202" t="s">
        <v>198</v>
      </c>
      <c r="AU118" s="202" t="s">
        <v>85</v>
      </c>
      <c r="AY118" s="202" t="s">
        <v>196</v>
      </c>
      <c r="BE118" s="301">
        <f>IF(N118="základní",J118,0)</f>
        <v>0</v>
      </c>
      <c r="BF118" s="301">
        <f>IF(N118="snížená",J118,0)</f>
        <v>0</v>
      </c>
      <c r="BG118" s="301">
        <f>IF(N118="zákl. přenesená",J118,0)</f>
        <v>0</v>
      </c>
      <c r="BH118" s="301">
        <f>IF(N118="sníž. přenesená",J118,0)</f>
        <v>0</v>
      </c>
      <c r="BI118" s="301">
        <f>IF(N118="nulová",J118,0)</f>
        <v>0</v>
      </c>
      <c r="BJ118" s="202" t="s">
        <v>39</v>
      </c>
      <c r="BK118" s="301">
        <f>ROUND(I118*H118,2)</f>
        <v>0</v>
      </c>
      <c r="BL118" s="202" t="s">
        <v>261</v>
      </c>
      <c r="BM118" s="202" t="s">
        <v>3710</v>
      </c>
    </row>
    <row r="119" spans="2:65" s="212" customFormat="1" ht="6.95" customHeight="1">
      <c r="B119" s="236"/>
      <c r="C119" s="237"/>
      <c r="D119" s="237"/>
      <c r="E119" s="237"/>
      <c r="F119" s="237"/>
      <c r="G119" s="237"/>
      <c r="H119" s="237"/>
      <c r="I119" s="108"/>
      <c r="J119" s="237"/>
      <c r="K119" s="237"/>
      <c r="L119" s="213"/>
    </row>
  </sheetData>
  <sheetProtection password="805E" sheet="1" objects="1" scenarios="1"/>
  <autoFilter ref="C86:K118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6"/>
  <sheetViews>
    <sheetView showGridLines="0" workbookViewId="0">
      <pane ySplit="1" topLeftCell="A72" activePane="bottomLeft" state="frozen"/>
      <selection pane="bottomLeft" activeCell="F96" sqref="F96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132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3155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3711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71.25" customHeight="1">
      <c r="B26" s="218"/>
      <c r="C26" s="219"/>
      <c r="D26" s="219"/>
      <c r="E26" s="380" t="s">
        <v>42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ROUND(J93,0)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ROUND(SUM(BE93:BE215), 0)</f>
        <v>0</v>
      </c>
      <c r="G32" s="214"/>
      <c r="H32" s="214"/>
      <c r="I32" s="106">
        <v>0.21</v>
      </c>
      <c r="J32" s="228">
        <f>ROUND(ROUND((SUM(BE93:BE215)),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ROUND(SUM(BF93:BF215), 0)</f>
        <v>0</v>
      </c>
      <c r="G33" s="214"/>
      <c r="H33" s="214"/>
      <c r="I33" s="106">
        <v>0.15</v>
      </c>
      <c r="J33" s="228">
        <f>ROUND(ROUND((SUM(BF93:BF215)),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ROUND(SUM(BG93:BG215),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ROUND(SUM(BH93:BH215),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ROUND(SUM(BI93:BI215),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3155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07 - Elektroinstalace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J93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162</v>
      </c>
      <c r="E61" s="249"/>
      <c r="F61" s="249"/>
      <c r="G61" s="249"/>
      <c r="H61" s="249"/>
      <c r="I61" s="111"/>
      <c r="J61" s="250">
        <f>J94</f>
        <v>0</v>
      </c>
      <c r="K61" s="251"/>
    </row>
    <row r="62" spans="2:47" s="259" customFormat="1" ht="19.899999999999999" customHeight="1">
      <c r="B62" s="253"/>
      <c r="C62" s="254"/>
      <c r="D62" s="255" t="s">
        <v>1985</v>
      </c>
      <c r="E62" s="256"/>
      <c r="F62" s="256"/>
      <c r="G62" s="256"/>
      <c r="H62" s="256"/>
      <c r="I62" s="112"/>
      <c r="J62" s="257">
        <f>J95</f>
        <v>0</v>
      </c>
      <c r="K62" s="258"/>
    </row>
    <row r="63" spans="2:47" s="259" customFormat="1" ht="19.899999999999999" customHeight="1">
      <c r="B63" s="253"/>
      <c r="C63" s="254"/>
      <c r="D63" s="255" t="s">
        <v>1986</v>
      </c>
      <c r="E63" s="256"/>
      <c r="F63" s="256"/>
      <c r="G63" s="256"/>
      <c r="H63" s="256"/>
      <c r="I63" s="112"/>
      <c r="J63" s="257">
        <f>J103</f>
        <v>0</v>
      </c>
      <c r="K63" s="258"/>
    </row>
    <row r="64" spans="2:47" s="259" customFormat="1" ht="19.899999999999999" customHeight="1">
      <c r="B64" s="253"/>
      <c r="C64" s="254"/>
      <c r="D64" s="255" t="s">
        <v>1987</v>
      </c>
      <c r="E64" s="256"/>
      <c r="F64" s="256"/>
      <c r="G64" s="256"/>
      <c r="H64" s="256"/>
      <c r="I64" s="112"/>
      <c r="J64" s="257">
        <f>J105</f>
        <v>0</v>
      </c>
      <c r="K64" s="258"/>
    </row>
    <row r="65" spans="2:12" s="259" customFormat="1" ht="19.899999999999999" customHeight="1">
      <c r="B65" s="253"/>
      <c r="C65" s="254"/>
      <c r="D65" s="255" t="s">
        <v>1988</v>
      </c>
      <c r="E65" s="256"/>
      <c r="F65" s="256"/>
      <c r="G65" s="256"/>
      <c r="H65" s="256"/>
      <c r="I65" s="112"/>
      <c r="J65" s="257">
        <f>J130</f>
        <v>0</v>
      </c>
      <c r="K65" s="258"/>
    </row>
    <row r="66" spans="2:12" s="259" customFormat="1" ht="19.899999999999999" customHeight="1">
      <c r="B66" s="253"/>
      <c r="C66" s="254"/>
      <c r="D66" s="255" t="s">
        <v>1989</v>
      </c>
      <c r="E66" s="256"/>
      <c r="F66" s="256"/>
      <c r="G66" s="256"/>
      <c r="H66" s="256"/>
      <c r="I66" s="112"/>
      <c r="J66" s="257">
        <f>J150</f>
        <v>0</v>
      </c>
      <c r="K66" s="258"/>
    </row>
    <row r="67" spans="2:12" s="259" customFormat="1" ht="19.899999999999999" customHeight="1">
      <c r="B67" s="253"/>
      <c r="C67" s="254"/>
      <c r="D67" s="255" t="s">
        <v>1990</v>
      </c>
      <c r="E67" s="256"/>
      <c r="F67" s="256"/>
      <c r="G67" s="256"/>
      <c r="H67" s="256"/>
      <c r="I67" s="112"/>
      <c r="J67" s="257">
        <f>J158</f>
        <v>0</v>
      </c>
      <c r="K67" s="258"/>
    </row>
    <row r="68" spans="2:12" s="259" customFormat="1" ht="19.899999999999999" customHeight="1">
      <c r="B68" s="253"/>
      <c r="C68" s="254"/>
      <c r="D68" s="255" t="s">
        <v>1991</v>
      </c>
      <c r="E68" s="256"/>
      <c r="F68" s="256"/>
      <c r="G68" s="256"/>
      <c r="H68" s="256"/>
      <c r="I68" s="112"/>
      <c r="J68" s="257">
        <f>J181</f>
        <v>0</v>
      </c>
      <c r="K68" s="258"/>
    </row>
    <row r="69" spans="2:12" s="252" customFormat="1" ht="24.95" customHeight="1">
      <c r="B69" s="246"/>
      <c r="C69" s="247"/>
      <c r="D69" s="248" t="s">
        <v>178</v>
      </c>
      <c r="E69" s="249"/>
      <c r="F69" s="249"/>
      <c r="G69" s="249"/>
      <c r="H69" s="249"/>
      <c r="I69" s="111"/>
      <c r="J69" s="250">
        <f>J195</f>
        <v>0</v>
      </c>
      <c r="K69" s="251"/>
    </row>
    <row r="70" spans="2:12" s="259" customFormat="1" ht="19.899999999999999" customHeight="1">
      <c r="B70" s="253"/>
      <c r="C70" s="254"/>
      <c r="D70" s="255" t="s">
        <v>1992</v>
      </c>
      <c r="E70" s="256"/>
      <c r="F70" s="256"/>
      <c r="G70" s="256"/>
      <c r="H70" s="256"/>
      <c r="I70" s="112"/>
      <c r="J70" s="257">
        <f>J196</f>
        <v>0</v>
      </c>
      <c r="K70" s="258"/>
    </row>
    <row r="71" spans="2:12" s="252" customFormat="1" ht="24.95" customHeight="1">
      <c r="B71" s="246"/>
      <c r="C71" s="247"/>
      <c r="D71" s="248" t="s">
        <v>1993</v>
      </c>
      <c r="E71" s="249"/>
      <c r="F71" s="249"/>
      <c r="G71" s="249"/>
      <c r="H71" s="249"/>
      <c r="I71" s="111"/>
      <c r="J71" s="250">
        <f>J211</f>
        <v>0</v>
      </c>
      <c r="K71" s="251"/>
    </row>
    <row r="72" spans="2:12" s="212" customFormat="1" ht="21.75" customHeight="1">
      <c r="B72" s="213"/>
      <c r="C72" s="214"/>
      <c r="D72" s="214"/>
      <c r="E72" s="214"/>
      <c r="F72" s="214"/>
      <c r="G72" s="214"/>
      <c r="H72" s="214"/>
      <c r="I72" s="101"/>
      <c r="J72" s="214"/>
      <c r="K72" s="215"/>
    </row>
    <row r="73" spans="2:12" s="212" customFormat="1" ht="6.95" customHeight="1">
      <c r="B73" s="236"/>
      <c r="C73" s="237"/>
      <c r="D73" s="237"/>
      <c r="E73" s="237"/>
      <c r="F73" s="237"/>
      <c r="G73" s="237"/>
      <c r="H73" s="237"/>
      <c r="I73" s="108"/>
      <c r="J73" s="237"/>
      <c r="K73" s="238"/>
    </row>
    <row r="77" spans="2:12" s="212" customFormat="1" ht="6.95" customHeight="1">
      <c r="B77" s="239"/>
      <c r="C77" s="240"/>
      <c r="D77" s="240"/>
      <c r="E77" s="240"/>
      <c r="F77" s="240"/>
      <c r="G77" s="240"/>
      <c r="H77" s="240"/>
      <c r="I77" s="109"/>
      <c r="J77" s="240"/>
      <c r="K77" s="240"/>
      <c r="L77" s="213"/>
    </row>
    <row r="78" spans="2:12" s="212" customFormat="1" ht="36.950000000000003" customHeight="1">
      <c r="B78" s="213"/>
      <c r="C78" s="260" t="s">
        <v>180</v>
      </c>
      <c r="I78" s="119"/>
      <c r="L78" s="213"/>
    </row>
    <row r="79" spans="2:12" s="212" customFormat="1" ht="6.95" customHeight="1">
      <c r="B79" s="213"/>
      <c r="I79" s="119"/>
      <c r="L79" s="213"/>
    </row>
    <row r="80" spans="2:12" s="212" customFormat="1" ht="14.45" customHeight="1">
      <c r="B80" s="213"/>
      <c r="C80" s="261" t="s">
        <v>19</v>
      </c>
      <c r="I80" s="119"/>
      <c r="L80" s="213"/>
    </row>
    <row r="81" spans="2:65" s="212" customFormat="1" ht="16.5" customHeight="1">
      <c r="B81" s="213"/>
      <c r="E81" s="382" t="str">
        <f>E7</f>
        <v>Střední škola automobilní Holice - modernizace dílen odborného výcviku a praxe - stavební práce</v>
      </c>
      <c r="F81" s="383"/>
      <c r="G81" s="383"/>
      <c r="H81" s="383"/>
      <c r="I81" s="119"/>
      <c r="L81" s="213"/>
    </row>
    <row r="82" spans="2:65" ht="15">
      <c r="B82" s="206"/>
      <c r="C82" s="261" t="s">
        <v>143</v>
      </c>
      <c r="L82" s="206"/>
    </row>
    <row r="83" spans="2:65" s="212" customFormat="1" ht="16.5" customHeight="1">
      <c r="B83" s="213"/>
      <c r="E83" s="382" t="s">
        <v>3155</v>
      </c>
      <c r="F83" s="373"/>
      <c r="G83" s="373"/>
      <c r="H83" s="373"/>
      <c r="I83" s="119"/>
      <c r="L83" s="213"/>
    </row>
    <row r="84" spans="2:65" s="212" customFormat="1" ht="14.45" customHeight="1">
      <c r="B84" s="213"/>
      <c r="C84" s="261" t="s">
        <v>145</v>
      </c>
      <c r="I84" s="119"/>
      <c r="L84" s="213"/>
    </row>
    <row r="85" spans="2:65" s="212" customFormat="1" ht="17.25" customHeight="1">
      <c r="B85" s="213"/>
      <c r="E85" s="372" t="str">
        <f>E11</f>
        <v>07 - Elektroinstalace</v>
      </c>
      <c r="F85" s="373"/>
      <c r="G85" s="373"/>
      <c r="H85" s="373"/>
      <c r="I85" s="119"/>
      <c r="L85" s="213"/>
    </row>
    <row r="86" spans="2:65" s="212" customFormat="1" ht="6.95" customHeight="1">
      <c r="B86" s="213"/>
      <c r="I86" s="119"/>
      <c r="L86" s="213"/>
    </row>
    <row r="87" spans="2:65" s="212" customFormat="1" ht="18" customHeight="1">
      <c r="B87" s="213"/>
      <c r="C87" s="261" t="s">
        <v>23</v>
      </c>
      <c r="F87" s="262" t="str">
        <f>F14</f>
        <v>Holice</v>
      </c>
      <c r="I87" s="113" t="s">
        <v>25</v>
      </c>
      <c r="J87" s="263">
        <f>IF(J14="","",J14)</f>
        <v>0</v>
      </c>
      <c r="L87" s="213"/>
    </row>
    <row r="88" spans="2:65" s="212" customFormat="1" ht="6.95" customHeight="1">
      <c r="B88" s="213"/>
      <c r="I88" s="119"/>
      <c r="L88" s="213"/>
    </row>
    <row r="89" spans="2:65" s="212" customFormat="1" ht="15">
      <c r="B89" s="213"/>
      <c r="C89" s="261" t="s">
        <v>26</v>
      </c>
      <c r="F89" s="262" t="str">
        <f>E17</f>
        <v>Pardubický kraj, Komenského nám. 125, Pardubice</v>
      </c>
      <c r="I89" s="113" t="s">
        <v>34</v>
      </c>
      <c r="J89" s="262" t="str">
        <f>E23</f>
        <v>ApA Architektonicko-projekt.ateliér Vamberk s.r.o.</v>
      </c>
      <c r="L89" s="213"/>
    </row>
    <row r="90" spans="2:65" s="212" customFormat="1" ht="14.45" customHeight="1">
      <c r="B90" s="213"/>
      <c r="C90" s="261" t="s">
        <v>32</v>
      </c>
      <c r="F90" s="262" t="str">
        <f>IF(E20="","",E20)</f>
        <v/>
      </c>
      <c r="I90" s="119"/>
      <c r="L90" s="213"/>
    </row>
    <row r="91" spans="2:65" s="212" customFormat="1" ht="10.35" customHeight="1">
      <c r="B91" s="213"/>
      <c r="I91" s="119"/>
      <c r="L91" s="213"/>
    </row>
    <row r="92" spans="2:65" s="271" customFormat="1" ht="29.25" customHeight="1">
      <c r="B92" s="264"/>
      <c r="C92" s="265" t="s">
        <v>181</v>
      </c>
      <c r="D92" s="266" t="s">
        <v>62</v>
      </c>
      <c r="E92" s="266" t="s">
        <v>58</v>
      </c>
      <c r="F92" s="266" t="s">
        <v>182</v>
      </c>
      <c r="G92" s="266" t="s">
        <v>183</v>
      </c>
      <c r="H92" s="266" t="s">
        <v>184</v>
      </c>
      <c r="I92" s="114" t="s">
        <v>185</v>
      </c>
      <c r="J92" s="266" t="s">
        <v>149</v>
      </c>
      <c r="K92" s="267" t="s">
        <v>186</v>
      </c>
      <c r="L92" s="264"/>
      <c r="M92" s="268" t="s">
        <v>187</v>
      </c>
      <c r="N92" s="269" t="s">
        <v>47</v>
      </c>
      <c r="O92" s="269" t="s">
        <v>188</v>
      </c>
      <c r="P92" s="269" t="s">
        <v>189</v>
      </c>
      <c r="Q92" s="269" t="s">
        <v>190</v>
      </c>
      <c r="R92" s="269" t="s">
        <v>191</v>
      </c>
      <c r="S92" s="269" t="s">
        <v>192</v>
      </c>
      <c r="T92" s="270" t="s">
        <v>193</v>
      </c>
    </row>
    <row r="93" spans="2:65" s="212" customFormat="1" ht="29.25" customHeight="1">
      <c r="B93" s="213"/>
      <c r="C93" s="272" t="s">
        <v>150</v>
      </c>
      <c r="I93" s="119"/>
      <c r="J93" s="273">
        <f>BK93</f>
        <v>0</v>
      </c>
      <c r="L93" s="213"/>
      <c r="M93" s="274"/>
      <c r="N93" s="222"/>
      <c r="O93" s="222"/>
      <c r="P93" s="275">
        <f>P94+P195+P211</f>
        <v>0</v>
      </c>
      <c r="Q93" s="222"/>
      <c r="R93" s="275">
        <f>R94+R195+R211</f>
        <v>0.80885999999999991</v>
      </c>
      <c r="S93" s="222"/>
      <c r="T93" s="276">
        <f>T94+T195+T211</f>
        <v>0</v>
      </c>
      <c r="AT93" s="202" t="s">
        <v>76</v>
      </c>
      <c r="AU93" s="202" t="s">
        <v>151</v>
      </c>
      <c r="BK93" s="277">
        <f>BK94+BK195+BK211</f>
        <v>0</v>
      </c>
    </row>
    <row r="94" spans="2:65" s="279" customFormat="1" ht="37.35" customHeight="1">
      <c r="B94" s="278"/>
      <c r="D94" s="280" t="s">
        <v>76</v>
      </c>
      <c r="E94" s="281" t="s">
        <v>752</v>
      </c>
      <c r="F94" s="281" t="s">
        <v>753</v>
      </c>
      <c r="I94" s="115"/>
      <c r="J94" s="282">
        <f>BK94</f>
        <v>0</v>
      </c>
      <c r="L94" s="278"/>
      <c r="M94" s="283"/>
      <c r="N94" s="284"/>
      <c r="O94" s="284"/>
      <c r="P94" s="285">
        <f>P95+P103+P105+P130+P150+P158+P181</f>
        <v>0</v>
      </c>
      <c r="Q94" s="284"/>
      <c r="R94" s="285">
        <f>R95+R103+R105+R130+R150+R158+R181</f>
        <v>0.80741999999999992</v>
      </c>
      <c r="S94" s="284"/>
      <c r="T94" s="286">
        <f>T95+T103+T105+T130+T150+T158+T181</f>
        <v>0</v>
      </c>
      <c r="AR94" s="280" t="s">
        <v>85</v>
      </c>
      <c r="AT94" s="287" t="s">
        <v>76</v>
      </c>
      <c r="AU94" s="287" t="s">
        <v>77</v>
      </c>
      <c r="AY94" s="280" t="s">
        <v>196</v>
      </c>
      <c r="BK94" s="288">
        <f>BK95+BK103+BK105+BK130+BK150+BK158+BK181</f>
        <v>0</v>
      </c>
    </row>
    <row r="95" spans="2:65" s="279" customFormat="1" ht="19.899999999999999" customHeight="1">
      <c r="B95" s="278"/>
      <c r="D95" s="280" t="s">
        <v>76</v>
      </c>
      <c r="E95" s="289" t="s">
        <v>1994</v>
      </c>
      <c r="F95" s="289" t="s">
        <v>1995</v>
      </c>
      <c r="I95" s="115"/>
      <c r="J95" s="290">
        <f>BK95</f>
        <v>0</v>
      </c>
      <c r="L95" s="278"/>
      <c r="M95" s="283"/>
      <c r="N95" s="284"/>
      <c r="O95" s="284"/>
      <c r="P95" s="285">
        <f>SUM(P96:P102)</f>
        <v>0</v>
      </c>
      <c r="Q95" s="284"/>
      <c r="R95" s="285">
        <f>SUM(R96:R102)</f>
        <v>1.66E-3</v>
      </c>
      <c r="S95" s="284"/>
      <c r="T95" s="286">
        <f>SUM(T96:T102)</f>
        <v>0</v>
      </c>
      <c r="AR95" s="280" t="s">
        <v>85</v>
      </c>
      <c r="AT95" s="287" t="s">
        <v>76</v>
      </c>
      <c r="AU95" s="287" t="s">
        <v>39</v>
      </c>
      <c r="AY95" s="280" t="s">
        <v>196</v>
      </c>
      <c r="BK95" s="288">
        <f>SUM(BK96:BK102)</f>
        <v>0</v>
      </c>
    </row>
    <row r="96" spans="2:65" s="212" customFormat="1" ht="25.5" customHeight="1">
      <c r="B96" s="213"/>
      <c r="C96" s="291" t="s">
        <v>39</v>
      </c>
      <c r="D96" s="291" t="s">
        <v>198</v>
      </c>
      <c r="E96" s="292" t="s">
        <v>3712</v>
      </c>
      <c r="F96" s="293" t="s">
        <v>3713</v>
      </c>
      <c r="G96" s="294" t="s">
        <v>288</v>
      </c>
      <c r="H96" s="295">
        <v>1</v>
      </c>
      <c r="I96" s="116">
        <v>0</v>
      </c>
      <c r="J96" s="296">
        <f>ROUND(I96*H96,2)</f>
        <v>0</v>
      </c>
      <c r="K96" s="293" t="s">
        <v>202</v>
      </c>
      <c r="L96" s="213"/>
      <c r="M96" s="297" t="s">
        <v>5</v>
      </c>
      <c r="N96" s="298" t="s">
        <v>48</v>
      </c>
      <c r="O96" s="214"/>
      <c r="P96" s="299">
        <f>O96*H96</f>
        <v>0</v>
      </c>
      <c r="Q96" s="299">
        <v>0</v>
      </c>
      <c r="R96" s="299">
        <f>Q96*H96</f>
        <v>0</v>
      </c>
      <c r="S96" s="299">
        <v>0</v>
      </c>
      <c r="T96" s="300">
        <f>S96*H96</f>
        <v>0</v>
      </c>
      <c r="AR96" s="202" t="s">
        <v>261</v>
      </c>
      <c r="AT96" s="202" t="s">
        <v>198</v>
      </c>
      <c r="AU96" s="202" t="s">
        <v>85</v>
      </c>
      <c r="AY96" s="202" t="s">
        <v>196</v>
      </c>
      <c r="BE96" s="301">
        <f>IF(N96="základní",J96,0)</f>
        <v>0</v>
      </c>
      <c r="BF96" s="301">
        <f>IF(N96="snížená",J96,0)</f>
        <v>0</v>
      </c>
      <c r="BG96" s="301">
        <f>IF(N96="zákl. přenesená",J96,0)</f>
        <v>0</v>
      </c>
      <c r="BH96" s="301">
        <f>IF(N96="sníž. přenesená",J96,0)</f>
        <v>0</v>
      </c>
      <c r="BI96" s="301">
        <f>IF(N96="nulová",J96,0)</f>
        <v>0</v>
      </c>
      <c r="BJ96" s="202" t="s">
        <v>39</v>
      </c>
      <c r="BK96" s="301">
        <f>ROUND(I96*H96,2)</f>
        <v>0</v>
      </c>
      <c r="BL96" s="202" t="s">
        <v>261</v>
      </c>
      <c r="BM96" s="202" t="s">
        <v>3714</v>
      </c>
    </row>
    <row r="97" spans="2:65" s="212" customFormat="1" ht="25.5" customHeight="1">
      <c r="B97" s="213"/>
      <c r="C97" s="291" t="s">
        <v>85</v>
      </c>
      <c r="D97" s="291" t="s">
        <v>198</v>
      </c>
      <c r="E97" s="292" t="s">
        <v>2984</v>
      </c>
      <c r="F97" s="293" t="s">
        <v>2985</v>
      </c>
      <c r="G97" s="294" t="s">
        <v>288</v>
      </c>
      <c r="H97" s="295">
        <v>1</v>
      </c>
      <c r="I97" s="116">
        <v>0</v>
      </c>
      <c r="J97" s="296">
        <f>ROUND(I97*H97,2)</f>
        <v>0</v>
      </c>
      <c r="K97" s="293" t="s">
        <v>202</v>
      </c>
      <c r="L97" s="213"/>
      <c r="M97" s="297" t="s">
        <v>5</v>
      </c>
      <c r="N97" s="298" t="s">
        <v>48</v>
      </c>
      <c r="O97" s="214"/>
      <c r="P97" s="299">
        <f>O97*H97</f>
        <v>0</v>
      </c>
      <c r="Q97" s="299">
        <v>0</v>
      </c>
      <c r="R97" s="299">
        <f>Q97*H97</f>
        <v>0</v>
      </c>
      <c r="S97" s="299">
        <v>0</v>
      </c>
      <c r="T97" s="300">
        <f>S97*H97</f>
        <v>0</v>
      </c>
      <c r="AR97" s="202" t="s">
        <v>261</v>
      </c>
      <c r="AT97" s="202" t="s">
        <v>198</v>
      </c>
      <c r="AU97" s="202" t="s">
        <v>85</v>
      </c>
      <c r="AY97" s="202" t="s">
        <v>196</v>
      </c>
      <c r="BE97" s="301">
        <f>IF(N97="základní",J97,0)</f>
        <v>0</v>
      </c>
      <c r="BF97" s="301">
        <f>IF(N97="snížená",J97,0)</f>
        <v>0</v>
      </c>
      <c r="BG97" s="301">
        <f>IF(N97="zákl. přenesená",J97,0)</f>
        <v>0</v>
      </c>
      <c r="BH97" s="301">
        <f>IF(N97="sníž. přenesená",J97,0)</f>
        <v>0</v>
      </c>
      <c r="BI97" s="301">
        <f>IF(N97="nulová",J97,0)</f>
        <v>0</v>
      </c>
      <c r="BJ97" s="202" t="s">
        <v>39</v>
      </c>
      <c r="BK97" s="301">
        <f>ROUND(I97*H97,2)</f>
        <v>0</v>
      </c>
      <c r="BL97" s="202" t="s">
        <v>261</v>
      </c>
      <c r="BM97" s="202" t="s">
        <v>3715</v>
      </c>
    </row>
    <row r="98" spans="2:65" s="212" customFormat="1" ht="16.5" customHeight="1">
      <c r="B98" s="213"/>
      <c r="C98" s="302" t="s">
        <v>208</v>
      </c>
      <c r="D98" s="302" t="s">
        <v>291</v>
      </c>
      <c r="E98" s="303" t="s">
        <v>1999</v>
      </c>
      <c r="F98" s="304" t="s">
        <v>2987</v>
      </c>
      <c r="G98" s="305" t="s">
        <v>288</v>
      </c>
      <c r="H98" s="306">
        <v>1</v>
      </c>
      <c r="I98" s="117">
        <v>0</v>
      </c>
      <c r="J98" s="307">
        <f>ROUND(I98*H98,2)</f>
        <v>0</v>
      </c>
      <c r="K98" s="304" t="s">
        <v>351</v>
      </c>
      <c r="L98" s="308"/>
      <c r="M98" s="309" t="s">
        <v>5</v>
      </c>
      <c r="N98" s="310" t="s">
        <v>48</v>
      </c>
      <c r="O98" s="214"/>
      <c r="P98" s="299">
        <f>O98*H98</f>
        <v>0</v>
      </c>
      <c r="Q98" s="299">
        <v>9.5E-4</v>
      </c>
      <c r="R98" s="299">
        <f>Q98*H98</f>
        <v>9.5E-4</v>
      </c>
      <c r="S98" s="299">
        <v>0</v>
      </c>
      <c r="T98" s="300">
        <f>S98*H98</f>
        <v>0</v>
      </c>
      <c r="AR98" s="202" t="s">
        <v>327</v>
      </c>
      <c r="AT98" s="202" t="s">
        <v>291</v>
      </c>
      <c r="AU98" s="202" t="s">
        <v>85</v>
      </c>
      <c r="AY98" s="202" t="s">
        <v>196</v>
      </c>
      <c r="BE98" s="301">
        <f>IF(N98="základní",J98,0)</f>
        <v>0</v>
      </c>
      <c r="BF98" s="301">
        <f>IF(N98="snížená",J98,0)</f>
        <v>0</v>
      </c>
      <c r="BG98" s="301">
        <f>IF(N98="zákl. přenesená",J98,0)</f>
        <v>0</v>
      </c>
      <c r="BH98" s="301">
        <f>IF(N98="sníž. přenesená",J98,0)</f>
        <v>0</v>
      </c>
      <c r="BI98" s="301">
        <f>IF(N98="nulová",J98,0)</f>
        <v>0</v>
      </c>
      <c r="BJ98" s="202" t="s">
        <v>39</v>
      </c>
      <c r="BK98" s="301">
        <f>ROUND(I98*H98,2)</f>
        <v>0</v>
      </c>
      <c r="BL98" s="202" t="s">
        <v>261</v>
      </c>
      <c r="BM98" s="202" t="s">
        <v>3716</v>
      </c>
    </row>
    <row r="99" spans="2:65" s="212" customFormat="1">
      <c r="B99" s="213"/>
      <c r="D99" s="313"/>
      <c r="F99" s="324"/>
      <c r="I99" s="119"/>
      <c r="L99" s="213"/>
      <c r="M99" s="325"/>
      <c r="N99" s="214"/>
      <c r="O99" s="214"/>
      <c r="P99" s="214"/>
      <c r="Q99" s="214"/>
      <c r="R99" s="214"/>
      <c r="S99" s="214"/>
      <c r="T99" s="326"/>
      <c r="AT99" s="202"/>
      <c r="AU99" s="202"/>
    </row>
    <row r="100" spans="2:65" s="212" customFormat="1" ht="16.5" customHeight="1">
      <c r="B100" s="213"/>
      <c r="C100" s="302" t="s">
        <v>203</v>
      </c>
      <c r="D100" s="302" t="s">
        <v>291</v>
      </c>
      <c r="E100" s="303" t="s">
        <v>2002</v>
      </c>
      <c r="F100" s="304" t="s">
        <v>2003</v>
      </c>
      <c r="G100" s="305" t="s">
        <v>288</v>
      </c>
      <c r="H100" s="306">
        <v>1</v>
      </c>
      <c r="I100" s="117">
        <v>0</v>
      </c>
      <c r="J100" s="307">
        <f>ROUND(I100*H100,2)</f>
        <v>0</v>
      </c>
      <c r="K100" s="304" t="s">
        <v>351</v>
      </c>
      <c r="L100" s="308"/>
      <c r="M100" s="309" t="s">
        <v>5</v>
      </c>
      <c r="N100" s="310" t="s">
        <v>48</v>
      </c>
      <c r="O100" s="214"/>
      <c r="P100" s="299">
        <f>O100*H100</f>
        <v>0</v>
      </c>
      <c r="Q100" s="299">
        <v>7.1000000000000002E-4</v>
      </c>
      <c r="R100" s="299">
        <f>Q100*H100</f>
        <v>7.1000000000000002E-4</v>
      </c>
      <c r="S100" s="299">
        <v>0</v>
      </c>
      <c r="T100" s="300">
        <f>S100*H100</f>
        <v>0</v>
      </c>
      <c r="AR100" s="202" t="s">
        <v>327</v>
      </c>
      <c r="AT100" s="202" t="s">
        <v>291</v>
      </c>
      <c r="AU100" s="202" t="s">
        <v>85</v>
      </c>
      <c r="AY100" s="202" t="s">
        <v>196</v>
      </c>
      <c r="BE100" s="301">
        <f>IF(N100="základní",J100,0)</f>
        <v>0</v>
      </c>
      <c r="BF100" s="301">
        <f>IF(N100="snížená",J100,0)</f>
        <v>0</v>
      </c>
      <c r="BG100" s="301">
        <f>IF(N100="zákl. přenesená",J100,0)</f>
        <v>0</v>
      </c>
      <c r="BH100" s="301">
        <f>IF(N100="sníž. přenesená",J100,0)</f>
        <v>0</v>
      </c>
      <c r="BI100" s="301">
        <f>IF(N100="nulová",J100,0)</f>
        <v>0</v>
      </c>
      <c r="BJ100" s="202" t="s">
        <v>39</v>
      </c>
      <c r="BK100" s="301">
        <f>ROUND(I100*H100,2)</f>
        <v>0</v>
      </c>
      <c r="BL100" s="202" t="s">
        <v>261</v>
      </c>
      <c r="BM100" s="202" t="s">
        <v>3717</v>
      </c>
    </row>
    <row r="101" spans="2:65" s="212" customFormat="1">
      <c r="B101" s="213"/>
      <c r="D101" s="313"/>
      <c r="F101" s="324"/>
      <c r="I101" s="119"/>
      <c r="L101" s="213"/>
      <c r="M101" s="325"/>
      <c r="N101" s="214"/>
      <c r="O101" s="214"/>
      <c r="P101" s="214"/>
      <c r="Q101" s="214"/>
      <c r="R101" s="214"/>
      <c r="S101" s="214"/>
      <c r="T101" s="326"/>
      <c r="AT101" s="202"/>
      <c r="AU101" s="202"/>
    </row>
    <row r="102" spans="2:65" s="212" customFormat="1" ht="38.25" customHeight="1">
      <c r="B102" s="213"/>
      <c r="C102" s="291" t="s">
        <v>215</v>
      </c>
      <c r="D102" s="291" t="s">
        <v>198</v>
      </c>
      <c r="E102" s="292" t="s">
        <v>2989</v>
      </c>
      <c r="F102" s="293" t="s">
        <v>2006</v>
      </c>
      <c r="G102" s="294" t="s">
        <v>288</v>
      </c>
      <c r="H102" s="295">
        <v>1</v>
      </c>
      <c r="I102" s="116">
        <v>0</v>
      </c>
      <c r="J102" s="296">
        <f>ROUND(I102*H102,2)</f>
        <v>0</v>
      </c>
      <c r="K102" s="293" t="s">
        <v>202</v>
      </c>
      <c r="L102" s="213"/>
      <c r="M102" s="297" t="s">
        <v>5</v>
      </c>
      <c r="N102" s="298" t="s">
        <v>48</v>
      </c>
      <c r="O102" s="214"/>
      <c r="P102" s="299">
        <f>O102*H102</f>
        <v>0</v>
      </c>
      <c r="Q102" s="299">
        <v>0</v>
      </c>
      <c r="R102" s="299">
        <f>Q102*H102</f>
        <v>0</v>
      </c>
      <c r="S102" s="299">
        <v>0</v>
      </c>
      <c r="T102" s="300">
        <f>S102*H102</f>
        <v>0</v>
      </c>
      <c r="AR102" s="202" t="s">
        <v>261</v>
      </c>
      <c r="AT102" s="202" t="s">
        <v>198</v>
      </c>
      <c r="AU102" s="202" t="s">
        <v>85</v>
      </c>
      <c r="AY102" s="202" t="s">
        <v>196</v>
      </c>
      <c r="BE102" s="301">
        <f>IF(N102="základní",J102,0)</f>
        <v>0</v>
      </c>
      <c r="BF102" s="301">
        <f>IF(N102="snížená",J102,0)</f>
        <v>0</v>
      </c>
      <c r="BG102" s="301">
        <f>IF(N102="zákl. přenesená",J102,0)</f>
        <v>0</v>
      </c>
      <c r="BH102" s="301">
        <f>IF(N102="sníž. přenesená",J102,0)</f>
        <v>0</v>
      </c>
      <c r="BI102" s="301">
        <f>IF(N102="nulová",J102,0)</f>
        <v>0</v>
      </c>
      <c r="BJ102" s="202" t="s">
        <v>39</v>
      </c>
      <c r="BK102" s="301">
        <f>ROUND(I102*H102,2)</f>
        <v>0</v>
      </c>
      <c r="BL102" s="202" t="s">
        <v>261</v>
      </c>
      <c r="BM102" s="202" t="s">
        <v>3718</v>
      </c>
    </row>
    <row r="103" spans="2:65" s="279" customFormat="1" ht="29.85" customHeight="1">
      <c r="B103" s="278"/>
      <c r="D103" s="280" t="s">
        <v>76</v>
      </c>
      <c r="E103" s="289" t="s">
        <v>2008</v>
      </c>
      <c r="F103" s="289" t="s">
        <v>2009</v>
      </c>
      <c r="I103" s="115"/>
      <c r="J103" s="290">
        <f>BK103</f>
        <v>0</v>
      </c>
      <c r="L103" s="278"/>
      <c r="M103" s="283"/>
      <c r="N103" s="284"/>
      <c r="O103" s="284"/>
      <c r="P103" s="285">
        <f>P104</f>
        <v>0</v>
      </c>
      <c r="Q103" s="284"/>
      <c r="R103" s="285">
        <f>R104</f>
        <v>0</v>
      </c>
      <c r="S103" s="284"/>
      <c r="T103" s="286">
        <f>T104</f>
        <v>0</v>
      </c>
      <c r="AR103" s="280" t="s">
        <v>85</v>
      </c>
      <c r="AT103" s="287" t="s">
        <v>76</v>
      </c>
      <c r="AU103" s="287" t="s">
        <v>39</v>
      </c>
      <c r="AY103" s="280" t="s">
        <v>196</v>
      </c>
      <c r="BK103" s="288">
        <f>BK104</f>
        <v>0</v>
      </c>
    </row>
    <row r="104" spans="2:65" s="212" customFormat="1" ht="38.25" customHeight="1">
      <c r="B104" s="213"/>
      <c r="C104" s="291" t="s">
        <v>219</v>
      </c>
      <c r="D104" s="291" t="s">
        <v>198</v>
      </c>
      <c r="E104" s="292" t="s">
        <v>3719</v>
      </c>
      <c r="F104" s="293" t="s">
        <v>2992</v>
      </c>
      <c r="G104" s="294" t="s">
        <v>1591</v>
      </c>
      <c r="H104" s="295">
        <v>1</v>
      </c>
      <c r="I104" s="116">
        <v>0</v>
      </c>
      <c r="J104" s="296">
        <f>ROUND(I104*H104,2)</f>
        <v>0</v>
      </c>
      <c r="K104" s="293" t="s">
        <v>351</v>
      </c>
      <c r="L104" s="213"/>
      <c r="M104" s="297" t="s">
        <v>5</v>
      </c>
      <c r="N104" s="298" t="s">
        <v>48</v>
      </c>
      <c r="O104" s="214"/>
      <c r="P104" s="299">
        <f>O104*H104</f>
        <v>0</v>
      </c>
      <c r="Q104" s="299">
        <v>0</v>
      </c>
      <c r="R104" s="299">
        <f>Q104*H104</f>
        <v>0</v>
      </c>
      <c r="S104" s="299">
        <v>0</v>
      </c>
      <c r="T104" s="300">
        <f>S104*H104</f>
        <v>0</v>
      </c>
      <c r="AR104" s="202" t="s">
        <v>261</v>
      </c>
      <c r="AT104" s="202" t="s">
        <v>198</v>
      </c>
      <c r="AU104" s="202" t="s">
        <v>85</v>
      </c>
      <c r="AY104" s="202" t="s">
        <v>196</v>
      </c>
      <c r="BE104" s="301">
        <f>IF(N104="základní",J104,0)</f>
        <v>0</v>
      </c>
      <c r="BF104" s="301">
        <f>IF(N104="snížená",J104,0)</f>
        <v>0</v>
      </c>
      <c r="BG104" s="301">
        <f>IF(N104="zákl. přenesená",J104,0)</f>
        <v>0</v>
      </c>
      <c r="BH104" s="301">
        <f>IF(N104="sníž. přenesená",J104,0)</f>
        <v>0</v>
      </c>
      <c r="BI104" s="301">
        <f>IF(N104="nulová",J104,0)</f>
        <v>0</v>
      </c>
      <c r="BJ104" s="202" t="s">
        <v>39</v>
      </c>
      <c r="BK104" s="301">
        <f>ROUND(I104*H104,2)</f>
        <v>0</v>
      </c>
      <c r="BL104" s="202" t="s">
        <v>261</v>
      </c>
      <c r="BM104" s="202" t="s">
        <v>3720</v>
      </c>
    </row>
    <row r="105" spans="2:65" s="279" customFormat="1" ht="29.85" customHeight="1">
      <c r="B105" s="278"/>
      <c r="D105" s="280" t="s">
        <v>76</v>
      </c>
      <c r="E105" s="289" t="s">
        <v>2013</v>
      </c>
      <c r="F105" s="289" t="s">
        <v>2014</v>
      </c>
      <c r="I105" s="115"/>
      <c r="J105" s="290">
        <f>BK105</f>
        <v>0</v>
      </c>
      <c r="L105" s="278"/>
      <c r="M105" s="283"/>
      <c r="N105" s="284"/>
      <c r="O105" s="284"/>
      <c r="P105" s="285">
        <f>SUM(P106:P129)</f>
        <v>0</v>
      </c>
      <c r="Q105" s="284"/>
      <c r="R105" s="285">
        <f>SUM(R106:R129)</f>
        <v>8.0350000000000005E-2</v>
      </c>
      <c r="S105" s="284"/>
      <c r="T105" s="286">
        <f>SUM(T106:T129)</f>
        <v>0</v>
      </c>
      <c r="AR105" s="280" t="s">
        <v>85</v>
      </c>
      <c r="AT105" s="287" t="s">
        <v>76</v>
      </c>
      <c r="AU105" s="287" t="s">
        <v>39</v>
      </c>
      <c r="AY105" s="280" t="s">
        <v>196</v>
      </c>
      <c r="BK105" s="288">
        <f>SUM(BK106:BK129)</f>
        <v>0</v>
      </c>
    </row>
    <row r="106" spans="2:65" s="212" customFormat="1" ht="25.5" customHeight="1">
      <c r="B106" s="213"/>
      <c r="C106" s="291" t="s">
        <v>224</v>
      </c>
      <c r="D106" s="291" t="s">
        <v>198</v>
      </c>
      <c r="E106" s="292" t="s">
        <v>2015</v>
      </c>
      <c r="F106" s="293" t="s">
        <v>2016</v>
      </c>
      <c r="G106" s="294" t="s">
        <v>400</v>
      </c>
      <c r="H106" s="295">
        <v>45</v>
      </c>
      <c r="I106" s="116">
        <v>0</v>
      </c>
      <c r="J106" s="296">
        <f t="shared" ref="J106:J129" si="0">ROUND(I106*H106,2)</f>
        <v>0</v>
      </c>
      <c r="K106" s="293" t="s">
        <v>202</v>
      </c>
      <c r="L106" s="213"/>
      <c r="M106" s="297" t="s">
        <v>5</v>
      </c>
      <c r="N106" s="298" t="s">
        <v>48</v>
      </c>
      <c r="O106" s="214"/>
      <c r="P106" s="299">
        <f t="shared" ref="P106:P129" si="1">O106*H106</f>
        <v>0</v>
      </c>
      <c r="Q106" s="299">
        <v>0</v>
      </c>
      <c r="R106" s="299">
        <f t="shared" ref="R106:R129" si="2">Q106*H106</f>
        <v>0</v>
      </c>
      <c r="S106" s="299">
        <v>0</v>
      </c>
      <c r="T106" s="300">
        <f t="shared" ref="T106:T129" si="3">S106*H106</f>
        <v>0</v>
      </c>
      <c r="AR106" s="202" t="s">
        <v>261</v>
      </c>
      <c r="AT106" s="202" t="s">
        <v>198</v>
      </c>
      <c r="AU106" s="202" t="s">
        <v>85</v>
      </c>
      <c r="AY106" s="202" t="s">
        <v>196</v>
      </c>
      <c r="BE106" s="301">
        <f t="shared" ref="BE106:BE129" si="4">IF(N106="základní",J106,0)</f>
        <v>0</v>
      </c>
      <c r="BF106" s="301">
        <f t="shared" ref="BF106:BF129" si="5">IF(N106="snížená",J106,0)</f>
        <v>0</v>
      </c>
      <c r="BG106" s="301">
        <f t="shared" ref="BG106:BG129" si="6">IF(N106="zákl. přenesená",J106,0)</f>
        <v>0</v>
      </c>
      <c r="BH106" s="301">
        <f t="shared" ref="BH106:BH129" si="7">IF(N106="sníž. přenesená",J106,0)</f>
        <v>0</v>
      </c>
      <c r="BI106" s="301">
        <f t="shared" ref="BI106:BI129" si="8">IF(N106="nulová",J106,0)</f>
        <v>0</v>
      </c>
      <c r="BJ106" s="202" t="s">
        <v>39</v>
      </c>
      <c r="BK106" s="301">
        <f t="shared" ref="BK106:BK129" si="9">ROUND(I106*H106,2)</f>
        <v>0</v>
      </c>
      <c r="BL106" s="202" t="s">
        <v>261</v>
      </c>
      <c r="BM106" s="202" t="s">
        <v>3721</v>
      </c>
    </row>
    <row r="107" spans="2:65" s="212" customFormat="1" ht="16.5" customHeight="1">
      <c r="B107" s="213"/>
      <c r="C107" s="302" t="s">
        <v>228</v>
      </c>
      <c r="D107" s="302" t="s">
        <v>291</v>
      </c>
      <c r="E107" s="303" t="s">
        <v>2018</v>
      </c>
      <c r="F107" s="304" t="s">
        <v>2997</v>
      </c>
      <c r="G107" s="305" t="s">
        <v>400</v>
      </c>
      <c r="H107" s="306">
        <v>45</v>
      </c>
      <c r="I107" s="117">
        <v>0</v>
      </c>
      <c r="J107" s="307">
        <f t="shared" si="0"/>
        <v>0</v>
      </c>
      <c r="K107" s="304" t="s">
        <v>351</v>
      </c>
      <c r="L107" s="308"/>
      <c r="M107" s="309" t="s">
        <v>5</v>
      </c>
      <c r="N107" s="310" t="s">
        <v>48</v>
      </c>
      <c r="O107" s="214"/>
      <c r="P107" s="299">
        <f t="shared" si="1"/>
        <v>0</v>
      </c>
      <c r="Q107" s="299">
        <v>2.1000000000000001E-4</v>
      </c>
      <c r="R107" s="299">
        <f t="shared" si="2"/>
        <v>9.4500000000000001E-3</v>
      </c>
      <c r="S107" s="299">
        <v>0</v>
      </c>
      <c r="T107" s="300">
        <f t="shared" si="3"/>
        <v>0</v>
      </c>
      <c r="AR107" s="202" t="s">
        <v>327</v>
      </c>
      <c r="AT107" s="202" t="s">
        <v>291</v>
      </c>
      <c r="AU107" s="202" t="s">
        <v>85</v>
      </c>
      <c r="AY107" s="202" t="s">
        <v>196</v>
      </c>
      <c r="BE107" s="301">
        <f t="shared" si="4"/>
        <v>0</v>
      </c>
      <c r="BF107" s="301">
        <f t="shared" si="5"/>
        <v>0</v>
      </c>
      <c r="BG107" s="301">
        <f t="shared" si="6"/>
        <v>0</v>
      </c>
      <c r="BH107" s="301">
        <f t="shared" si="7"/>
        <v>0</v>
      </c>
      <c r="BI107" s="301">
        <f t="shared" si="8"/>
        <v>0</v>
      </c>
      <c r="BJ107" s="202" t="s">
        <v>39</v>
      </c>
      <c r="BK107" s="301">
        <f t="shared" si="9"/>
        <v>0</v>
      </c>
      <c r="BL107" s="202" t="s">
        <v>261</v>
      </c>
      <c r="BM107" s="202" t="s">
        <v>3722</v>
      </c>
    </row>
    <row r="108" spans="2:65" s="212" customFormat="1" ht="25.5" customHeight="1">
      <c r="B108" s="213"/>
      <c r="C108" s="291" t="s">
        <v>232</v>
      </c>
      <c r="D108" s="291" t="s">
        <v>198</v>
      </c>
      <c r="E108" s="292" t="s">
        <v>2021</v>
      </c>
      <c r="F108" s="293" t="s">
        <v>2022</v>
      </c>
      <c r="G108" s="294" t="s">
        <v>400</v>
      </c>
      <c r="H108" s="295">
        <v>175</v>
      </c>
      <c r="I108" s="116">
        <v>0</v>
      </c>
      <c r="J108" s="296">
        <f t="shared" si="0"/>
        <v>0</v>
      </c>
      <c r="K108" s="293" t="s">
        <v>202</v>
      </c>
      <c r="L108" s="213"/>
      <c r="M108" s="297" t="s">
        <v>5</v>
      </c>
      <c r="N108" s="298" t="s">
        <v>48</v>
      </c>
      <c r="O108" s="214"/>
      <c r="P108" s="299">
        <f t="shared" si="1"/>
        <v>0</v>
      </c>
      <c r="Q108" s="299">
        <v>0</v>
      </c>
      <c r="R108" s="299">
        <f t="shared" si="2"/>
        <v>0</v>
      </c>
      <c r="S108" s="299">
        <v>0</v>
      </c>
      <c r="T108" s="300">
        <f t="shared" si="3"/>
        <v>0</v>
      </c>
      <c r="AR108" s="202" t="s">
        <v>261</v>
      </c>
      <c r="AT108" s="202" t="s">
        <v>198</v>
      </c>
      <c r="AU108" s="202" t="s">
        <v>85</v>
      </c>
      <c r="AY108" s="202" t="s">
        <v>196</v>
      </c>
      <c r="BE108" s="301">
        <f t="shared" si="4"/>
        <v>0</v>
      </c>
      <c r="BF108" s="301">
        <f t="shared" si="5"/>
        <v>0</v>
      </c>
      <c r="BG108" s="301">
        <f t="shared" si="6"/>
        <v>0</v>
      </c>
      <c r="BH108" s="301">
        <f t="shared" si="7"/>
        <v>0</v>
      </c>
      <c r="BI108" s="301">
        <f t="shared" si="8"/>
        <v>0</v>
      </c>
      <c r="BJ108" s="202" t="s">
        <v>39</v>
      </c>
      <c r="BK108" s="301">
        <f t="shared" si="9"/>
        <v>0</v>
      </c>
      <c r="BL108" s="202" t="s">
        <v>261</v>
      </c>
      <c r="BM108" s="202" t="s">
        <v>3723</v>
      </c>
    </row>
    <row r="109" spans="2:65" s="212" customFormat="1" ht="16.5" customHeight="1">
      <c r="B109" s="213"/>
      <c r="C109" s="302" t="s">
        <v>236</v>
      </c>
      <c r="D109" s="302" t="s">
        <v>291</v>
      </c>
      <c r="E109" s="303" t="s">
        <v>3009</v>
      </c>
      <c r="F109" s="304" t="s">
        <v>3010</v>
      </c>
      <c r="G109" s="305" t="s">
        <v>288</v>
      </c>
      <c r="H109" s="306">
        <v>110</v>
      </c>
      <c r="I109" s="117">
        <v>0</v>
      </c>
      <c r="J109" s="307">
        <f t="shared" si="0"/>
        <v>0</v>
      </c>
      <c r="K109" s="304" t="s">
        <v>202</v>
      </c>
      <c r="L109" s="308"/>
      <c r="M109" s="309" t="s">
        <v>5</v>
      </c>
      <c r="N109" s="310" t="s">
        <v>48</v>
      </c>
      <c r="O109" s="214"/>
      <c r="P109" s="299">
        <f t="shared" si="1"/>
        <v>0</v>
      </c>
      <c r="Q109" s="299">
        <v>3.8999999999999999E-4</v>
      </c>
      <c r="R109" s="299">
        <f t="shared" si="2"/>
        <v>4.2900000000000001E-2</v>
      </c>
      <c r="S109" s="299">
        <v>0</v>
      </c>
      <c r="T109" s="300">
        <f t="shared" si="3"/>
        <v>0</v>
      </c>
      <c r="AR109" s="202" t="s">
        <v>726</v>
      </c>
      <c r="AT109" s="202" t="s">
        <v>291</v>
      </c>
      <c r="AU109" s="202" t="s">
        <v>85</v>
      </c>
      <c r="AY109" s="202" t="s">
        <v>196</v>
      </c>
      <c r="BE109" s="301">
        <f t="shared" si="4"/>
        <v>0</v>
      </c>
      <c r="BF109" s="301">
        <f t="shared" si="5"/>
        <v>0</v>
      </c>
      <c r="BG109" s="301">
        <f t="shared" si="6"/>
        <v>0</v>
      </c>
      <c r="BH109" s="301">
        <f t="shared" si="7"/>
        <v>0</v>
      </c>
      <c r="BI109" s="301">
        <f t="shared" si="8"/>
        <v>0</v>
      </c>
      <c r="BJ109" s="202" t="s">
        <v>39</v>
      </c>
      <c r="BK109" s="301">
        <f t="shared" si="9"/>
        <v>0</v>
      </c>
      <c r="BL109" s="202" t="s">
        <v>726</v>
      </c>
      <c r="BM109" s="202" t="s">
        <v>3724</v>
      </c>
    </row>
    <row r="110" spans="2:65" s="212" customFormat="1" ht="16.5" customHeight="1">
      <c r="B110" s="213"/>
      <c r="C110" s="302" t="s">
        <v>240</v>
      </c>
      <c r="D110" s="302" t="s">
        <v>291</v>
      </c>
      <c r="E110" s="303" t="s">
        <v>3012</v>
      </c>
      <c r="F110" s="304" t="s">
        <v>3013</v>
      </c>
      <c r="G110" s="305" t="s">
        <v>288</v>
      </c>
      <c r="H110" s="306">
        <v>65</v>
      </c>
      <c r="I110" s="117">
        <v>0</v>
      </c>
      <c r="J110" s="307">
        <f t="shared" si="0"/>
        <v>0</v>
      </c>
      <c r="K110" s="304" t="s">
        <v>202</v>
      </c>
      <c r="L110" s="308"/>
      <c r="M110" s="309" t="s">
        <v>5</v>
      </c>
      <c r="N110" s="310" t="s">
        <v>48</v>
      </c>
      <c r="O110" s="214"/>
      <c r="P110" s="299">
        <f t="shared" si="1"/>
        <v>0</v>
      </c>
      <c r="Q110" s="299">
        <v>1.2999999999999999E-4</v>
      </c>
      <c r="R110" s="299">
        <f t="shared" si="2"/>
        <v>8.4499999999999992E-3</v>
      </c>
      <c r="S110" s="299">
        <v>0</v>
      </c>
      <c r="T110" s="300">
        <f t="shared" si="3"/>
        <v>0</v>
      </c>
      <c r="AR110" s="202" t="s">
        <v>726</v>
      </c>
      <c r="AT110" s="202" t="s">
        <v>291</v>
      </c>
      <c r="AU110" s="202" t="s">
        <v>85</v>
      </c>
      <c r="AY110" s="202" t="s">
        <v>196</v>
      </c>
      <c r="BE110" s="301">
        <f t="shared" si="4"/>
        <v>0</v>
      </c>
      <c r="BF110" s="301">
        <f t="shared" si="5"/>
        <v>0</v>
      </c>
      <c r="BG110" s="301">
        <f t="shared" si="6"/>
        <v>0</v>
      </c>
      <c r="BH110" s="301">
        <f t="shared" si="7"/>
        <v>0</v>
      </c>
      <c r="BI110" s="301">
        <f t="shared" si="8"/>
        <v>0</v>
      </c>
      <c r="BJ110" s="202" t="s">
        <v>39</v>
      </c>
      <c r="BK110" s="301">
        <f t="shared" si="9"/>
        <v>0</v>
      </c>
      <c r="BL110" s="202" t="s">
        <v>726</v>
      </c>
      <c r="BM110" s="202" t="s">
        <v>3725</v>
      </c>
    </row>
    <row r="111" spans="2:65" s="212" customFormat="1" ht="16.5" customHeight="1">
      <c r="B111" s="213"/>
      <c r="C111" s="291" t="s">
        <v>245</v>
      </c>
      <c r="D111" s="291" t="s">
        <v>198</v>
      </c>
      <c r="E111" s="292" t="s">
        <v>2357</v>
      </c>
      <c r="F111" s="293" t="s">
        <v>2358</v>
      </c>
      <c r="G111" s="294" t="s">
        <v>288</v>
      </c>
      <c r="H111" s="295">
        <v>85</v>
      </c>
      <c r="I111" s="116">
        <v>0</v>
      </c>
      <c r="J111" s="296">
        <f t="shared" si="0"/>
        <v>0</v>
      </c>
      <c r="K111" s="293" t="s">
        <v>202</v>
      </c>
      <c r="L111" s="213"/>
      <c r="M111" s="297" t="s">
        <v>5</v>
      </c>
      <c r="N111" s="298" t="s">
        <v>48</v>
      </c>
      <c r="O111" s="214"/>
      <c r="P111" s="299">
        <f t="shared" si="1"/>
        <v>0</v>
      </c>
      <c r="Q111" s="299">
        <v>0</v>
      </c>
      <c r="R111" s="299">
        <f t="shared" si="2"/>
        <v>0</v>
      </c>
      <c r="S111" s="299">
        <v>0</v>
      </c>
      <c r="T111" s="300">
        <f t="shared" si="3"/>
        <v>0</v>
      </c>
      <c r="AR111" s="202" t="s">
        <v>261</v>
      </c>
      <c r="AT111" s="202" t="s">
        <v>198</v>
      </c>
      <c r="AU111" s="202" t="s">
        <v>85</v>
      </c>
      <c r="AY111" s="202" t="s">
        <v>196</v>
      </c>
      <c r="BE111" s="301">
        <f t="shared" si="4"/>
        <v>0</v>
      </c>
      <c r="BF111" s="301">
        <f t="shared" si="5"/>
        <v>0</v>
      </c>
      <c r="BG111" s="301">
        <f t="shared" si="6"/>
        <v>0</v>
      </c>
      <c r="BH111" s="301">
        <f t="shared" si="7"/>
        <v>0</v>
      </c>
      <c r="BI111" s="301">
        <f t="shared" si="8"/>
        <v>0</v>
      </c>
      <c r="BJ111" s="202" t="s">
        <v>39</v>
      </c>
      <c r="BK111" s="301">
        <f t="shared" si="9"/>
        <v>0</v>
      </c>
      <c r="BL111" s="202" t="s">
        <v>261</v>
      </c>
      <c r="BM111" s="202" t="s">
        <v>3726</v>
      </c>
    </row>
    <row r="112" spans="2:65" s="212" customFormat="1" ht="16.5" customHeight="1">
      <c r="B112" s="213"/>
      <c r="C112" s="302" t="s">
        <v>250</v>
      </c>
      <c r="D112" s="302" t="s">
        <v>291</v>
      </c>
      <c r="E112" s="303" t="s">
        <v>2360</v>
      </c>
      <c r="F112" s="304" t="s">
        <v>2361</v>
      </c>
      <c r="G112" s="305" t="s">
        <v>288</v>
      </c>
      <c r="H112" s="306">
        <v>85</v>
      </c>
      <c r="I112" s="117">
        <v>0</v>
      </c>
      <c r="J112" s="307">
        <f t="shared" si="0"/>
        <v>0</v>
      </c>
      <c r="K112" s="304" t="s">
        <v>202</v>
      </c>
      <c r="L112" s="308"/>
      <c r="M112" s="309" t="s">
        <v>5</v>
      </c>
      <c r="N112" s="310" t="s">
        <v>48</v>
      </c>
      <c r="O112" s="214"/>
      <c r="P112" s="299">
        <f t="shared" si="1"/>
        <v>0</v>
      </c>
      <c r="Q112" s="299">
        <v>2.3000000000000001E-4</v>
      </c>
      <c r="R112" s="299">
        <f t="shared" si="2"/>
        <v>1.9550000000000001E-2</v>
      </c>
      <c r="S112" s="299">
        <v>0</v>
      </c>
      <c r="T112" s="300">
        <f t="shared" si="3"/>
        <v>0</v>
      </c>
      <c r="AR112" s="202" t="s">
        <v>327</v>
      </c>
      <c r="AT112" s="202" t="s">
        <v>291</v>
      </c>
      <c r="AU112" s="202" t="s">
        <v>85</v>
      </c>
      <c r="AY112" s="202" t="s">
        <v>196</v>
      </c>
      <c r="BE112" s="301">
        <f t="shared" si="4"/>
        <v>0</v>
      </c>
      <c r="BF112" s="301">
        <f t="shared" si="5"/>
        <v>0</v>
      </c>
      <c r="BG112" s="301">
        <f t="shared" si="6"/>
        <v>0</v>
      </c>
      <c r="BH112" s="301">
        <f t="shared" si="7"/>
        <v>0</v>
      </c>
      <c r="BI112" s="301">
        <f t="shared" si="8"/>
        <v>0</v>
      </c>
      <c r="BJ112" s="202" t="s">
        <v>39</v>
      </c>
      <c r="BK112" s="301">
        <f t="shared" si="9"/>
        <v>0</v>
      </c>
      <c r="BL112" s="202" t="s">
        <v>261</v>
      </c>
      <c r="BM112" s="202" t="s">
        <v>3727</v>
      </c>
    </row>
    <row r="113" spans="2:65" s="212" customFormat="1" ht="25.5" customHeight="1">
      <c r="B113" s="213"/>
      <c r="C113" s="291" t="s">
        <v>254</v>
      </c>
      <c r="D113" s="291" t="s">
        <v>198</v>
      </c>
      <c r="E113" s="292" t="s">
        <v>2030</v>
      </c>
      <c r="F113" s="293" t="s">
        <v>2031</v>
      </c>
      <c r="G113" s="294" t="s">
        <v>400</v>
      </c>
      <c r="H113" s="295">
        <v>76</v>
      </c>
      <c r="I113" s="116">
        <v>0</v>
      </c>
      <c r="J113" s="296">
        <f t="shared" si="0"/>
        <v>0</v>
      </c>
      <c r="K113" s="293" t="s">
        <v>202</v>
      </c>
      <c r="L113" s="213"/>
      <c r="M113" s="297" t="s">
        <v>5</v>
      </c>
      <c r="N113" s="298" t="s">
        <v>48</v>
      </c>
      <c r="O113" s="214"/>
      <c r="P113" s="299">
        <f t="shared" si="1"/>
        <v>0</v>
      </c>
      <c r="Q113" s="299">
        <v>0</v>
      </c>
      <c r="R113" s="299">
        <f t="shared" si="2"/>
        <v>0</v>
      </c>
      <c r="S113" s="299">
        <v>0</v>
      </c>
      <c r="T113" s="300">
        <f t="shared" si="3"/>
        <v>0</v>
      </c>
      <c r="AR113" s="202" t="s">
        <v>261</v>
      </c>
      <c r="AT113" s="202" t="s">
        <v>198</v>
      </c>
      <c r="AU113" s="202" t="s">
        <v>85</v>
      </c>
      <c r="AY113" s="202" t="s">
        <v>196</v>
      </c>
      <c r="BE113" s="301">
        <f t="shared" si="4"/>
        <v>0</v>
      </c>
      <c r="BF113" s="301">
        <f t="shared" si="5"/>
        <v>0</v>
      </c>
      <c r="BG113" s="301">
        <f t="shared" si="6"/>
        <v>0</v>
      </c>
      <c r="BH113" s="301">
        <f t="shared" si="7"/>
        <v>0</v>
      </c>
      <c r="BI113" s="301">
        <f t="shared" si="8"/>
        <v>0</v>
      </c>
      <c r="BJ113" s="202" t="s">
        <v>39</v>
      </c>
      <c r="BK113" s="301">
        <f t="shared" si="9"/>
        <v>0</v>
      </c>
      <c r="BL113" s="202" t="s">
        <v>261</v>
      </c>
      <c r="BM113" s="202" t="s">
        <v>3728</v>
      </c>
    </row>
    <row r="114" spans="2:65" s="212" customFormat="1" ht="16.5" customHeight="1">
      <c r="B114" s="213"/>
      <c r="C114" s="302" t="s">
        <v>11</v>
      </c>
      <c r="D114" s="302" t="s">
        <v>291</v>
      </c>
      <c r="E114" s="303" t="s">
        <v>2033</v>
      </c>
      <c r="F114" s="304" t="s">
        <v>3016</v>
      </c>
      <c r="G114" s="305" t="s">
        <v>400</v>
      </c>
      <c r="H114" s="306">
        <v>76</v>
      </c>
      <c r="I114" s="117">
        <v>0</v>
      </c>
      <c r="J114" s="307">
        <f t="shared" si="0"/>
        <v>0</v>
      </c>
      <c r="K114" s="304" t="s">
        <v>351</v>
      </c>
      <c r="L114" s="308"/>
      <c r="M114" s="309" t="s">
        <v>5</v>
      </c>
      <c r="N114" s="310" t="s">
        <v>48</v>
      </c>
      <c r="O114" s="214"/>
      <c r="P114" s="299">
        <f t="shared" si="1"/>
        <v>0</v>
      </c>
      <c r="Q114" s="299">
        <v>0</v>
      </c>
      <c r="R114" s="299">
        <f t="shared" si="2"/>
        <v>0</v>
      </c>
      <c r="S114" s="299">
        <v>0</v>
      </c>
      <c r="T114" s="300">
        <f t="shared" si="3"/>
        <v>0</v>
      </c>
      <c r="AR114" s="202" t="s">
        <v>327</v>
      </c>
      <c r="AT114" s="202" t="s">
        <v>291</v>
      </c>
      <c r="AU114" s="202" t="s">
        <v>85</v>
      </c>
      <c r="AY114" s="202" t="s">
        <v>196</v>
      </c>
      <c r="BE114" s="301">
        <f t="shared" si="4"/>
        <v>0</v>
      </c>
      <c r="BF114" s="301">
        <f t="shared" si="5"/>
        <v>0</v>
      </c>
      <c r="BG114" s="301">
        <f t="shared" si="6"/>
        <v>0</v>
      </c>
      <c r="BH114" s="301">
        <f t="shared" si="7"/>
        <v>0</v>
      </c>
      <c r="BI114" s="301">
        <f t="shared" si="8"/>
        <v>0</v>
      </c>
      <c r="BJ114" s="202" t="s">
        <v>39</v>
      </c>
      <c r="BK114" s="301">
        <f t="shared" si="9"/>
        <v>0</v>
      </c>
      <c r="BL114" s="202" t="s">
        <v>261</v>
      </c>
      <c r="BM114" s="202" t="s">
        <v>3729</v>
      </c>
    </row>
    <row r="115" spans="2:65" s="212" customFormat="1" ht="16.5" customHeight="1">
      <c r="B115" s="213"/>
      <c r="C115" s="302" t="s">
        <v>261</v>
      </c>
      <c r="D115" s="302" t="s">
        <v>291</v>
      </c>
      <c r="E115" s="303" t="s">
        <v>3019</v>
      </c>
      <c r="F115" s="304" t="s">
        <v>3020</v>
      </c>
      <c r="G115" s="305" t="s">
        <v>400</v>
      </c>
      <c r="H115" s="306">
        <v>30</v>
      </c>
      <c r="I115" s="117">
        <v>0</v>
      </c>
      <c r="J115" s="307">
        <f t="shared" si="0"/>
        <v>0</v>
      </c>
      <c r="K115" s="304" t="s">
        <v>351</v>
      </c>
      <c r="L115" s="308"/>
      <c r="M115" s="309" t="s">
        <v>5</v>
      </c>
      <c r="N115" s="310" t="s">
        <v>48</v>
      </c>
      <c r="O115" s="214"/>
      <c r="P115" s="299">
        <f t="shared" si="1"/>
        <v>0</v>
      </c>
      <c r="Q115" s="299">
        <v>0</v>
      </c>
      <c r="R115" s="299">
        <f t="shared" si="2"/>
        <v>0</v>
      </c>
      <c r="S115" s="299">
        <v>0</v>
      </c>
      <c r="T115" s="300">
        <f t="shared" si="3"/>
        <v>0</v>
      </c>
      <c r="AR115" s="202" t="s">
        <v>327</v>
      </c>
      <c r="AT115" s="202" t="s">
        <v>291</v>
      </c>
      <c r="AU115" s="202" t="s">
        <v>85</v>
      </c>
      <c r="AY115" s="202" t="s">
        <v>196</v>
      </c>
      <c r="BE115" s="301">
        <f t="shared" si="4"/>
        <v>0</v>
      </c>
      <c r="BF115" s="301">
        <f t="shared" si="5"/>
        <v>0</v>
      </c>
      <c r="BG115" s="301">
        <f t="shared" si="6"/>
        <v>0</v>
      </c>
      <c r="BH115" s="301">
        <f t="shared" si="7"/>
        <v>0</v>
      </c>
      <c r="BI115" s="301">
        <f t="shared" si="8"/>
        <v>0</v>
      </c>
      <c r="BJ115" s="202" t="s">
        <v>39</v>
      </c>
      <c r="BK115" s="301">
        <f t="shared" si="9"/>
        <v>0</v>
      </c>
      <c r="BL115" s="202" t="s">
        <v>261</v>
      </c>
      <c r="BM115" s="202" t="s">
        <v>3730</v>
      </c>
    </row>
    <row r="116" spans="2:65" s="212" customFormat="1" ht="16.5" customHeight="1">
      <c r="B116" s="213"/>
      <c r="C116" s="302" t="s">
        <v>266</v>
      </c>
      <c r="D116" s="302" t="s">
        <v>291</v>
      </c>
      <c r="E116" s="303" t="s">
        <v>2036</v>
      </c>
      <c r="F116" s="304" t="s">
        <v>3022</v>
      </c>
      <c r="G116" s="305" t="s">
        <v>1523</v>
      </c>
      <c r="H116" s="306">
        <v>54</v>
      </c>
      <c r="I116" s="117">
        <v>0</v>
      </c>
      <c r="J116" s="307">
        <f t="shared" si="0"/>
        <v>0</v>
      </c>
      <c r="K116" s="304" t="s">
        <v>351</v>
      </c>
      <c r="L116" s="308"/>
      <c r="M116" s="309" t="s">
        <v>5</v>
      </c>
      <c r="N116" s="310" t="s">
        <v>48</v>
      </c>
      <c r="O116" s="214"/>
      <c r="P116" s="299">
        <f t="shared" si="1"/>
        <v>0</v>
      </c>
      <c r="Q116" s="299">
        <v>0</v>
      </c>
      <c r="R116" s="299">
        <f t="shared" si="2"/>
        <v>0</v>
      </c>
      <c r="S116" s="299">
        <v>0</v>
      </c>
      <c r="T116" s="300">
        <f t="shared" si="3"/>
        <v>0</v>
      </c>
      <c r="AR116" s="202" t="s">
        <v>327</v>
      </c>
      <c r="AT116" s="202" t="s">
        <v>291</v>
      </c>
      <c r="AU116" s="202" t="s">
        <v>85</v>
      </c>
      <c r="AY116" s="202" t="s">
        <v>196</v>
      </c>
      <c r="BE116" s="301">
        <f t="shared" si="4"/>
        <v>0</v>
      </c>
      <c r="BF116" s="301">
        <f t="shared" si="5"/>
        <v>0</v>
      </c>
      <c r="BG116" s="301">
        <f t="shared" si="6"/>
        <v>0</v>
      </c>
      <c r="BH116" s="301">
        <f t="shared" si="7"/>
        <v>0</v>
      </c>
      <c r="BI116" s="301">
        <f t="shared" si="8"/>
        <v>0</v>
      </c>
      <c r="BJ116" s="202" t="s">
        <v>39</v>
      </c>
      <c r="BK116" s="301">
        <f t="shared" si="9"/>
        <v>0</v>
      </c>
      <c r="BL116" s="202" t="s">
        <v>261</v>
      </c>
      <c r="BM116" s="202" t="s">
        <v>3731</v>
      </c>
    </row>
    <row r="117" spans="2:65" s="212" customFormat="1" ht="16.5" customHeight="1">
      <c r="B117" s="213"/>
      <c r="C117" s="302" t="s">
        <v>270</v>
      </c>
      <c r="D117" s="302" t="s">
        <v>291</v>
      </c>
      <c r="E117" s="303" t="s">
        <v>2039</v>
      </c>
      <c r="F117" s="304" t="s">
        <v>2040</v>
      </c>
      <c r="G117" s="305" t="s">
        <v>1523</v>
      </c>
      <c r="H117" s="306">
        <v>174</v>
      </c>
      <c r="I117" s="117">
        <v>0</v>
      </c>
      <c r="J117" s="307">
        <f t="shared" si="0"/>
        <v>0</v>
      </c>
      <c r="K117" s="304" t="s">
        <v>351</v>
      </c>
      <c r="L117" s="308"/>
      <c r="M117" s="309" t="s">
        <v>5</v>
      </c>
      <c r="N117" s="310" t="s">
        <v>48</v>
      </c>
      <c r="O117" s="214"/>
      <c r="P117" s="299">
        <f t="shared" si="1"/>
        <v>0</v>
      </c>
      <c r="Q117" s="299">
        <v>0</v>
      </c>
      <c r="R117" s="299">
        <f t="shared" si="2"/>
        <v>0</v>
      </c>
      <c r="S117" s="299">
        <v>0</v>
      </c>
      <c r="T117" s="300">
        <f t="shared" si="3"/>
        <v>0</v>
      </c>
      <c r="AR117" s="202" t="s">
        <v>327</v>
      </c>
      <c r="AT117" s="202" t="s">
        <v>291</v>
      </c>
      <c r="AU117" s="202" t="s">
        <v>85</v>
      </c>
      <c r="AY117" s="202" t="s">
        <v>196</v>
      </c>
      <c r="BE117" s="301">
        <f t="shared" si="4"/>
        <v>0</v>
      </c>
      <c r="BF117" s="301">
        <f t="shared" si="5"/>
        <v>0</v>
      </c>
      <c r="BG117" s="301">
        <f t="shared" si="6"/>
        <v>0</v>
      </c>
      <c r="BH117" s="301">
        <f t="shared" si="7"/>
        <v>0</v>
      </c>
      <c r="BI117" s="301">
        <f t="shared" si="8"/>
        <v>0</v>
      </c>
      <c r="BJ117" s="202" t="s">
        <v>39</v>
      </c>
      <c r="BK117" s="301">
        <f t="shared" si="9"/>
        <v>0</v>
      </c>
      <c r="BL117" s="202" t="s">
        <v>261</v>
      </c>
      <c r="BM117" s="202" t="s">
        <v>3732</v>
      </c>
    </row>
    <row r="118" spans="2:65" s="212" customFormat="1" ht="16.5" customHeight="1">
      <c r="B118" s="213"/>
      <c r="C118" s="302" t="s">
        <v>274</v>
      </c>
      <c r="D118" s="302" t="s">
        <v>291</v>
      </c>
      <c r="E118" s="303" t="s">
        <v>2042</v>
      </c>
      <c r="F118" s="304" t="s">
        <v>3733</v>
      </c>
      <c r="G118" s="305" t="s">
        <v>2044</v>
      </c>
      <c r="H118" s="306">
        <v>3</v>
      </c>
      <c r="I118" s="117">
        <v>0</v>
      </c>
      <c r="J118" s="307">
        <f t="shared" si="0"/>
        <v>0</v>
      </c>
      <c r="K118" s="304" t="s">
        <v>351</v>
      </c>
      <c r="L118" s="308"/>
      <c r="M118" s="309" t="s">
        <v>5</v>
      </c>
      <c r="N118" s="310" t="s">
        <v>48</v>
      </c>
      <c r="O118" s="214"/>
      <c r="P118" s="299">
        <f t="shared" si="1"/>
        <v>0</v>
      </c>
      <c r="Q118" s="299">
        <v>0</v>
      </c>
      <c r="R118" s="299">
        <f t="shared" si="2"/>
        <v>0</v>
      </c>
      <c r="S118" s="299">
        <v>0</v>
      </c>
      <c r="T118" s="300">
        <f t="shared" si="3"/>
        <v>0</v>
      </c>
      <c r="AR118" s="202" t="s">
        <v>327</v>
      </c>
      <c r="AT118" s="202" t="s">
        <v>291</v>
      </c>
      <c r="AU118" s="202" t="s">
        <v>85</v>
      </c>
      <c r="AY118" s="202" t="s">
        <v>196</v>
      </c>
      <c r="BE118" s="301">
        <f t="shared" si="4"/>
        <v>0</v>
      </c>
      <c r="BF118" s="301">
        <f t="shared" si="5"/>
        <v>0</v>
      </c>
      <c r="BG118" s="301">
        <f t="shared" si="6"/>
        <v>0</v>
      </c>
      <c r="BH118" s="301">
        <f t="shared" si="7"/>
        <v>0</v>
      </c>
      <c r="BI118" s="301">
        <f t="shared" si="8"/>
        <v>0</v>
      </c>
      <c r="BJ118" s="202" t="s">
        <v>39</v>
      </c>
      <c r="BK118" s="301">
        <f t="shared" si="9"/>
        <v>0</v>
      </c>
      <c r="BL118" s="202" t="s">
        <v>261</v>
      </c>
      <c r="BM118" s="202" t="s">
        <v>3734</v>
      </c>
    </row>
    <row r="119" spans="2:65" s="212" customFormat="1" ht="16.5" customHeight="1">
      <c r="B119" s="213"/>
      <c r="C119" s="302" t="s">
        <v>278</v>
      </c>
      <c r="D119" s="302" t="s">
        <v>291</v>
      </c>
      <c r="E119" s="303" t="s">
        <v>2046</v>
      </c>
      <c r="F119" s="304" t="s">
        <v>2047</v>
      </c>
      <c r="G119" s="305" t="s">
        <v>1523</v>
      </c>
      <c r="H119" s="306">
        <v>76</v>
      </c>
      <c r="I119" s="117">
        <v>0</v>
      </c>
      <c r="J119" s="307">
        <f t="shared" si="0"/>
        <v>0</v>
      </c>
      <c r="K119" s="304" t="s">
        <v>351</v>
      </c>
      <c r="L119" s="308"/>
      <c r="M119" s="309" t="s">
        <v>5</v>
      </c>
      <c r="N119" s="310" t="s">
        <v>48</v>
      </c>
      <c r="O119" s="214"/>
      <c r="P119" s="299">
        <f t="shared" si="1"/>
        <v>0</v>
      </c>
      <c r="Q119" s="299">
        <v>0</v>
      </c>
      <c r="R119" s="299">
        <f t="shared" si="2"/>
        <v>0</v>
      </c>
      <c r="S119" s="299">
        <v>0</v>
      </c>
      <c r="T119" s="300">
        <f t="shared" si="3"/>
        <v>0</v>
      </c>
      <c r="AR119" s="202" t="s">
        <v>327</v>
      </c>
      <c r="AT119" s="202" t="s">
        <v>291</v>
      </c>
      <c r="AU119" s="202" t="s">
        <v>85</v>
      </c>
      <c r="AY119" s="202" t="s">
        <v>196</v>
      </c>
      <c r="BE119" s="301">
        <f t="shared" si="4"/>
        <v>0</v>
      </c>
      <c r="BF119" s="301">
        <f t="shared" si="5"/>
        <v>0</v>
      </c>
      <c r="BG119" s="301">
        <f t="shared" si="6"/>
        <v>0</v>
      </c>
      <c r="BH119" s="301">
        <f t="shared" si="7"/>
        <v>0</v>
      </c>
      <c r="BI119" s="301">
        <f t="shared" si="8"/>
        <v>0</v>
      </c>
      <c r="BJ119" s="202" t="s">
        <v>39</v>
      </c>
      <c r="BK119" s="301">
        <f t="shared" si="9"/>
        <v>0</v>
      </c>
      <c r="BL119" s="202" t="s">
        <v>261</v>
      </c>
      <c r="BM119" s="202" t="s">
        <v>3735</v>
      </c>
    </row>
    <row r="120" spans="2:65" s="212" customFormat="1" ht="16.5" customHeight="1">
      <c r="B120" s="213"/>
      <c r="C120" s="302" t="s">
        <v>10</v>
      </c>
      <c r="D120" s="302" t="s">
        <v>291</v>
      </c>
      <c r="E120" s="303" t="s">
        <v>3029</v>
      </c>
      <c r="F120" s="304" t="s">
        <v>3736</v>
      </c>
      <c r="G120" s="305" t="s">
        <v>1523</v>
      </c>
      <c r="H120" s="306">
        <v>30</v>
      </c>
      <c r="I120" s="117">
        <v>0</v>
      </c>
      <c r="J120" s="307">
        <f t="shared" si="0"/>
        <v>0</v>
      </c>
      <c r="K120" s="304" t="s">
        <v>351</v>
      </c>
      <c r="L120" s="308"/>
      <c r="M120" s="309" t="s">
        <v>5</v>
      </c>
      <c r="N120" s="310" t="s">
        <v>48</v>
      </c>
      <c r="O120" s="214"/>
      <c r="P120" s="299">
        <f t="shared" si="1"/>
        <v>0</v>
      </c>
      <c r="Q120" s="299">
        <v>0</v>
      </c>
      <c r="R120" s="299">
        <f t="shared" si="2"/>
        <v>0</v>
      </c>
      <c r="S120" s="299">
        <v>0</v>
      </c>
      <c r="T120" s="300">
        <f t="shared" si="3"/>
        <v>0</v>
      </c>
      <c r="AR120" s="202" t="s">
        <v>327</v>
      </c>
      <c r="AT120" s="202" t="s">
        <v>291</v>
      </c>
      <c r="AU120" s="202" t="s">
        <v>85</v>
      </c>
      <c r="AY120" s="202" t="s">
        <v>196</v>
      </c>
      <c r="BE120" s="301">
        <f t="shared" si="4"/>
        <v>0</v>
      </c>
      <c r="BF120" s="301">
        <f t="shared" si="5"/>
        <v>0</v>
      </c>
      <c r="BG120" s="301">
        <f t="shared" si="6"/>
        <v>0</v>
      </c>
      <c r="BH120" s="301">
        <f t="shared" si="7"/>
        <v>0</v>
      </c>
      <c r="BI120" s="301">
        <f t="shared" si="8"/>
        <v>0</v>
      </c>
      <c r="BJ120" s="202" t="s">
        <v>39</v>
      </c>
      <c r="BK120" s="301">
        <f t="shared" si="9"/>
        <v>0</v>
      </c>
      <c r="BL120" s="202" t="s">
        <v>261</v>
      </c>
      <c r="BM120" s="202" t="s">
        <v>3737</v>
      </c>
    </row>
    <row r="121" spans="2:65" s="212" customFormat="1" ht="25.5" customHeight="1">
      <c r="B121" s="213"/>
      <c r="C121" s="291" t="s">
        <v>285</v>
      </c>
      <c r="D121" s="291" t="s">
        <v>198</v>
      </c>
      <c r="E121" s="292" t="s">
        <v>2049</v>
      </c>
      <c r="F121" s="293" t="s">
        <v>2050</v>
      </c>
      <c r="G121" s="294" t="s">
        <v>400</v>
      </c>
      <c r="H121" s="295">
        <v>70</v>
      </c>
      <c r="I121" s="116">
        <v>0</v>
      </c>
      <c r="J121" s="296">
        <f t="shared" si="0"/>
        <v>0</v>
      </c>
      <c r="K121" s="293" t="s">
        <v>202</v>
      </c>
      <c r="L121" s="213"/>
      <c r="M121" s="297" t="s">
        <v>5</v>
      </c>
      <c r="N121" s="298" t="s">
        <v>48</v>
      </c>
      <c r="O121" s="214"/>
      <c r="P121" s="299">
        <f t="shared" si="1"/>
        <v>0</v>
      </c>
      <c r="Q121" s="299">
        <v>0</v>
      </c>
      <c r="R121" s="299">
        <f t="shared" si="2"/>
        <v>0</v>
      </c>
      <c r="S121" s="299">
        <v>0</v>
      </c>
      <c r="T121" s="300">
        <f t="shared" si="3"/>
        <v>0</v>
      </c>
      <c r="AR121" s="202" t="s">
        <v>261</v>
      </c>
      <c r="AT121" s="202" t="s">
        <v>198</v>
      </c>
      <c r="AU121" s="202" t="s">
        <v>85</v>
      </c>
      <c r="AY121" s="202" t="s">
        <v>196</v>
      </c>
      <c r="BE121" s="301">
        <f t="shared" si="4"/>
        <v>0</v>
      </c>
      <c r="BF121" s="301">
        <f t="shared" si="5"/>
        <v>0</v>
      </c>
      <c r="BG121" s="301">
        <f t="shared" si="6"/>
        <v>0</v>
      </c>
      <c r="BH121" s="301">
        <f t="shared" si="7"/>
        <v>0</v>
      </c>
      <c r="BI121" s="301">
        <f t="shared" si="8"/>
        <v>0</v>
      </c>
      <c r="BJ121" s="202" t="s">
        <v>39</v>
      </c>
      <c r="BK121" s="301">
        <f t="shared" si="9"/>
        <v>0</v>
      </c>
      <c r="BL121" s="202" t="s">
        <v>261</v>
      </c>
      <c r="BM121" s="202" t="s">
        <v>3738</v>
      </c>
    </row>
    <row r="122" spans="2:65" s="212" customFormat="1" ht="25.5" customHeight="1">
      <c r="B122" s="213"/>
      <c r="C122" s="291" t="s">
        <v>290</v>
      </c>
      <c r="D122" s="291" t="s">
        <v>198</v>
      </c>
      <c r="E122" s="292" t="s">
        <v>2052</v>
      </c>
      <c r="F122" s="293" t="s">
        <v>2053</v>
      </c>
      <c r="G122" s="294" t="s">
        <v>400</v>
      </c>
      <c r="H122" s="295">
        <v>70</v>
      </c>
      <c r="I122" s="116">
        <v>0</v>
      </c>
      <c r="J122" s="296">
        <f t="shared" si="0"/>
        <v>0</v>
      </c>
      <c r="K122" s="293" t="s">
        <v>202</v>
      </c>
      <c r="L122" s="213"/>
      <c r="M122" s="297" t="s">
        <v>5</v>
      </c>
      <c r="N122" s="298" t="s">
        <v>48</v>
      </c>
      <c r="O122" s="214"/>
      <c r="P122" s="299">
        <f t="shared" si="1"/>
        <v>0</v>
      </c>
      <c r="Q122" s="299">
        <v>0</v>
      </c>
      <c r="R122" s="299">
        <f t="shared" si="2"/>
        <v>0</v>
      </c>
      <c r="S122" s="299">
        <v>0</v>
      </c>
      <c r="T122" s="300">
        <f t="shared" si="3"/>
        <v>0</v>
      </c>
      <c r="AR122" s="202" t="s">
        <v>261</v>
      </c>
      <c r="AT122" s="202" t="s">
        <v>198</v>
      </c>
      <c r="AU122" s="202" t="s">
        <v>85</v>
      </c>
      <c r="AY122" s="202" t="s">
        <v>196</v>
      </c>
      <c r="BE122" s="301">
        <f t="shared" si="4"/>
        <v>0</v>
      </c>
      <c r="BF122" s="301">
        <f t="shared" si="5"/>
        <v>0</v>
      </c>
      <c r="BG122" s="301">
        <f t="shared" si="6"/>
        <v>0</v>
      </c>
      <c r="BH122" s="301">
        <f t="shared" si="7"/>
        <v>0</v>
      </c>
      <c r="BI122" s="301">
        <f t="shared" si="8"/>
        <v>0</v>
      </c>
      <c r="BJ122" s="202" t="s">
        <v>39</v>
      </c>
      <c r="BK122" s="301">
        <f t="shared" si="9"/>
        <v>0</v>
      </c>
      <c r="BL122" s="202" t="s">
        <v>261</v>
      </c>
      <c r="BM122" s="202" t="s">
        <v>3739</v>
      </c>
    </row>
    <row r="123" spans="2:65" s="212" customFormat="1" ht="16.5" customHeight="1">
      <c r="B123" s="213"/>
      <c r="C123" s="302" t="s">
        <v>295</v>
      </c>
      <c r="D123" s="302" t="s">
        <v>291</v>
      </c>
      <c r="E123" s="303" t="s">
        <v>2055</v>
      </c>
      <c r="F123" s="304" t="s">
        <v>3740</v>
      </c>
      <c r="G123" s="305" t="s">
        <v>400</v>
      </c>
      <c r="H123" s="306">
        <v>70</v>
      </c>
      <c r="I123" s="117">
        <v>0</v>
      </c>
      <c r="J123" s="307">
        <f t="shared" si="0"/>
        <v>0</v>
      </c>
      <c r="K123" s="304" t="s">
        <v>351</v>
      </c>
      <c r="L123" s="308"/>
      <c r="M123" s="309" t="s">
        <v>5</v>
      </c>
      <c r="N123" s="310" t="s">
        <v>48</v>
      </c>
      <c r="O123" s="214"/>
      <c r="P123" s="299">
        <f t="shared" si="1"/>
        <v>0</v>
      </c>
      <c r="Q123" s="299">
        <v>0</v>
      </c>
      <c r="R123" s="299">
        <f t="shared" si="2"/>
        <v>0</v>
      </c>
      <c r="S123" s="299">
        <v>0</v>
      </c>
      <c r="T123" s="300">
        <f t="shared" si="3"/>
        <v>0</v>
      </c>
      <c r="AR123" s="202" t="s">
        <v>327</v>
      </c>
      <c r="AT123" s="202" t="s">
        <v>291</v>
      </c>
      <c r="AU123" s="202" t="s">
        <v>85</v>
      </c>
      <c r="AY123" s="202" t="s">
        <v>196</v>
      </c>
      <c r="BE123" s="301">
        <f t="shared" si="4"/>
        <v>0</v>
      </c>
      <c r="BF123" s="301">
        <f t="shared" si="5"/>
        <v>0</v>
      </c>
      <c r="BG123" s="301">
        <f t="shared" si="6"/>
        <v>0</v>
      </c>
      <c r="BH123" s="301">
        <f t="shared" si="7"/>
        <v>0</v>
      </c>
      <c r="BI123" s="301">
        <f t="shared" si="8"/>
        <v>0</v>
      </c>
      <c r="BJ123" s="202" t="s">
        <v>39</v>
      </c>
      <c r="BK123" s="301">
        <f t="shared" si="9"/>
        <v>0</v>
      </c>
      <c r="BL123" s="202" t="s">
        <v>261</v>
      </c>
      <c r="BM123" s="202" t="s">
        <v>3741</v>
      </c>
    </row>
    <row r="124" spans="2:65" s="212" customFormat="1" ht="16.5" customHeight="1">
      <c r="B124" s="213"/>
      <c r="C124" s="302" t="s">
        <v>299</v>
      </c>
      <c r="D124" s="302" t="s">
        <v>291</v>
      </c>
      <c r="E124" s="303" t="s">
        <v>2058</v>
      </c>
      <c r="F124" s="304" t="s">
        <v>3742</v>
      </c>
      <c r="G124" s="305" t="s">
        <v>1523</v>
      </c>
      <c r="H124" s="306">
        <v>35</v>
      </c>
      <c r="I124" s="117">
        <v>0</v>
      </c>
      <c r="J124" s="307">
        <f t="shared" si="0"/>
        <v>0</v>
      </c>
      <c r="K124" s="304" t="s">
        <v>351</v>
      </c>
      <c r="L124" s="308"/>
      <c r="M124" s="309" t="s">
        <v>5</v>
      </c>
      <c r="N124" s="310" t="s">
        <v>48</v>
      </c>
      <c r="O124" s="214"/>
      <c r="P124" s="299">
        <f t="shared" si="1"/>
        <v>0</v>
      </c>
      <c r="Q124" s="299">
        <v>0</v>
      </c>
      <c r="R124" s="299">
        <f t="shared" si="2"/>
        <v>0</v>
      </c>
      <c r="S124" s="299">
        <v>0</v>
      </c>
      <c r="T124" s="300">
        <f t="shared" si="3"/>
        <v>0</v>
      </c>
      <c r="AR124" s="202" t="s">
        <v>327</v>
      </c>
      <c r="AT124" s="202" t="s">
        <v>291</v>
      </c>
      <c r="AU124" s="202" t="s">
        <v>85</v>
      </c>
      <c r="AY124" s="202" t="s">
        <v>196</v>
      </c>
      <c r="BE124" s="301">
        <f t="shared" si="4"/>
        <v>0</v>
      </c>
      <c r="BF124" s="301">
        <f t="shared" si="5"/>
        <v>0</v>
      </c>
      <c r="BG124" s="301">
        <f t="shared" si="6"/>
        <v>0</v>
      </c>
      <c r="BH124" s="301">
        <f t="shared" si="7"/>
        <v>0</v>
      </c>
      <c r="BI124" s="301">
        <f t="shared" si="8"/>
        <v>0</v>
      </c>
      <c r="BJ124" s="202" t="s">
        <v>39</v>
      </c>
      <c r="BK124" s="301">
        <f t="shared" si="9"/>
        <v>0</v>
      </c>
      <c r="BL124" s="202" t="s">
        <v>261</v>
      </c>
      <c r="BM124" s="202" t="s">
        <v>3743</v>
      </c>
    </row>
    <row r="125" spans="2:65" s="212" customFormat="1" ht="16.5" customHeight="1">
      <c r="B125" s="213"/>
      <c r="C125" s="302" t="s">
        <v>303</v>
      </c>
      <c r="D125" s="302" t="s">
        <v>291</v>
      </c>
      <c r="E125" s="303" t="s">
        <v>2061</v>
      </c>
      <c r="F125" s="304" t="s">
        <v>3744</v>
      </c>
      <c r="G125" s="305" t="s">
        <v>1523</v>
      </c>
      <c r="H125" s="306">
        <v>34</v>
      </c>
      <c r="I125" s="117">
        <v>0</v>
      </c>
      <c r="J125" s="307">
        <f t="shared" si="0"/>
        <v>0</v>
      </c>
      <c r="K125" s="304" t="s">
        <v>351</v>
      </c>
      <c r="L125" s="308"/>
      <c r="M125" s="309" t="s">
        <v>5</v>
      </c>
      <c r="N125" s="310" t="s">
        <v>48</v>
      </c>
      <c r="O125" s="214"/>
      <c r="P125" s="299">
        <f t="shared" si="1"/>
        <v>0</v>
      </c>
      <c r="Q125" s="299">
        <v>0</v>
      </c>
      <c r="R125" s="299">
        <f t="shared" si="2"/>
        <v>0</v>
      </c>
      <c r="S125" s="299">
        <v>0</v>
      </c>
      <c r="T125" s="300">
        <f t="shared" si="3"/>
        <v>0</v>
      </c>
      <c r="AR125" s="202" t="s">
        <v>327</v>
      </c>
      <c r="AT125" s="202" t="s">
        <v>291</v>
      </c>
      <c r="AU125" s="202" t="s">
        <v>85</v>
      </c>
      <c r="AY125" s="202" t="s">
        <v>196</v>
      </c>
      <c r="BE125" s="301">
        <f t="shared" si="4"/>
        <v>0</v>
      </c>
      <c r="BF125" s="301">
        <f t="shared" si="5"/>
        <v>0</v>
      </c>
      <c r="BG125" s="301">
        <f t="shared" si="6"/>
        <v>0</v>
      </c>
      <c r="BH125" s="301">
        <f t="shared" si="7"/>
        <v>0</v>
      </c>
      <c r="BI125" s="301">
        <f t="shared" si="8"/>
        <v>0</v>
      </c>
      <c r="BJ125" s="202" t="s">
        <v>39</v>
      </c>
      <c r="BK125" s="301">
        <f t="shared" si="9"/>
        <v>0</v>
      </c>
      <c r="BL125" s="202" t="s">
        <v>261</v>
      </c>
      <c r="BM125" s="202" t="s">
        <v>3745</v>
      </c>
    </row>
    <row r="126" spans="2:65" s="212" customFormat="1" ht="16.5" customHeight="1">
      <c r="B126" s="213"/>
      <c r="C126" s="302" t="s">
        <v>307</v>
      </c>
      <c r="D126" s="302" t="s">
        <v>291</v>
      </c>
      <c r="E126" s="303" t="s">
        <v>2064</v>
      </c>
      <c r="F126" s="304" t="s">
        <v>3746</v>
      </c>
      <c r="G126" s="305" t="s">
        <v>1523</v>
      </c>
      <c r="H126" s="306">
        <v>5</v>
      </c>
      <c r="I126" s="117">
        <v>0</v>
      </c>
      <c r="J126" s="307">
        <f t="shared" si="0"/>
        <v>0</v>
      </c>
      <c r="K126" s="304" t="s">
        <v>351</v>
      </c>
      <c r="L126" s="308"/>
      <c r="M126" s="309" t="s">
        <v>5</v>
      </c>
      <c r="N126" s="310" t="s">
        <v>48</v>
      </c>
      <c r="O126" s="214"/>
      <c r="P126" s="299">
        <f t="shared" si="1"/>
        <v>0</v>
      </c>
      <c r="Q126" s="299">
        <v>0</v>
      </c>
      <c r="R126" s="299">
        <f t="shared" si="2"/>
        <v>0</v>
      </c>
      <c r="S126" s="299">
        <v>0</v>
      </c>
      <c r="T126" s="300">
        <f t="shared" si="3"/>
        <v>0</v>
      </c>
      <c r="AR126" s="202" t="s">
        <v>327</v>
      </c>
      <c r="AT126" s="202" t="s">
        <v>291</v>
      </c>
      <c r="AU126" s="202" t="s">
        <v>85</v>
      </c>
      <c r="AY126" s="202" t="s">
        <v>196</v>
      </c>
      <c r="BE126" s="301">
        <f t="shared" si="4"/>
        <v>0</v>
      </c>
      <c r="BF126" s="301">
        <f t="shared" si="5"/>
        <v>0</v>
      </c>
      <c r="BG126" s="301">
        <f t="shared" si="6"/>
        <v>0</v>
      </c>
      <c r="BH126" s="301">
        <f t="shared" si="7"/>
        <v>0</v>
      </c>
      <c r="BI126" s="301">
        <f t="shared" si="8"/>
        <v>0</v>
      </c>
      <c r="BJ126" s="202" t="s">
        <v>39</v>
      </c>
      <c r="BK126" s="301">
        <f t="shared" si="9"/>
        <v>0</v>
      </c>
      <c r="BL126" s="202" t="s">
        <v>261</v>
      </c>
      <c r="BM126" s="202" t="s">
        <v>3747</v>
      </c>
    </row>
    <row r="127" spans="2:65" s="212" customFormat="1" ht="16.5" customHeight="1">
      <c r="B127" s="213"/>
      <c r="C127" s="302" t="s">
        <v>311</v>
      </c>
      <c r="D127" s="302" t="s">
        <v>291</v>
      </c>
      <c r="E127" s="303" t="s">
        <v>2067</v>
      </c>
      <c r="F127" s="304" t="s">
        <v>2068</v>
      </c>
      <c r="G127" s="305" t="s">
        <v>1523</v>
      </c>
      <c r="H127" s="306">
        <v>6</v>
      </c>
      <c r="I127" s="117">
        <v>0</v>
      </c>
      <c r="J127" s="307">
        <f t="shared" si="0"/>
        <v>0</v>
      </c>
      <c r="K127" s="304" t="s">
        <v>351</v>
      </c>
      <c r="L127" s="308"/>
      <c r="M127" s="309" t="s">
        <v>5</v>
      </c>
      <c r="N127" s="310" t="s">
        <v>48</v>
      </c>
      <c r="O127" s="214"/>
      <c r="P127" s="299">
        <f t="shared" si="1"/>
        <v>0</v>
      </c>
      <c r="Q127" s="299">
        <v>0</v>
      </c>
      <c r="R127" s="299">
        <f t="shared" si="2"/>
        <v>0</v>
      </c>
      <c r="S127" s="299">
        <v>0</v>
      </c>
      <c r="T127" s="300">
        <f t="shared" si="3"/>
        <v>0</v>
      </c>
      <c r="AR127" s="202" t="s">
        <v>327</v>
      </c>
      <c r="AT127" s="202" t="s">
        <v>291</v>
      </c>
      <c r="AU127" s="202" t="s">
        <v>85</v>
      </c>
      <c r="AY127" s="202" t="s">
        <v>196</v>
      </c>
      <c r="BE127" s="301">
        <f t="shared" si="4"/>
        <v>0</v>
      </c>
      <c r="BF127" s="301">
        <f t="shared" si="5"/>
        <v>0</v>
      </c>
      <c r="BG127" s="301">
        <f t="shared" si="6"/>
        <v>0</v>
      </c>
      <c r="BH127" s="301">
        <f t="shared" si="7"/>
        <v>0</v>
      </c>
      <c r="BI127" s="301">
        <f t="shared" si="8"/>
        <v>0</v>
      </c>
      <c r="BJ127" s="202" t="s">
        <v>39</v>
      </c>
      <c r="BK127" s="301">
        <f t="shared" si="9"/>
        <v>0</v>
      </c>
      <c r="BL127" s="202" t="s">
        <v>261</v>
      </c>
      <c r="BM127" s="202" t="s">
        <v>3748</v>
      </c>
    </row>
    <row r="128" spans="2:65" s="212" customFormat="1" ht="16.5" customHeight="1">
      <c r="B128" s="213"/>
      <c r="C128" s="302" t="s">
        <v>315</v>
      </c>
      <c r="D128" s="302" t="s">
        <v>291</v>
      </c>
      <c r="E128" s="303" t="s">
        <v>2070</v>
      </c>
      <c r="F128" s="304" t="s">
        <v>3749</v>
      </c>
      <c r="G128" s="305" t="s">
        <v>400</v>
      </c>
      <c r="H128" s="306">
        <v>70</v>
      </c>
      <c r="I128" s="117">
        <v>0</v>
      </c>
      <c r="J128" s="307">
        <f t="shared" si="0"/>
        <v>0</v>
      </c>
      <c r="K128" s="304" t="s">
        <v>351</v>
      </c>
      <c r="L128" s="308"/>
      <c r="M128" s="309" t="s">
        <v>5</v>
      </c>
      <c r="N128" s="310" t="s">
        <v>48</v>
      </c>
      <c r="O128" s="214"/>
      <c r="P128" s="299">
        <f t="shared" si="1"/>
        <v>0</v>
      </c>
      <c r="Q128" s="299">
        <v>0</v>
      </c>
      <c r="R128" s="299">
        <f t="shared" si="2"/>
        <v>0</v>
      </c>
      <c r="S128" s="299">
        <v>0</v>
      </c>
      <c r="T128" s="300">
        <f t="shared" si="3"/>
        <v>0</v>
      </c>
      <c r="AR128" s="202" t="s">
        <v>327</v>
      </c>
      <c r="AT128" s="202" t="s">
        <v>291</v>
      </c>
      <c r="AU128" s="202" t="s">
        <v>85</v>
      </c>
      <c r="AY128" s="202" t="s">
        <v>196</v>
      </c>
      <c r="BE128" s="301">
        <f t="shared" si="4"/>
        <v>0</v>
      </c>
      <c r="BF128" s="301">
        <f t="shared" si="5"/>
        <v>0</v>
      </c>
      <c r="BG128" s="301">
        <f t="shared" si="6"/>
        <v>0</v>
      </c>
      <c r="BH128" s="301">
        <f t="shared" si="7"/>
        <v>0</v>
      </c>
      <c r="BI128" s="301">
        <f t="shared" si="8"/>
        <v>0</v>
      </c>
      <c r="BJ128" s="202" t="s">
        <v>39</v>
      </c>
      <c r="BK128" s="301">
        <f t="shared" si="9"/>
        <v>0</v>
      </c>
      <c r="BL128" s="202" t="s">
        <v>261</v>
      </c>
      <c r="BM128" s="202" t="s">
        <v>3750</v>
      </c>
    </row>
    <row r="129" spans="2:65" s="212" customFormat="1" ht="16.5" customHeight="1">
      <c r="B129" s="213"/>
      <c r="C129" s="302" t="s">
        <v>319</v>
      </c>
      <c r="D129" s="302" t="s">
        <v>291</v>
      </c>
      <c r="E129" s="303" t="s">
        <v>2073</v>
      </c>
      <c r="F129" s="304" t="s">
        <v>3751</v>
      </c>
      <c r="G129" s="305" t="s">
        <v>1523</v>
      </c>
      <c r="H129" s="306">
        <v>70</v>
      </c>
      <c r="I129" s="117">
        <v>0</v>
      </c>
      <c r="J129" s="307">
        <f t="shared" si="0"/>
        <v>0</v>
      </c>
      <c r="K129" s="304" t="s">
        <v>351</v>
      </c>
      <c r="L129" s="308"/>
      <c r="M129" s="309" t="s">
        <v>5</v>
      </c>
      <c r="N129" s="310" t="s">
        <v>48</v>
      </c>
      <c r="O129" s="214"/>
      <c r="P129" s="299">
        <f t="shared" si="1"/>
        <v>0</v>
      </c>
      <c r="Q129" s="299">
        <v>0</v>
      </c>
      <c r="R129" s="299">
        <f t="shared" si="2"/>
        <v>0</v>
      </c>
      <c r="S129" s="299">
        <v>0</v>
      </c>
      <c r="T129" s="300">
        <f t="shared" si="3"/>
        <v>0</v>
      </c>
      <c r="AR129" s="202" t="s">
        <v>327</v>
      </c>
      <c r="AT129" s="202" t="s">
        <v>291</v>
      </c>
      <c r="AU129" s="202" t="s">
        <v>85</v>
      </c>
      <c r="AY129" s="202" t="s">
        <v>196</v>
      </c>
      <c r="BE129" s="301">
        <f t="shared" si="4"/>
        <v>0</v>
      </c>
      <c r="BF129" s="301">
        <f t="shared" si="5"/>
        <v>0</v>
      </c>
      <c r="BG129" s="301">
        <f t="shared" si="6"/>
        <v>0</v>
      </c>
      <c r="BH129" s="301">
        <f t="shared" si="7"/>
        <v>0</v>
      </c>
      <c r="BI129" s="301">
        <f t="shared" si="8"/>
        <v>0</v>
      </c>
      <c r="BJ129" s="202" t="s">
        <v>39</v>
      </c>
      <c r="BK129" s="301">
        <f t="shared" si="9"/>
        <v>0</v>
      </c>
      <c r="BL129" s="202" t="s">
        <v>261</v>
      </c>
      <c r="BM129" s="202" t="s">
        <v>3752</v>
      </c>
    </row>
    <row r="130" spans="2:65" s="279" customFormat="1" ht="29.85" customHeight="1">
      <c r="B130" s="278"/>
      <c r="D130" s="280" t="s">
        <v>76</v>
      </c>
      <c r="E130" s="289" t="s">
        <v>2076</v>
      </c>
      <c r="F130" s="289" t="s">
        <v>2077</v>
      </c>
      <c r="I130" s="115"/>
      <c r="J130" s="290">
        <f>BK130</f>
        <v>0</v>
      </c>
      <c r="L130" s="278"/>
      <c r="M130" s="283"/>
      <c r="N130" s="284"/>
      <c r="O130" s="284"/>
      <c r="P130" s="285">
        <f>SUM(P131:P149)</f>
        <v>0</v>
      </c>
      <c r="Q130" s="284"/>
      <c r="R130" s="285">
        <f>SUM(R131:R149)</f>
        <v>0.61000999999999994</v>
      </c>
      <c r="S130" s="284"/>
      <c r="T130" s="286">
        <f>SUM(T131:T149)</f>
        <v>0</v>
      </c>
      <c r="AR130" s="280" t="s">
        <v>85</v>
      </c>
      <c r="AT130" s="287" t="s">
        <v>76</v>
      </c>
      <c r="AU130" s="287" t="s">
        <v>39</v>
      </c>
      <c r="AY130" s="280" t="s">
        <v>196</v>
      </c>
      <c r="BK130" s="288">
        <f>SUM(BK131:BK149)</f>
        <v>0</v>
      </c>
    </row>
    <row r="131" spans="2:65" s="212" customFormat="1" ht="38.25" customHeight="1">
      <c r="B131" s="213"/>
      <c r="C131" s="291" t="s">
        <v>323</v>
      </c>
      <c r="D131" s="291" t="s">
        <v>198</v>
      </c>
      <c r="E131" s="292" t="s">
        <v>2078</v>
      </c>
      <c r="F131" s="293" t="s">
        <v>2079</v>
      </c>
      <c r="G131" s="294" t="s">
        <v>400</v>
      </c>
      <c r="H131" s="295">
        <v>125</v>
      </c>
      <c r="I131" s="116">
        <v>0</v>
      </c>
      <c r="J131" s="296">
        <f t="shared" ref="J131:J136" si="10">ROUND(I131*H131,2)</f>
        <v>0</v>
      </c>
      <c r="K131" s="293" t="s">
        <v>202</v>
      </c>
      <c r="L131" s="213"/>
      <c r="M131" s="297" t="s">
        <v>5</v>
      </c>
      <c r="N131" s="298" t="s">
        <v>48</v>
      </c>
      <c r="O131" s="214"/>
      <c r="P131" s="299">
        <f t="shared" ref="P131:P136" si="11">O131*H131</f>
        <v>0</v>
      </c>
      <c r="Q131" s="299">
        <v>0</v>
      </c>
      <c r="R131" s="299">
        <f t="shared" ref="R131:R136" si="12">Q131*H131</f>
        <v>0</v>
      </c>
      <c r="S131" s="299">
        <v>0</v>
      </c>
      <c r="T131" s="300">
        <f t="shared" ref="T131:T136" si="13">S131*H131</f>
        <v>0</v>
      </c>
      <c r="AR131" s="202" t="s">
        <v>261</v>
      </c>
      <c r="AT131" s="202" t="s">
        <v>198</v>
      </c>
      <c r="AU131" s="202" t="s">
        <v>85</v>
      </c>
      <c r="AY131" s="202" t="s">
        <v>196</v>
      </c>
      <c r="BE131" s="301">
        <f t="shared" ref="BE131:BE136" si="14">IF(N131="základní",J131,0)</f>
        <v>0</v>
      </c>
      <c r="BF131" s="301">
        <f t="shared" ref="BF131:BF136" si="15">IF(N131="snížená",J131,0)</f>
        <v>0</v>
      </c>
      <c r="BG131" s="301">
        <f t="shared" ref="BG131:BG136" si="16">IF(N131="zákl. přenesená",J131,0)</f>
        <v>0</v>
      </c>
      <c r="BH131" s="301">
        <f t="shared" ref="BH131:BH136" si="17">IF(N131="sníž. přenesená",J131,0)</f>
        <v>0</v>
      </c>
      <c r="BI131" s="301">
        <f t="shared" ref="BI131:BI136" si="18">IF(N131="nulová",J131,0)</f>
        <v>0</v>
      </c>
      <c r="BJ131" s="202" t="s">
        <v>39</v>
      </c>
      <c r="BK131" s="301">
        <f t="shared" ref="BK131:BK136" si="19">ROUND(I131*H131,2)</f>
        <v>0</v>
      </c>
      <c r="BL131" s="202" t="s">
        <v>261</v>
      </c>
      <c r="BM131" s="202" t="s">
        <v>3753</v>
      </c>
    </row>
    <row r="132" spans="2:65" s="212" customFormat="1" ht="16.5" customHeight="1">
      <c r="B132" s="213"/>
      <c r="C132" s="302" t="s">
        <v>327</v>
      </c>
      <c r="D132" s="302" t="s">
        <v>291</v>
      </c>
      <c r="E132" s="303" t="s">
        <v>2081</v>
      </c>
      <c r="F132" s="304" t="s">
        <v>2082</v>
      </c>
      <c r="G132" s="305" t="s">
        <v>400</v>
      </c>
      <c r="H132" s="306">
        <v>125</v>
      </c>
      <c r="I132" s="117">
        <v>0</v>
      </c>
      <c r="J132" s="307">
        <f t="shared" si="10"/>
        <v>0</v>
      </c>
      <c r="K132" s="304" t="s">
        <v>202</v>
      </c>
      <c r="L132" s="308"/>
      <c r="M132" s="309" t="s">
        <v>5</v>
      </c>
      <c r="N132" s="310" t="s">
        <v>48</v>
      </c>
      <c r="O132" s="214"/>
      <c r="P132" s="299">
        <f t="shared" si="11"/>
        <v>0</v>
      </c>
      <c r="Q132" s="299">
        <v>6.0000000000000002E-5</v>
      </c>
      <c r="R132" s="299">
        <f t="shared" si="12"/>
        <v>7.5000000000000006E-3</v>
      </c>
      <c r="S132" s="299">
        <v>0</v>
      </c>
      <c r="T132" s="300">
        <f t="shared" si="13"/>
        <v>0</v>
      </c>
      <c r="AR132" s="202" t="s">
        <v>327</v>
      </c>
      <c r="AT132" s="202" t="s">
        <v>291</v>
      </c>
      <c r="AU132" s="202" t="s">
        <v>85</v>
      </c>
      <c r="AY132" s="202" t="s">
        <v>196</v>
      </c>
      <c r="BE132" s="301">
        <f t="shared" si="14"/>
        <v>0</v>
      </c>
      <c r="BF132" s="301">
        <f t="shared" si="15"/>
        <v>0</v>
      </c>
      <c r="BG132" s="301">
        <f t="shared" si="16"/>
        <v>0</v>
      </c>
      <c r="BH132" s="301">
        <f t="shared" si="17"/>
        <v>0</v>
      </c>
      <c r="BI132" s="301">
        <f t="shared" si="18"/>
        <v>0</v>
      </c>
      <c r="BJ132" s="202" t="s">
        <v>39</v>
      </c>
      <c r="BK132" s="301">
        <f t="shared" si="19"/>
        <v>0</v>
      </c>
      <c r="BL132" s="202" t="s">
        <v>261</v>
      </c>
      <c r="BM132" s="202" t="s">
        <v>3754</v>
      </c>
    </row>
    <row r="133" spans="2:65" s="212" customFormat="1" ht="38.25" customHeight="1">
      <c r="B133" s="213"/>
      <c r="C133" s="291" t="s">
        <v>331</v>
      </c>
      <c r="D133" s="291" t="s">
        <v>198</v>
      </c>
      <c r="E133" s="292" t="s">
        <v>2084</v>
      </c>
      <c r="F133" s="293" t="s">
        <v>2085</v>
      </c>
      <c r="G133" s="294" t="s">
        <v>400</v>
      </c>
      <c r="H133" s="295">
        <v>145</v>
      </c>
      <c r="I133" s="116">
        <v>0</v>
      </c>
      <c r="J133" s="296">
        <f t="shared" si="10"/>
        <v>0</v>
      </c>
      <c r="K133" s="293" t="s">
        <v>202</v>
      </c>
      <c r="L133" s="213"/>
      <c r="M133" s="297" t="s">
        <v>5</v>
      </c>
      <c r="N133" s="298" t="s">
        <v>48</v>
      </c>
      <c r="O133" s="214"/>
      <c r="P133" s="299">
        <f t="shared" si="11"/>
        <v>0</v>
      </c>
      <c r="Q133" s="299">
        <v>0</v>
      </c>
      <c r="R133" s="299">
        <f t="shared" si="12"/>
        <v>0</v>
      </c>
      <c r="S133" s="299">
        <v>0</v>
      </c>
      <c r="T133" s="300">
        <f t="shared" si="13"/>
        <v>0</v>
      </c>
      <c r="AR133" s="202" t="s">
        <v>261</v>
      </c>
      <c r="AT133" s="202" t="s">
        <v>198</v>
      </c>
      <c r="AU133" s="202" t="s">
        <v>85</v>
      </c>
      <c r="AY133" s="202" t="s">
        <v>196</v>
      </c>
      <c r="BE133" s="301">
        <f t="shared" si="14"/>
        <v>0</v>
      </c>
      <c r="BF133" s="301">
        <f t="shared" si="15"/>
        <v>0</v>
      </c>
      <c r="BG133" s="301">
        <f t="shared" si="16"/>
        <v>0</v>
      </c>
      <c r="BH133" s="301">
        <f t="shared" si="17"/>
        <v>0</v>
      </c>
      <c r="BI133" s="301">
        <f t="shared" si="18"/>
        <v>0</v>
      </c>
      <c r="BJ133" s="202" t="s">
        <v>39</v>
      </c>
      <c r="BK133" s="301">
        <f t="shared" si="19"/>
        <v>0</v>
      </c>
      <c r="BL133" s="202" t="s">
        <v>261</v>
      </c>
      <c r="BM133" s="202" t="s">
        <v>3755</v>
      </c>
    </row>
    <row r="134" spans="2:65" s="212" customFormat="1" ht="16.5" customHeight="1">
      <c r="B134" s="213"/>
      <c r="C134" s="302" t="s">
        <v>335</v>
      </c>
      <c r="D134" s="302" t="s">
        <v>291</v>
      </c>
      <c r="E134" s="303" t="s">
        <v>2087</v>
      </c>
      <c r="F134" s="304" t="s">
        <v>2088</v>
      </c>
      <c r="G134" s="305" t="s">
        <v>400</v>
      </c>
      <c r="H134" s="306">
        <v>145</v>
      </c>
      <c r="I134" s="117">
        <v>0</v>
      </c>
      <c r="J134" s="307">
        <f t="shared" si="10"/>
        <v>0</v>
      </c>
      <c r="K134" s="304" t="s">
        <v>202</v>
      </c>
      <c r="L134" s="308"/>
      <c r="M134" s="309" t="s">
        <v>5</v>
      </c>
      <c r="N134" s="310" t="s">
        <v>48</v>
      </c>
      <c r="O134" s="214"/>
      <c r="P134" s="299">
        <f t="shared" si="11"/>
        <v>0</v>
      </c>
      <c r="Q134" s="299">
        <v>3.1100000000000002E-4</v>
      </c>
      <c r="R134" s="299">
        <f t="shared" si="12"/>
        <v>4.5095000000000003E-2</v>
      </c>
      <c r="S134" s="299">
        <v>0</v>
      </c>
      <c r="T134" s="300">
        <f t="shared" si="13"/>
        <v>0</v>
      </c>
      <c r="AR134" s="202" t="s">
        <v>327</v>
      </c>
      <c r="AT134" s="202" t="s">
        <v>291</v>
      </c>
      <c r="AU134" s="202" t="s">
        <v>85</v>
      </c>
      <c r="AY134" s="202" t="s">
        <v>196</v>
      </c>
      <c r="BE134" s="301">
        <f t="shared" si="14"/>
        <v>0</v>
      </c>
      <c r="BF134" s="301">
        <f t="shared" si="15"/>
        <v>0</v>
      </c>
      <c r="BG134" s="301">
        <f t="shared" si="16"/>
        <v>0</v>
      </c>
      <c r="BH134" s="301">
        <f t="shared" si="17"/>
        <v>0</v>
      </c>
      <c r="BI134" s="301">
        <f t="shared" si="18"/>
        <v>0</v>
      </c>
      <c r="BJ134" s="202" t="s">
        <v>39</v>
      </c>
      <c r="BK134" s="301">
        <f t="shared" si="19"/>
        <v>0</v>
      </c>
      <c r="BL134" s="202" t="s">
        <v>261</v>
      </c>
      <c r="BM134" s="202" t="s">
        <v>3756</v>
      </c>
    </row>
    <row r="135" spans="2:65" s="212" customFormat="1" ht="25.5" customHeight="1">
      <c r="B135" s="213"/>
      <c r="C135" s="291" t="s">
        <v>339</v>
      </c>
      <c r="D135" s="291" t="s">
        <v>198</v>
      </c>
      <c r="E135" s="292" t="s">
        <v>2090</v>
      </c>
      <c r="F135" s="293" t="s">
        <v>2091</v>
      </c>
      <c r="G135" s="294" t="s">
        <v>400</v>
      </c>
      <c r="H135" s="295">
        <v>425</v>
      </c>
      <c r="I135" s="116">
        <v>0</v>
      </c>
      <c r="J135" s="296">
        <f t="shared" si="10"/>
        <v>0</v>
      </c>
      <c r="K135" s="293" t="s">
        <v>202</v>
      </c>
      <c r="L135" s="213"/>
      <c r="M135" s="297" t="s">
        <v>5</v>
      </c>
      <c r="N135" s="298" t="s">
        <v>48</v>
      </c>
      <c r="O135" s="214"/>
      <c r="P135" s="299">
        <f t="shared" si="11"/>
        <v>0</v>
      </c>
      <c r="Q135" s="299">
        <v>0</v>
      </c>
      <c r="R135" s="299">
        <f t="shared" si="12"/>
        <v>0</v>
      </c>
      <c r="S135" s="299">
        <v>0</v>
      </c>
      <c r="T135" s="300">
        <f t="shared" si="13"/>
        <v>0</v>
      </c>
      <c r="AR135" s="202" t="s">
        <v>261</v>
      </c>
      <c r="AT135" s="202" t="s">
        <v>198</v>
      </c>
      <c r="AU135" s="202" t="s">
        <v>85</v>
      </c>
      <c r="AY135" s="202" t="s">
        <v>196</v>
      </c>
      <c r="BE135" s="301">
        <f t="shared" si="14"/>
        <v>0</v>
      </c>
      <c r="BF135" s="301">
        <f t="shared" si="15"/>
        <v>0</v>
      </c>
      <c r="BG135" s="301">
        <f t="shared" si="16"/>
        <v>0</v>
      </c>
      <c r="BH135" s="301">
        <f t="shared" si="17"/>
        <v>0</v>
      </c>
      <c r="BI135" s="301">
        <f t="shared" si="18"/>
        <v>0</v>
      </c>
      <c r="BJ135" s="202" t="s">
        <v>39</v>
      </c>
      <c r="BK135" s="301">
        <f t="shared" si="19"/>
        <v>0</v>
      </c>
      <c r="BL135" s="202" t="s">
        <v>261</v>
      </c>
      <c r="BM135" s="202" t="s">
        <v>3757</v>
      </c>
    </row>
    <row r="136" spans="2:65" s="212" customFormat="1" ht="16.5" customHeight="1">
      <c r="B136" s="213"/>
      <c r="C136" s="302" t="s">
        <v>343</v>
      </c>
      <c r="D136" s="302" t="s">
        <v>291</v>
      </c>
      <c r="E136" s="303" t="s">
        <v>2093</v>
      </c>
      <c r="F136" s="304" t="s">
        <v>2094</v>
      </c>
      <c r="G136" s="305" t="s">
        <v>400</v>
      </c>
      <c r="H136" s="306">
        <v>425</v>
      </c>
      <c r="I136" s="117">
        <v>0</v>
      </c>
      <c r="J136" s="307">
        <f t="shared" si="10"/>
        <v>0</v>
      </c>
      <c r="K136" s="304" t="s">
        <v>202</v>
      </c>
      <c r="L136" s="308"/>
      <c r="M136" s="309" t="s">
        <v>5</v>
      </c>
      <c r="N136" s="310" t="s">
        <v>48</v>
      </c>
      <c r="O136" s="214"/>
      <c r="P136" s="299">
        <f t="shared" si="11"/>
        <v>0</v>
      </c>
      <c r="Q136" s="299">
        <v>9.7E-5</v>
      </c>
      <c r="R136" s="299">
        <f t="shared" si="12"/>
        <v>4.1224999999999998E-2</v>
      </c>
      <c r="S136" s="299">
        <v>0</v>
      </c>
      <c r="T136" s="300">
        <f t="shared" si="13"/>
        <v>0</v>
      </c>
      <c r="AR136" s="202" t="s">
        <v>327</v>
      </c>
      <c r="AT136" s="202" t="s">
        <v>291</v>
      </c>
      <c r="AU136" s="202" t="s">
        <v>85</v>
      </c>
      <c r="AY136" s="202" t="s">
        <v>196</v>
      </c>
      <c r="BE136" s="301">
        <f t="shared" si="14"/>
        <v>0</v>
      </c>
      <c r="BF136" s="301">
        <f t="shared" si="15"/>
        <v>0</v>
      </c>
      <c r="BG136" s="301">
        <f t="shared" si="16"/>
        <v>0</v>
      </c>
      <c r="BH136" s="301">
        <f t="shared" si="17"/>
        <v>0</v>
      </c>
      <c r="BI136" s="301">
        <f t="shared" si="18"/>
        <v>0</v>
      </c>
      <c r="BJ136" s="202" t="s">
        <v>39</v>
      </c>
      <c r="BK136" s="301">
        <f t="shared" si="19"/>
        <v>0</v>
      </c>
      <c r="BL136" s="202" t="s">
        <v>261</v>
      </c>
      <c r="BM136" s="202" t="s">
        <v>3758</v>
      </c>
    </row>
    <row r="137" spans="2:65" s="212" customFormat="1" ht="27">
      <c r="B137" s="213"/>
      <c r="D137" s="313" t="s">
        <v>1772</v>
      </c>
      <c r="F137" s="324" t="s">
        <v>2096</v>
      </c>
      <c r="I137" s="119"/>
      <c r="L137" s="213"/>
      <c r="M137" s="325"/>
      <c r="N137" s="214"/>
      <c r="O137" s="214"/>
      <c r="P137" s="214"/>
      <c r="Q137" s="214"/>
      <c r="R137" s="214"/>
      <c r="S137" s="214"/>
      <c r="T137" s="326"/>
      <c r="AT137" s="202" t="s">
        <v>1772</v>
      </c>
      <c r="AU137" s="202" t="s">
        <v>85</v>
      </c>
    </row>
    <row r="138" spans="2:65" s="212" customFormat="1" ht="25.5" customHeight="1">
      <c r="B138" s="213"/>
      <c r="C138" s="291" t="s">
        <v>348</v>
      </c>
      <c r="D138" s="291" t="s">
        <v>198</v>
      </c>
      <c r="E138" s="292" t="s">
        <v>2097</v>
      </c>
      <c r="F138" s="293" t="s">
        <v>2098</v>
      </c>
      <c r="G138" s="294" t="s">
        <v>400</v>
      </c>
      <c r="H138" s="295">
        <v>1430</v>
      </c>
      <c r="I138" s="116">
        <v>0</v>
      </c>
      <c r="J138" s="296">
        <f t="shared" ref="J138:J145" si="20">ROUND(I138*H138,2)</f>
        <v>0</v>
      </c>
      <c r="K138" s="293" t="s">
        <v>202</v>
      </c>
      <c r="L138" s="213"/>
      <c r="M138" s="297" t="s">
        <v>5</v>
      </c>
      <c r="N138" s="298" t="s">
        <v>48</v>
      </c>
      <c r="O138" s="214"/>
      <c r="P138" s="299">
        <f t="shared" ref="P138:P145" si="21">O138*H138</f>
        <v>0</v>
      </c>
      <c r="Q138" s="299">
        <v>0</v>
      </c>
      <c r="R138" s="299">
        <f t="shared" ref="R138:R145" si="22">Q138*H138</f>
        <v>0</v>
      </c>
      <c r="S138" s="299">
        <v>0</v>
      </c>
      <c r="T138" s="300">
        <f t="shared" ref="T138:T145" si="23">S138*H138</f>
        <v>0</v>
      </c>
      <c r="AR138" s="202" t="s">
        <v>261</v>
      </c>
      <c r="AT138" s="202" t="s">
        <v>198</v>
      </c>
      <c r="AU138" s="202" t="s">
        <v>85</v>
      </c>
      <c r="AY138" s="202" t="s">
        <v>196</v>
      </c>
      <c r="BE138" s="301">
        <f t="shared" ref="BE138:BE145" si="24">IF(N138="základní",J138,0)</f>
        <v>0</v>
      </c>
      <c r="BF138" s="301">
        <f t="shared" ref="BF138:BF145" si="25">IF(N138="snížená",J138,0)</f>
        <v>0</v>
      </c>
      <c r="BG138" s="301">
        <f t="shared" ref="BG138:BG145" si="26">IF(N138="zákl. přenesená",J138,0)</f>
        <v>0</v>
      </c>
      <c r="BH138" s="301">
        <f t="shared" ref="BH138:BH145" si="27">IF(N138="sníž. přenesená",J138,0)</f>
        <v>0</v>
      </c>
      <c r="BI138" s="301">
        <f t="shared" ref="BI138:BI145" si="28">IF(N138="nulová",J138,0)</f>
        <v>0</v>
      </c>
      <c r="BJ138" s="202" t="s">
        <v>39</v>
      </c>
      <c r="BK138" s="301">
        <f t="shared" ref="BK138:BK145" si="29">ROUND(I138*H138,2)</f>
        <v>0</v>
      </c>
      <c r="BL138" s="202" t="s">
        <v>261</v>
      </c>
      <c r="BM138" s="202" t="s">
        <v>3759</v>
      </c>
    </row>
    <row r="139" spans="2:65" s="212" customFormat="1" ht="16.5" customHeight="1">
      <c r="B139" s="213"/>
      <c r="C139" s="302" t="s">
        <v>353</v>
      </c>
      <c r="D139" s="302" t="s">
        <v>291</v>
      </c>
      <c r="E139" s="303" t="s">
        <v>2100</v>
      </c>
      <c r="F139" s="304" t="s">
        <v>2101</v>
      </c>
      <c r="G139" s="305" t="s">
        <v>400</v>
      </c>
      <c r="H139" s="306">
        <v>710</v>
      </c>
      <c r="I139" s="117">
        <v>0</v>
      </c>
      <c r="J139" s="307">
        <f t="shared" si="20"/>
        <v>0</v>
      </c>
      <c r="K139" s="304" t="s">
        <v>202</v>
      </c>
      <c r="L139" s="308"/>
      <c r="M139" s="309" t="s">
        <v>5</v>
      </c>
      <c r="N139" s="310" t="s">
        <v>48</v>
      </c>
      <c r="O139" s="214"/>
      <c r="P139" s="299">
        <f t="shared" si="21"/>
        <v>0</v>
      </c>
      <c r="Q139" s="299">
        <v>1.7000000000000001E-4</v>
      </c>
      <c r="R139" s="299">
        <f t="shared" si="22"/>
        <v>0.1207</v>
      </c>
      <c r="S139" s="299">
        <v>0</v>
      </c>
      <c r="T139" s="300">
        <f t="shared" si="23"/>
        <v>0</v>
      </c>
      <c r="AR139" s="202" t="s">
        <v>327</v>
      </c>
      <c r="AT139" s="202" t="s">
        <v>291</v>
      </c>
      <c r="AU139" s="202" t="s">
        <v>85</v>
      </c>
      <c r="AY139" s="202" t="s">
        <v>196</v>
      </c>
      <c r="BE139" s="301">
        <f t="shared" si="24"/>
        <v>0</v>
      </c>
      <c r="BF139" s="301">
        <f t="shared" si="25"/>
        <v>0</v>
      </c>
      <c r="BG139" s="301">
        <f t="shared" si="26"/>
        <v>0</v>
      </c>
      <c r="BH139" s="301">
        <f t="shared" si="27"/>
        <v>0</v>
      </c>
      <c r="BI139" s="301">
        <f t="shared" si="28"/>
        <v>0</v>
      </c>
      <c r="BJ139" s="202" t="s">
        <v>39</v>
      </c>
      <c r="BK139" s="301">
        <f t="shared" si="29"/>
        <v>0</v>
      </c>
      <c r="BL139" s="202" t="s">
        <v>261</v>
      </c>
      <c r="BM139" s="202" t="s">
        <v>3760</v>
      </c>
    </row>
    <row r="140" spans="2:65" s="212" customFormat="1" ht="16.5" customHeight="1">
      <c r="B140" s="213"/>
      <c r="C140" s="302" t="s">
        <v>357</v>
      </c>
      <c r="D140" s="302" t="s">
        <v>291</v>
      </c>
      <c r="E140" s="303" t="s">
        <v>2103</v>
      </c>
      <c r="F140" s="304" t="s">
        <v>2104</v>
      </c>
      <c r="G140" s="305" t="s">
        <v>400</v>
      </c>
      <c r="H140" s="306">
        <v>720</v>
      </c>
      <c r="I140" s="117">
        <v>0</v>
      </c>
      <c r="J140" s="307">
        <f t="shared" si="20"/>
        <v>0</v>
      </c>
      <c r="K140" s="304" t="s">
        <v>202</v>
      </c>
      <c r="L140" s="308"/>
      <c r="M140" s="309" t="s">
        <v>5</v>
      </c>
      <c r="N140" s="310" t="s">
        <v>48</v>
      </c>
      <c r="O140" s="214"/>
      <c r="P140" s="299">
        <f t="shared" si="21"/>
        <v>0</v>
      </c>
      <c r="Q140" s="299">
        <v>1.75E-4</v>
      </c>
      <c r="R140" s="299">
        <f t="shared" si="22"/>
        <v>0.126</v>
      </c>
      <c r="S140" s="299">
        <v>0</v>
      </c>
      <c r="T140" s="300">
        <f t="shared" si="23"/>
        <v>0</v>
      </c>
      <c r="AR140" s="202" t="s">
        <v>327</v>
      </c>
      <c r="AT140" s="202" t="s">
        <v>291</v>
      </c>
      <c r="AU140" s="202" t="s">
        <v>85</v>
      </c>
      <c r="AY140" s="202" t="s">
        <v>196</v>
      </c>
      <c r="BE140" s="301">
        <f t="shared" si="24"/>
        <v>0</v>
      </c>
      <c r="BF140" s="301">
        <f t="shared" si="25"/>
        <v>0</v>
      </c>
      <c r="BG140" s="301">
        <f t="shared" si="26"/>
        <v>0</v>
      </c>
      <c r="BH140" s="301">
        <f t="shared" si="27"/>
        <v>0</v>
      </c>
      <c r="BI140" s="301">
        <f t="shared" si="28"/>
        <v>0</v>
      </c>
      <c r="BJ140" s="202" t="s">
        <v>39</v>
      </c>
      <c r="BK140" s="301">
        <f t="shared" si="29"/>
        <v>0</v>
      </c>
      <c r="BL140" s="202" t="s">
        <v>261</v>
      </c>
      <c r="BM140" s="202" t="s">
        <v>3761</v>
      </c>
    </row>
    <row r="141" spans="2:65" s="212" customFormat="1" ht="25.5" customHeight="1">
      <c r="B141" s="213"/>
      <c r="C141" s="291" t="s">
        <v>361</v>
      </c>
      <c r="D141" s="291" t="s">
        <v>198</v>
      </c>
      <c r="E141" s="292" t="s">
        <v>2113</v>
      </c>
      <c r="F141" s="293" t="s">
        <v>2114</v>
      </c>
      <c r="G141" s="294" t="s">
        <v>400</v>
      </c>
      <c r="H141" s="295">
        <v>560</v>
      </c>
      <c r="I141" s="116">
        <v>0</v>
      </c>
      <c r="J141" s="296">
        <f t="shared" si="20"/>
        <v>0</v>
      </c>
      <c r="K141" s="293" t="s">
        <v>202</v>
      </c>
      <c r="L141" s="213"/>
      <c r="M141" s="297" t="s">
        <v>5</v>
      </c>
      <c r="N141" s="298" t="s">
        <v>48</v>
      </c>
      <c r="O141" s="214"/>
      <c r="P141" s="299">
        <f t="shared" si="21"/>
        <v>0</v>
      </c>
      <c r="Q141" s="299">
        <v>0</v>
      </c>
      <c r="R141" s="299">
        <f t="shared" si="22"/>
        <v>0</v>
      </c>
      <c r="S141" s="299">
        <v>0</v>
      </c>
      <c r="T141" s="300">
        <f t="shared" si="23"/>
        <v>0</v>
      </c>
      <c r="AR141" s="202" t="s">
        <v>261</v>
      </c>
      <c r="AT141" s="202" t="s">
        <v>198</v>
      </c>
      <c r="AU141" s="202" t="s">
        <v>85</v>
      </c>
      <c r="AY141" s="202" t="s">
        <v>196</v>
      </c>
      <c r="BE141" s="301">
        <f t="shared" si="24"/>
        <v>0</v>
      </c>
      <c r="BF141" s="301">
        <f t="shared" si="25"/>
        <v>0</v>
      </c>
      <c r="BG141" s="301">
        <f t="shared" si="26"/>
        <v>0</v>
      </c>
      <c r="BH141" s="301">
        <f t="shared" si="27"/>
        <v>0</v>
      </c>
      <c r="BI141" s="301">
        <f t="shared" si="28"/>
        <v>0</v>
      </c>
      <c r="BJ141" s="202" t="s">
        <v>39</v>
      </c>
      <c r="BK141" s="301">
        <f t="shared" si="29"/>
        <v>0</v>
      </c>
      <c r="BL141" s="202" t="s">
        <v>261</v>
      </c>
      <c r="BM141" s="202" t="s">
        <v>3762</v>
      </c>
    </row>
    <row r="142" spans="2:65" s="212" customFormat="1" ht="16.5" customHeight="1">
      <c r="B142" s="213"/>
      <c r="C142" s="302" t="s">
        <v>365</v>
      </c>
      <c r="D142" s="302" t="s">
        <v>291</v>
      </c>
      <c r="E142" s="303" t="s">
        <v>2116</v>
      </c>
      <c r="F142" s="304" t="s">
        <v>2117</v>
      </c>
      <c r="G142" s="305" t="s">
        <v>400</v>
      </c>
      <c r="H142" s="306">
        <v>350</v>
      </c>
      <c r="I142" s="117">
        <v>0</v>
      </c>
      <c r="J142" s="307">
        <f t="shared" si="20"/>
        <v>0</v>
      </c>
      <c r="K142" s="304" t="s">
        <v>202</v>
      </c>
      <c r="L142" s="308"/>
      <c r="M142" s="309" t="s">
        <v>5</v>
      </c>
      <c r="N142" s="310" t="s">
        <v>48</v>
      </c>
      <c r="O142" s="214"/>
      <c r="P142" s="299">
        <f t="shared" si="21"/>
        <v>0</v>
      </c>
      <c r="Q142" s="299">
        <v>1.8000000000000001E-4</v>
      </c>
      <c r="R142" s="299">
        <f t="shared" si="22"/>
        <v>6.3E-2</v>
      </c>
      <c r="S142" s="299">
        <v>0</v>
      </c>
      <c r="T142" s="300">
        <f t="shared" si="23"/>
        <v>0</v>
      </c>
      <c r="AR142" s="202" t="s">
        <v>327</v>
      </c>
      <c r="AT142" s="202" t="s">
        <v>291</v>
      </c>
      <c r="AU142" s="202" t="s">
        <v>85</v>
      </c>
      <c r="AY142" s="202" t="s">
        <v>196</v>
      </c>
      <c r="BE142" s="301">
        <f t="shared" si="24"/>
        <v>0</v>
      </c>
      <c r="BF142" s="301">
        <f t="shared" si="25"/>
        <v>0</v>
      </c>
      <c r="BG142" s="301">
        <f t="shared" si="26"/>
        <v>0</v>
      </c>
      <c r="BH142" s="301">
        <f t="shared" si="27"/>
        <v>0</v>
      </c>
      <c r="BI142" s="301">
        <f t="shared" si="28"/>
        <v>0</v>
      </c>
      <c r="BJ142" s="202" t="s">
        <v>39</v>
      </c>
      <c r="BK142" s="301">
        <f t="shared" si="29"/>
        <v>0</v>
      </c>
      <c r="BL142" s="202" t="s">
        <v>261</v>
      </c>
      <c r="BM142" s="202" t="s">
        <v>3763</v>
      </c>
    </row>
    <row r="143" spans="2:65" s="212" customFormat="1" ht="16.5" customHeight="1">
      <c r="B143" s="213"/>
      <c r="C143" s="302" t="s">
        <v>369</v>
      </c>
      <c r="D143" s="302" t="s">
        <v>291</v>
      </c>
      <c r="E143" s="303" t="s">
        <v>2119</v>
      </c>
      <c r="F143" s="304" t="s">
        <v>2120</v>
      </c>
      <c r="G143" s="305" t="s">
        <v>400</v>
      </c>
      <c r="H143" s="306">
        <v>210</v>
      </c>
      <c r="I143" s="117">
        <v>0</v>
      </c>
      <c r="J143" s="307">
        <f t="shared" si="20"/>
        <v>0</v>
      </c>
      <c r="K143" s="304" t="s">
        <v>202</v>
      </c>
      <c r="L143" s="308"/>
      <c r="M143" s="309" t="s">
        <v>5</v>
      </c>
      <c r="N143" s="310" t="s">
        <v>48</v>
      </c>
      <c r="O143" s="214"/>
      <c r="P143" s="299">
        <f t="shared" si="21"/>
        <v>0</v>
      </c>
      <c r="Q143" s="299">
        <v>2.6899999999999998E-4</v>
      </c>
      <c r="R143" s="299">
        <f t="shared" si="22"/>
        <v>5.6489999999999999E-2</v>
      </c>
      <c r="S143" s="299">
        <v>0</v>
      </c>
      <c r="T143" s="300">
        <f t="shared" si="23"/>
        <v>0</v>
      </c>
      <c r="AR143" s="202" t="s">
        <v>327</v>
      </c>
      <c r="AT143" s="202" t="s">
        <v>291</v>
      </c>
      <c r="AU143" s="202" t="s">
        <v>85</v>
      </c>
      <c r="AY143" s="202" t="s">
        <v>196</v>
      </c>
      <c r="BE143" s="301">
        <f t="shared" si="24"/>
        <v>0</v>
      </c>
      <c r="BF143" s="301">
        <f t="shared" si="25"/>
        <v>0</v>
      </c>
      <c r="BG143" s="301">
        <f t="shared" si="26"/>
        <v>0</v>
      </c>
      <c r="BH143" s="301">
        <f t="shared" si="27"/>
        <v>0</v>
      </c>
      <c r="BI143" s="301">
        <f t="shared" si="28"/>
        <v>0</v>
      </c>
      <c r="BJ143" s="202" t="s">
        <v>39</v>
      </c>
      <c r="BK143" s="301">
        <f t="shared" si="29"/>
        <v>0</v>
      </c>
      <c r="BL143" s="202" t="s">
        <v>261</v>
      </c>
      <c r="BM143" s="202" t="s">
        <v>3764</v>
      </c>
    </row>
    <row r="144" spans="2:65" s="212" customFormat="1" ht="25.5" customHeight="1">
      <c r="B144" s="213"/>
      <c r="C144" s="291" t="s">
        <v>373</v>
      </c>
      <c r="D144" s="291" t="s">
        <v>198</v>
      </c>
      <c r="E144" s="292" t="s">
        <v>2122</v>
      </c>
      <c r="F144" s="293" t="s">
        <v>2123</v>
      </c>
      <c r="G144" s="294" t="s">
        <v>400</v>
      </c>
      <c r="H144" s="295">
        <v>310</v>
      </c>
      <c r="I144" s="116">
        <v>0</v>
      </c>
      <c r="J144" s="296">
        <f t="shared" si="20"/>
        <v>0</v>
      </c>
      <c r="K144" s="293" t="s">
        <v>202</v>
      </c>
      <c r="L144" s="213"/>
      <c r="M144" s="297" t="s">
        <v>5</v>
      </c>
      <c r="N144" s="298" t="s">
        <v>48</v>
      </c>
      <c r="O144" s="214"/>
      <c r="P144" s="299">
        <f t="shared" si="21"/>
        <v>0</v>
      </c>
      <c r="Q144" s="299">
        <v>0</v>
      </c>
      <c r="R144" s="299">
        <f t="shared" si="22"/>
        <v>0</v>
      </c>
      <c r="S144" s="299">
        <v>0</v>
      </c>
      <c r="T144" s="300">
        <f t="shared" si="23"/>
        <v>0</v>
      </c>
      <c r="AR144" s="202" t="s">
        <v>261</v>
      </c>
      <c r="AT144" s="202" t="s">
        <v>198</v>
      </c>
      <c r="AU144" s="202" t="s">
        <v>85</v>
      </c>
      <c r="AY144" s="202" t="s">
        <v>196</v>
      </c>
      <c r="BE144" s="301">
        <f t="shared" si="24"/>
        <v>0</v>
      </c>
      <c r="BF144" s="301">
        <f t="shared" si="25"/>
        <v>0</v>
      </c>
      <c r="BG144" s="301">
        <f t="shared" si="26"/>
        <v>0</v>
      </c>
      <c r="BH144" s="301">
        <f t="shared" si="27"/>
        <v>0</v>
      </c>
      <c r="BI144" s="301">
        <f t="shared" si="28"/>
        <v>0</v>
      </c>
      <c r="BJ144" s="202" t="s">
        <v>39</v>
      </c>
      <c r="BK144" s="301">
        <f t="shared" si="29"/>
        <v>0</v>
      </c>
      <c r="BL144" s="202" t="s">
        <v>261</v>
      </c>
      <c r="BM144" s="202" t="s">
        <v>3765</v>
      </c>
    </row>
    <row r="145" spans="2:65" s="212" customFormat="1" ht="16.5" customHeight="1">
      <c r="B145" s="213"/>
      <c r="C145" s="302" t="s">
        <v>377</v>
      </c>
      <c r="D145" s="302" t="s">
        <v>291</v>
      </c>
      <c r="E145" s="303" t="s">
        <v>2125</v>
      </c>
      <c r="F145" s="304" t="s">
        <v>2126</v>
      </c>
      <c r="G145" s="305" t="s">
        <v>400</v>
      </c>
      <c r="H145" s="306">
        <v>310</v>
      </c>
      <c r="I145" s="117">
        <v>0</v>
      </c>
      <c r="J145" s="307">
        <f t="shared" si="20"/>
        <v>0</v>
      </c>
      <c r="K145" s="304" t="s">
        <v>202</v>
      </c>
      <c r="L145" s="308"/>
      <c r="M145" s="309" t="s">
        <v>5</v>
      </c>
      <c r="N145" s="310" t="s">
        <v>48</v>
      </c>
      <c r="O145" s="214"/>
      <c r="P145" s="299">
        <f t="shared" si="21"/>
        <v>0</v>
      </c>
      <c r="Q145" s="299">
        <v>3.4499999999999998E-4</v>
      </c>
      <c r="R145" s="299">
        <f t="shared" si="22"/>
        <v>0.10694999999999999</v>
      </c>
      <c r="S145" s="299">
        <v>0</v>
      </c>
      <c r="T145" s="300">
        <f t="shared" si="23"/>
        <v>0</v>
      </c>
      <c r="AR145" s="202" t="s">
        <v>327</v>
      </c>
      <c r="AT145" s="202" t="s">
        <v>291</v>
      </c>
      <c r="AU145" s="202" t="s">
        <v>85</v>
      </c>
      <c r="AY145" s="202" t="s">
        <v>196</v>
      </c>
      <c r="BE145" s="301">
        <f t="shared" si="24"/>
        <v>0</v>
      </c>
      <c r="BF145" s="301">
        <f t="shared" si="25"/>
        <v>0</v>
      </c>
      <c r="BG145" s="301">
        <f t="shared" si="26"/>
        <v>0</v>
      </c>
      <c r="BH145" s="301">
        <f t="shared" si="27"/>
        <v>0</v>
      </c>
      <c r="BI145" s="301">
        <f t="shared" si="28"/>
        <v>0</v>
      </c>
      <c r="BJ145" s="202" t="s">
        <v>39</v>
      </c>
      <c r="BK145" s="301">
        <f t="shared" si="29"/>
        <v>0</v>
      </c>
      <c r="BL145" s="202" t="s">
        <v>261</v>
      </c>
      <c r="BM145" s="202" t="s">
        <v>3766</v>
      </c>
    </row>
    <row r="146" spans="2:65" s="212" customFormat="1" ht="27">
      <c r="B146" s="213"/>
      <c r="D146" s="313" t="s">
        <v>1772</v>
      </c>
      <c r="F146" s="324" t="s">
        <v>2128</v>
      </c>
      <c r="I146" s="119"/>
      <c r="L146" s="213"/>
      <c r="M146" s="325"/>
      <c r="N146" s="214"/>
      <c r="O146" s="214"/>
      <c r="P146" s="214"/>
      <c r="Q146" s="214"/>
      <c r="R146" s="214"/>
      <c r="S146" s="214"/>
      <c r="T146" s="326"/>
      <c r="AT146" s="202" t="s">
        <v>1772</v>
      </c>
      <c r="AU146" s="202" t="s">
        <v>85</v>
      </c>
    </row>
    <row r="147" spans="2:65" s="212" customFormat="1" ht="25.5" customHeight="1">
      <c r="B147" s="213"/>
      <c r="C147" s="291" t="s">
        <v>381</v>
      </c>
      <c r="D147" s="291" t="s">
        <v>198</v>
      </c>
      <c r="E147" s="292" t="s">
        <v>2129</v>
      </c>
      <c r="F147" s="293" t="s">
        <v>2130</v>
      </c>
      <c r="G147" s="294" t="s">
        <v>400</v>
      </c>
      <c r="H147" s="295">
        <v>205</v>
      </c>
      <c r="I147" s="116">
        <v>0</v>
      </c>
      <c r="J147" s="296">
        <f>ROUND(I147*H147,2)</f>
        <v>0</v>
      </c>
      <c r="K147" s="293" t="s">
        <v>202</v>
      </c>
      <c r="L147" s="213"/>
      <c r="M147" s="297" t="s">
        <v>5</v>
      </c>
      <c r="N147" s="298" t="s">
        <v>48</v>
      </c>
      <c r="O147" s="214"/>
      <c r="P147" s="299">
        <f>O147*H147</f>
        <v>0</v>
      </c>
      <c r="Q147" s="299">
        <v>0</v>
      </c>
      <c r="R147" s="299">
        <f>Q147*H147</f>
        <v>0</v>
      </c>
      <c r="S147" s="299">
        <v>0</v>
      </c>
      <c r="T147" s="300">
        <f>S147*H147</f>
        <v>0</v>
      </c>
      <c r="AR147" s="202" t="s">
        <v>261</v>
      </c>
      <c r="AT147" s="202" t="s">
        <v>198</v>
      </c>
      <c r="AU147" s="202" t="s">
        <v>85</v>
      </c>
      <c r="AY147" s="202" t="s">
        <v>196</v>
      </c>
      <c r="BE147" s="301">
        <f>IF(N147="základní",J147,0)</f>
        <v>0</v>
      </c>
      <c r="BF147" s="301">
        <f>IF(N147="snížená",J147,0)</f>
        <v>0</v>
      </c>
      <c r="BG147" s="301">
        <f>IF(N147="zákl. přenesená",J147,0)</f>
        <v>0</v>
      </c>
      <c r="BH147" s="301">
        <f>IF(N147="sníž. přenesená",J147,0)</f>
        <v>0</v>
      </c>
      <c r="BI147" s="301">
        <f>IF(N147="nulová",J147,0)</f>
        <v>0</v>
      </c>
      <c r="BJ147" s="202" t="s">
        <v>39</v>
      </c>
      <c r="BK147" s="301">
        <f>ROUND(I147*H147,2)</f>
        <v>0</v>
      </c>
      <c r="BL147" s="202" t="s">
        <v>261</v>
      </c>
      <c r="BM147" s="202" t="s">
        <v>3767</v>
      </c>
    </row>
    <row r="148" spans="2:65" s="212" customFormat="1" ht="16.5" customHeight="1">
      <c r="B148" s="213"/>
      <c r="C148" s="302" t="s">
        <v>385</v>
      </c>
      <c r="D148" s="302" t="s">
        <v>291</v>
      </c>
      <c r="E148" s="303" t="s">
        <v>2132</v>
      </c>
      <c r="F148" s="304" t="s">
        <v>2133</v>
      </c>
      <c r="G148" s="305" t="s">
        <v>400</v>
      </c>
      <c r="H148" s="306">
        <v>205</v>
      </c>
      <c r="I148" s="117">
        <v>0</v>
      </c>
      <c r="J148" s="307">
        <f>ROUND(I148*H148,2)</f>
        <v>0</v>
      </c>
      <c r="K148" s="304" t="s">
        <v>202</v>
      </c>
      <c r="L148" s="308"/>
      <c r="M148" s="309" t="s">
        <v>5</v>
      </c>
      <c r="N148" s="310" t="s">
        <v>48</v>
      </c>
      <c r="O148" s="214"/>
      <c r="P148" s="299">
        <f>O148*H148</f>
        <v>0</v>
      </c>
      <c r="Q148" s="299">
        <v>2.1000000000000001E-4</v>
      </c>
      <c r="R148" s="299">
        <f>Q148*H148</f>
        <v>4.3050000000000005E-2</v>
      </c>
      <c r="S148" s="299">
        <v>0</v>
      </c>
      <c r="T148" s="300">
        <f>S148*H148</f>
        <v>0</v>
      </c>
      <c r="AR148" s="202" t="s">
        <v>327</v>
      </c>
      <c r="AT148" s="202" t="s">
        <v>291</v>
      </c>
      <c r="AU148" s="202" t="s">
        <v>85</v>
      </c>
      <c r="AY148" s="202" t="s">
        <v>196</v>
      </c>
      <c r="BE148" s="301">
        <f>IF(N148="základní",J148,0)</f>
        <v>0</v>
      </c>
      <c r="BF148" s="301">
        <f>IF(N148="snížená",J148,0)</f>
        <v>0</v>
      </c>
      <c r="BG148" s="301">
        <f>IF(N148="zákl. přenesená",J148,0)</f>
        <v>0</v>
      </c>
      <c r="BH148" s="301">
        <f>IF(N148="sníž. přenesená",J148,0)</f>
        <v>0</v>
      </c>
      <c r="BI148" s="301">
        <f>IF(N148="nulová",J148,0)</f>
        <v>0</v>
      </c>
      <c r="BJ148" s="202" t="s">
        <v>39</v>
      </c>
      <c r="BK148" s="301">
        <f>ROUND(I148*H148,2)</f>
        <v>0</v>
      </c>
      <c r="BL148" s="202" t="s">
        <v>261</v>
      </c>
      <c r="BM148" s="202" t="s">
        <v>3768</v>
      </c>
    </row>
    <row r="149" spans="2:65" s="212" customFormat="1" ht="27">
      <c r="B149" s="213"/>
      <c r="D149" s="313" t="s">
        <v>1772</v>
      </c>
      <c r="F149" s="324" t="s">
        <v>2135</v>
      </c>
      <c r="I149" s="119"/>
      <c r="L149" s="213"/>
      <c r="M149" s="325"/>
      <c r="N149" s="214"/>
      <c r="O149" s="214"/>
      <c r="P149" s="214"/>
      <c r="Q149" s="214"/>
      <c r="R149" s="214"/>
      <c r="S149" s="214"/>
      <c r="T149" s="326"/>
      <c r="AT149" s="202" t="s">
        <v>1772</v>
      </c>
      <c r="AU149" s="202" t="s">
        <v>85</v>
      </c>
    </row>
    <row r="150" spans="2:65" s="279" customFormat="1" ht="29.85" customHeight="1">
      <c r="B150" s="278"/>
      <c r="D150" s="280" t="s">
        <v>76</v>
      </c>
      <c r="E150" s="289" t="s">
        <v>2136</v>
      </c>
      <c r="F150" s="289" t="s">
        <v>2137</v>
      </c>
      <c r="I150" s="115"/>
      <c r="J150" s="290">
        <f>BK150</f>
        <v>0</v>
      </c>
      <c r="L150" s="278"/>
      <c r="M150" s="283"/>
      <c r="N150" s="284"/>
      <c r="O150" s="284"/>
      <c r="P150" s="285">
        <f>SUM(P151:P157)</f>
        <v>0</v>
      </c>
      <c r="Q150" s="284"/>
      <c r="R150" s="285">
        <f>SUM(R151:R157)</f>
        <v>0</v>
      </c>
      <c r="S150" s="284"/>
      <c r="T150" s="286">
        <f>SUM(T151:T157)</f>
        <v>0</v>
      </c>
      <c r="AR150" s="280" t="s">
        <v>85</v>
      </c>
      <c r="AT150" s="287" t="s">
        <v>76</v>
      </c>
      <c r="AU150" s="287" t="s">
        <v>39</v>
      </c>
      <c r="AY150" s="280" t="s">
        <v>196</v>
      </c>
      <c r="BK150" s="288">
        <f>SUM(BK151:BK157)</f>
        <v>0</v>
      </c>
    </row>
    <row r="151" spans="2:65" s="212" customFormat="1" ht="25.5" customHeight="1">
      <c r="B151" s="213"/>
      <c r="C151" s="291" t="s">
        <v>389</v>
      </c>
      <c r="D151" s="291" t="s">
        <v>198</v>
      </c>
      <c r="E151" s="292" t="s">
        <v>2138</v>
      </c>
      <c r="F151" s="293" t="s">
        <v>2139</v>
      </c>
      <c r="G151" s="294" t="s">
        <v>288</v>
      </c>
      <c r="H151" s="295">
        <v>25</v>
      </c>
      <c r="I151" s="116">
        <v>0</v>
      </c>
      <c r="J151" s="296">
        <f t="shared" ref="J151:J157" si="30">ROUND(I151*H151,2)</f>
        <v>0</v>
      </c>
      <c r="K151" s="293" t="s">
        <v>202</v>
      </c>
      <c r="L151" s="213"/>
      <c r="M151" s="297" t="s">
        <v>5</v>
      </c>
      <c r="N151" s="298" t="s">
        <v>48</v>
      </c>
      <c r="O151" s="214"/>
      <c r="P151" s="299">
        <f t="shared" ref="P151:P157" si="31">O151*H151</f>
        <v>0</v>
      </c>
      <c r="Q151" s="299">
        <v>0</v>
      </c>
      <c r="R151" s="299">
        <f t="shared" ref="R151:R157" si="32">Q151*H151</f>
        <v>0</v>
      </c>
      <c r="S151" s="299">
        <v>0</v>
      </c>
      <c r="T151" s="300">
        <f t="shared" ref="T151:T157" si="33">S151*H151</f>
        <v>0</v>
      </c>
      <c r="AR151" s="202" t="s">
        <v>261</v>
      </c>
      <c r="AT151" s="202" t="s">
        <v>198</v>
      </c>
      <c r="AU151" s="202" t="s">
        <v>85</v>
      </c>
      <c r="AY151" s="202" t="s">
        <v>196</v>
      </c>
      <c r="BE151" s="301">
        <f t="shared" ref="BE151:BE157" si="34">IF(N151="základní",J151,0)</f>
        <v>0</v>
      </c>
      <c r="BF151" s="301">
        <f t="shared" ref="BF151:BF157" si="35">IF(N151="snížená",J151,0)</f>
        <v>0</v>
      </c>
      <c r="BG151" s="301">
        <f t="shared" ref="BG151:BG157" si="36">IF(N151="zákl. přenesená",J151,0)</f>
        <v>0</v>
      </c>
      <c r="BH151" s="301">
        <f t="shared" ref="BH151:BH157" si="37">IF(N151="sníž. přenesená",J151,0)</f>
        <v>0</v>
      </c>
      <c r="BI151" s="301">
        <f t="shared" ref="BI151:BI157" si="38">IF(N151="nulová",J151,0)</f>
        <v>0</v>
      </c>
      <c r="BJ151" s="202" t="s">
        <v>39</v>
      </c>
      <c r="BK151" s="301">
        <f t="shared" ref="BK151:BK157" si="39">ROUND(I151*H151,2)</f>
        <v>0</v>
      </c>
      <c r="BL151" s="202" t="s">
        <v>261</v>
      </c>
      <c r="BM151" s="202" t="s">
        <v>3769</v>
      </c>
    </row>
    <row r="152" spans="2:65" s="212" customFormat="1" ht="25.5" customHeight="1">
      <c r="B152" s="213"/>
      <c r="C152" s="291" t="s">
        <v>393</v>
      </c>
      <c r="D152" s="291" t="s">
        <v>198</v>
      </c>
      <c r="E152" s="292" t="s">
        <v>2141</v>
      </c>
      <c r="F152" s="293" t="s">
        <v>2142</v>
      </c>
      <c r="G152" s="294" t="s">
        <v>288</v>
      </c>
      <c r="H152" s="295">
        <v>35</v>
      </c>
      <c r="I152" s="116">
        <v>0</v>
      </c>
      <c r="J152" s="296">
        <f t="shared" si="30"/>
        <v>0</v>
      </c>
      <c r="K152" s="293" t="s">
        <v>202</v>
      </c>
      <c r="L152" s="213"/>
      <c r="M152" s="297" t="s">
        <v>5</v>
      </c>
      <c r="N152" s="298" t="s">
        <v>48</v>
      </c>
      <c r="O152" s="214"/>
      <c r="P152" s="299">
        <f t="shared" si="31"/>
        <v>0</v>
      </c>
      <c r="Q152" s="299">
        <v>0</v>
      </c>
      <c r="R152" s="299">
        <f t="shared" si="32"/>
        <v>0</v>
      </c>
      <c r="S152" s="299">
        <v>0</v>
      </c>
      <c r="T152" s="300">
        <f t="shared" si="33"/>
        <v>0</v>
      </c>
      <c r="AR152" s="202" t="s">
        <v>261</v>
      </c>
      <c r="AT152" s="202" t="s">
        <v>198</v>
      </c>
      <c r="AU152" s="202" t="s">
        <v>85</v>
      </c>
      <c r="AY152" s="202" t="s">
        <v>196</v>
      </c>
      <c r="BE152" s="301">
        <f t="shared" si="34"/>
        <v>0</v>
      </c>
      <c r="BF152" s="301">
        <f t="shared" si="35"/>
        <v>0</v>
      </c>
      <c r="BG152" s="301">
        <f t="shared" si="36"/>
        <v>0</v>
      </c>
      <c r="BH152" s="301">
        <f t="shared" si="37"/>
        <v>0</v>
      </c>
      <c r="BI152" s="301">
        <f t="shared" si="38"/>
        <v>0</v>
      </c>
      <c r="BJ152" s="202" t="s">
        <v>39</v>
      </c>
      <c r="BK152" s="301">
        <f t="shared" si="39"/>
        <v>0</v>
      </c>
      <c r="BL152" s="202" t="s">
        <v>261</v>
      </c>
      <c r="BM152" s="202" t="s">
        <v>3770</v>
      </c>
    </row>
    <row r="153" spans="2:65" s="212" customFormat="1" ht="25.5" customHeight="1">
      <c r="B153" s="213"/>
      <c r="C153" s="291" t="s">
        <v>397</v>
      </c>
      <c r="D153" s="291" t="s">
        <v>198</v>
      </c>
      <c r="E153" s="292" t="s">
        <v>3071</v>
      </c>
      <c r="F153" s="293" t="s">
        <v>3072</v>
      </c>
      <c r="G153" s="294" t="s">
        <v>288</v>
      </c>
      <c r="H153" s="295">
        <v>4</v>
      </c>
      <c r="I153" s="116">
        <v>0</v>
      </c>
      <c r="J153" s="296">
        <f t="shared" si="30"/>
        <v>0</v>
      </c>
      <c r="K153" s="293" t="s">
        <v>202</v>
      </c>
      <c r="L153" s="213"/>
      <c r="M153" s="297" t="s">
        <v>5</v>
      </c>
      <c r="N153" s="298" t="s">
        <v>48</v>
      </c>
      <c r="O153" s="214"/>
      <c r="P153" s="299">
        <f t="shared" si="31"/>
        <v>0</v>
      </c>
      <c r="Q153" s="299">
        <v>0</v>
      </c>
      <c r="R153" s="299">
        <f t="shared" si="32"/>
        <v>0</v>
      </c>
      <c r="S153" s="299">
        <v>0</v>
      </c>
      <c r="T153" s="300">
        <f t="shared" si="33"/>
        <v>0</v>
      </c>
      <c r="AR153" s="202" t="s">
        <v>261</v>
      </c>
      <c r="AT153" s="202" t="s">
        <v>198</v>
      </c>
      <c r="AU153" s="202" t="s">
        <v>85</v>
      </c>
      <c r="AY153" s="202" t="s">
        <v>196</v>
      </c>
      <c r="BE153" s="301">
        <f t="shared" si="34"/>
        <v>0</v>
      </c>
      <c r="BF153" s="301">
        <f t="shared" si="35"/>
        <v>0</v>
      </c>
      <c r="BG153" s="301">
        <f t="shared" si="36"/>
        <v>0</v>
      </c>
      <c r="BH153" s="301">
        <f t="shared" si="37"/>
        <v>0</v>
      </c>
      <c r="BI153" s="301">
        <f t="shared" si="38"/>
        <v>0</v>
      </c>
      <c r="BJ153" s="202" t="s">
        <v>39</v>
      </c>
      <c r="BK153" s="301">
        <f t="shared" si="39"/>
        <v>0</v>
      </c>
      <c r="BL153" s="202" t="s">
        <v>261</v>
      </c>
      <c r="BM153" s="202" t="s">
        <v>3771</v>
      </c>
    </row>
    <row r="154" spans="2:65" s="212" customFormat="1" ht="25.5" customHeight="1">
      <c r="B154" s="213"/>
      <c r="C154" s="291" t="s">
        <v>403</v>
      </c>
      <c r="D154" s="291" t="s">
        <v>198</v>
      </c>
      <c r="E154" s="292" t="s">
        <v>2144</v>
      </c>
      <c r="F154" s="293" t="s">
        <v>2145</v>
      </c>
      <c r="G154" s="294" t="s">
        <v>288</v>
      </c>
      <c r="H154" s="295">
        <v>96</v>
      </c>
      <c r="I154" s="116">
        <v>0</v>
      </c>
      <c r="J154" s="296">
        <f t="shared" si="30"/>
        <v>0</v>
      </c>
      <c r="K154" s="293" t="s">
        <v>202</v>
      </c>
      <c r="L154" s="213"/>
      <c r="M154" s="297" t="s">
        <v>5</v>
      </c>
      <c r="N154" s="298" t="s">
        <v>48</v>
      </c>
      <c r="O154" s="214"/>
      <c r="P154" s="299">
        <f t="shared" si="31"/>
        <v>0</v>
      </c>
      <c r="Q154" s="299">
        <v>0</v>
      </c>
      <c r="R154" s="299">
        <f t="shared" si="32"/>
        <v>0</v>
      </c>
      <c r="S154" s="299">
        <v>0</v>
      </c>
      <c r="T154" s="300">
        <f t="shared" si="33"/>
        <v>0</v>
      </c>
      <c r="AR154" s="202" t="s">
        <v>261</v>
      </c>
      <c r="AT154" s="202" t="s">
        <v>198</v>
      </c>
      <c r="AU154" s="202" t="s">
        <v>85</v>
      </c>
      <c r="AY154" s="202" t="s">
        <v>196</v>
      </c>
      <c r="BE154" s="301">
        <f t="shared" si="34"/>
        <v>0</v>
      </c>
      <c r="BF154" s="301">
        <f t="shared" si="35"/>
        <v>0</v>
      </c>
      <c r="BG154" s="301">
        <f t="shared" si="36"/>
        <v>0</v>
      </c>
      <c r="BH154" s="301">
        <f t="shared" si="37"/>
        <v>0</v>
      </c>
      <c r="BI154" s="301">
        <f t="shared" si="38"/>
        <v>0</v>
      </c>
      <c r="BJ154" s="202" t="s">
        <v>39</v>
      </c>
      <c r="BK154" s="301">
        <f t="shared" si="39"/>
        <v>0</v>
      </c>
      <c r="BL154" s="202" t="s">
        <v>261</v>
      </c>
      <c r="BM154" s="202" t="s">
        <v>3772</v>
      </c>
    </row>
    <row r="155" spans="2:65" s="212" customFormat="1" ht="25.5" customHeight="1">
      <c r="B155" s="213"/>
      <c r="C155" s="291" t="s">
        <v>407</v>
      </c>
      <c r="D155" s="291" t="s">
        <v>198</v>
      </c>
      <c r="E155" s="292" t="s">
        <v>3075</v>
      </c>
      <c r="F155" s="293" t="s">
        <v>3076</v>
      </c>
      <c r="G155" s="294" t="s">
        <v>288</v>
      </c>
      <c r="H155" s="295">
        <v>2</v>
      </c>
      <c r="I155" s="116">
        <v>0</v>
      </c>
      <c r="J155" s="296">
        <f t="shared" si="30"/>
        <v>0</v>
      </c>
      <c r="K155" s="293" t="s">
        <v>202</v>
      </c>
      <c r="L155" s="213"/>
      <c r="M155" s="297" t="s">
        <v>5</v>
      </c>
      <c r="N155" s="298" t="s">
        <v>48</v>
      </c>
      <c r="O155" s="214"/>
      <c r="P155" s="299">
        <f t="shared" si="31"/>
        <v>0</v>
      </c>
      <c r="Q155" s="299">
        <v>0</v>
      </c>
      <c r="R155" s="299">
        <f t="shared" si="32"/>
        <v>0</v>
      </c>
      <c r="S155" s="299">
        <v>0</v>
      </c>
      <c r="T155" s="300">
        <f t="shared" si="33"/>
        <v>0</v>
      </c>
      <c r="AR155" s="202" t="s">
        <v>261</v>
      </c>
      <c r="AT155" s="202" t="s">
        <v>198</v>
      </c>
      <c r="AU155" s="202" t="s">
        <v>85</v>
      </c>
      <c r="AY155" s="202" t="s">
        <v>196</v>
      </c>
      <c r="BE155" s="301">
        <f t="shared" si="34"/>
        <v>0</v>
      </c>
      <c r="BF155" s="301">
        <f t="shared" si="35"/>
        <v>0</v>
      </c>
      <c r="BG155" s="301">
        <f t="shared" si="36"/>
        <v>0</v>
      </c>
      <c r="BH155" s="301">
        <f t="shared" si="37"/>
        <v>0</v>
      </c>
      <c r="BI155" s="301">
        <f t="shared" si="38"/>
        <v>0</v>
      </c>
      <c r="BJ155" s="202" t="s">
        <v>39</v>
      </c>
      <c r="BK155" s="301">
        <f t="shared" si="39"/>
        <v>0</v>
      </c>
      <c r="BL155" s="202" t="s">
        <v>261</v>
      </c>
      <c r="BM155" s="202" t="s">
        <v>3773</v>
      </c>
    </row>
    <row r="156" spans="2:65" s="212" customFormat="1" ht="25.5" customHeight="1">
      <c r="B156" s="213"/>
      <c r="C156" s="291" t="s">
        <v>411</v>
      </c>
      <c r="D156" s="291" t="s">
        <v>198</v>
      </c>
      <c r="E156" s="292" t="s">
        <v>2150</v>
      </c>
      <c r="F156" s="293" t="s">
        <v>2151</v>
      </c>
      <c r="G156" s="294" t="s">
        <v>288</v>
      </c>
      <c r="H156" s="295">
        <v>41</v>
      </c>
      <c r="I156" s="116">
        <v>0</v>
      </c>
      <c r="J156" s="296">
        <f t="shared" si="30"/>
        <v>0</v>
      </c>
      <c r="K156" s="293" t="s">
        <v>202</v>
      </c>
      <c r="L156" s="213"/>
      <c r="M156" s="297" t="s">
        <v>5</v>
      </c>
      <c r="N156" s="298" t="s">
        <v>48</v>
      </c>
      <c r="O156" s="214"/>
      <c r="P156" s="299">
        <f t="shared" si="31"/>
        <v>0</v>
      </c>
      <c r="Q156" s="299">
        <v>0</v>
      </c>
      <c r="R156" s="299">
        <f t="shared" si="32"/>
        <v>0</v>
      </c>
      <c r="S156" s="299">
        <v>0</v>
      </c>
      <c r="T156" s="300">
        <f t="shared" si="33"/>
        <v>0</v>
      </c>
      <c r="AR156" s="202" t="s">
        <v>261</v>
      </c>
      <c r="AT156" s="202" t="s">
        <v>198</v>
      </c>
      <c r="AU156" s="202" t="s">
        <v>85</v>
      </c>
      <c r="AY156" s="202" t="s">
        <v>196</v>
      </c>
      <c r="BE156" s="301">
        <f t="shared" si="34"/>
        <v>0</v>
      </c>
      <c r="BF156" s="301">
        <f t="shared" si="35"/>
        <v>0</v>
      </c>
      <c r="BG156" s="301">
        <f t="shared" si="36"/>
        <v>0</v>
      </c>
      <c r="BH156" s="301">
        <f t="shared" si="37"/>
        <v>0</v>
      </c>
      <c r="BI156" s="301">
        <f t="shared" si="38"/>
        <v>0</v>
      </c>
      <c r="BJ156" s="202" t="s">
        <v>39</v>
      </c>
      <c r="BK156" s="301">
        <f t="shared" si="39"/>
        <v>0</v>
      </c>
      <c r="BL156" s="202" t="s">
        <v>261</v>
      </c>
      <c r="BM156" s="202" t="s">
        <v>3774</v>
      </c>
    </row>
    <row r="157" spans="2:65" s="212" customFormat="1" ht="25.5" customHeight="1">
      <c r="B157" s="213"/>
      <c r="C157" s="291" t="s">
        <v>415</v>
      </c>
      <c r="D157" s="291" t="s">
        <v>198</v>
      </c>
      <c r="E157" s="292" t="s">
        <v>3079</v>
      </c>
      <c r="F157" s="293" t="s">
        <v>3080</v>
      </c>
      <c r="G157" s="294" t="s">
        <v>288</v>
      </c>
      <c r="H157" s="295">
        <v>4</v>
      </c>
      <c r="I157" s="116">
        <v>0</v>
      </c>
      <c r="J157" s="296">
        <f t="shared" si="30"/>
        <v>0</v>
      </c>
      <c r="K157" s="293" t="s">
        <v>202</v>
      </c>
      <c r="L157" s="213"/>
      <c r="M157" s="297" t="s">
        <v>5</v>
      </c>
      <c r="N157" s="298" t="s">
        <v>48</v>
      </c>
      <c r="O157" s="214"/>
      <c r="P157" s="299">
        <f t="shared" si="31"/>
        <v>0</v>
      </c>
      <c r="Q157" s="299">
        <v>0</v>
      </c>
      <c r="R157" s="299">
        <f t="shared" si="32"/>
        <v>0</v>
      </c>
      <c r="S157" s="299">
        <v>0</v>
      </c>
      <c r="T157" s="300">
        <f t="shared" si="33"/>
        <v>0</v>
      </c>
      <c r="AR157" s="202" t="s">
        <v>261</v>
      </c>
      <c r="AT157" s="202" t="s">
        <v>198</v>
      </c>
      <c r="AU157" s="202" t="s">
        <v>85</v>
      </c>
      <c r="AY157" s="202" t="s">
        <v>196</v>
      </c>
      <c r="BE157" s="301">
        <f t="shared" si="34"/>
        <v>0</v>
      </c>
      <c r="BF157" s="301">
        <f t="shared" si="35"/>
        <v>0</v>
      </c>
      <c r="BG157" s="301">
        <f t="shared" si="36"/>
        <v>0</v>
      </c>
      <c r="BH157" s="301">
        <f t="shared" si="37"/>
        <v>0</v>
      </c>
      <c r="BI157" s="301">
        <f t="shared" si="38"/>
        <v>0</v>
      </c>
      <c r="BJ157" s="202" t="s">
        <v>39</v>
      </c>
      <c r="BK157" s="301">
        <f t="shared" si="39"/>
        <v>0</v>
      </c>
      <c r="BL157" s="202" t="s">
        <v>261</v>
      </c>
      <c r="BM157" s="202" t="s">
        <v>3775</v>
      </c>
    </row>
    <row r="158" spans="2:65" s="279" customFormat="1" ht="29.85" customHeight="1">
      <c r="B158" s="278"/>
      <c r="D158" s="280" t="s">
        <v>76</v>
      </c>
      <c r="E158" s="289" t="s">
        <v>2153</v>
      </c>
      <c r="F158" s="289" t="s">
        <v>2154</v>
      </c>
      <c r="I158" s="115"/>
      <c r="J158" s="290">
        <f>BK158</f>
        <v>0</v>
      </c>
      <c r="L158" s="278"/>
      <c r="M158" s="283"/>
      <c r="N158" s="284"/>
      <c r="O158" s="284"/>
      <c r="P158" s="285">
        <f>SUM(P159:P180)</f>
        <v>0</v>
      </c>
      <c r="Q158" s="284"/>
      <c r="R158" s="285">
        <f>SUM(R159:R180)</f>
        <v>7.4000000000000003E-3</v>
      </c>
      <c r="S158" s="284"/>
      <c r="T158" s="286">
        <f>SUM(T159:T180)</f>
        <v>0</v>
      </c>
      <c r="AR158" s="280" t="s">
        <v>85</v>
      </c>
      <c r="AT158" s="287" t="s">
        <v>76</v>
      </c>
      <c r="AU158" s="287" t="s">
        <v>39</v>
      </c>
      <c r="AY158" s="280" t="s">
        <v>196</v>
      </c>
      <c r="BK158" s="288">
        <f>SUM(BK159:BK180)</f>
        <v>0</v>
      </c>
    </row>
    <row r="159" spans="2:65" s="212" customFormat="1" ht="25.5" customHeight="1">
      <c r="B159" s="213"/>
      <c r="C159" s="291" t="s">
        <v>419</v>
      </c>
      <c r="D159" s="291" t="s">
        <v>198</v>
      </c>
      <c r="E159" s="292" t="s">
        <v>2155</v>
      </c>
      <c r="F159" s="293" t="s">
        <v>2156</v>
      </c>
      <c r="G159" s="294" t="s">
        <v>288</v>
      </c>
      <c r="H159" s="295">
        <v>1</v>
      </c>
      <c r="I159" s="116">
        <v>0</v>
      </c>
      <c r="J159" s="296">
        <f t="shared" ref="J159:J180" si="40">ROUND(I159*H159,2)</f>
        <v>0</v>
      </c>
      <c r="K159" s="293" t="s">
        <v>202</v>
      </c>
      <c r="L159" s="213"/>
      <c r="M159" s="297" t="s">
        <v>5</v>
      </c>
      <c r="N159" s="298" t="s">
        <v>48</v>
      </c>
      <c r="O159" s="214"/>
      <c r="P159" s="299">
        <f t="shared" ref="P159:P180" si="41">O159*H159</f>
        <v>0</v>
      </c>
      <c r="Q159" s="299">
        <v>0</v>
      </c>
      <c r="R159" s="299">
        <f t="shared" ref="R159:R180" si="42">Q159*H159</f>
        <v>0</v>
      </c>
      <c r="S159" s="299">
        <v>0</v>
      </c>
      <c r="T159" s="300">
        <f t="shared" ref="T159:T180" si="43">S159*H159</f>
        <v>0</v>
      </c>
      <c r="AR159" s="202" t="s">
        <v>261</v>
      </c>
      <c r="AT159" s="202" t="s">
        <v>198</v>
      </c>
      <c r="AU159" s="202" t="s">
        <v>85</v>
      </c>
      <c r="AY159" s="202" t="s">
        <v>196</v>
      </c>
      <c r="BE159" s="301">
        <f t="shared" ref="BE159:BE180" si="44">IF(N159="základní",J159,0)</f>
        <v>0</v>
      </c>
      <c r="BF159" s="301">
        <f t="shared" ref="BF159:BF180" si="45">IF(N159="snížená",J159,0)</f>
        <v>0</v>
      </c>
      <c r="BG159" s="301">
        <f t="shared" ref="BG159:BG180" si="46">IF(N159="zákl. přenesená",J159,0)</f>
        <v>0</v>
      </c>
      <c r="BH159" s="301">
        <f t="shared" ref="BH159:BH180" si="47">IF(N159="sníž. přenesená",J159,0)</f>
        <v>0</v>
      </c>
      <c r="BI159" s="301">
        <f t="shared" ref="BI159:BI180" si="48">IF(N159="nulová",J159,0)</f>
        <v>0</v>
      </c>
      <c r="BJ159" s="202" t="s">
        <v>39</v>
      </c>
      <c r="BK159" s="301">
        <f t="shared" ref="BK159:BK180" si="49">ROUND(I159*H159,2)</f>
        <v>0</v>
      </c>
      <c r="BL159" s="202" t="s">
        <v>261</v>
      </c>
      <c r="BM159" s="202" t="s">
        <v>3776</v>
      </c>
    </row>
    <row r="160" spans="2:65" s="212" customFormat="1" ht="16.5" customHeight="1">
      <c r="B160" s="213"/>
      <c r="C160" s="302" t="s">
        <v>424</v>
      </c>
      <c r="D160" s="302" t="s">
        <v>291</v>
      </c>
      <c r="E160" s="303" t="s">
        <v>2158</v>
      </c>
      <c r="F160" s="304" t="s">
        <v>2159</v>
      </c>
      <c r="G160" s="305" t="s">
        <v>1523</v>
      </c>
      <c r="H160" s="306">
        <v>1</v>
      </c>
      <c r="I160" s="117">
        <v>0</v>
      </c>
      <c r="J160" s="307">
        <f t="shared" si="40"/>
        <v>0</v>
      </c>
      <c r="K160" s="304" t="s">
        <v>351</v>
      </c>
      <c r="L160" s="308"/>
      <c r="M160" s="309" t="s">
        <v>5</v>
      </c>
      <c r="N160" s="310" t="s">
        <v>48</v>
      </c>
      <c r="O160" s="214"/>
      <c r="P160" s="299">
        <f t="shared" si="41"/>
        <v>0</v>
      </c>
      <c r="Q160" s="299">
        <v>0</v>
      </c>
      <c r="R160" s="299">
        <f t="shared" si="42"/>
        <v>0</v>
      </c>
      <c r="S160" s="299">
        <v>0</v>
      </c>
      <c r="T160" s="300">
        <f t="shared" si="43"/>
        <v>0</v>
      </c>
      <c r="AR160" s="202" t="s">
        <v>327</v>
      </c>
      <c r="AT160" s="202" t="s">
        <v>291</v>
      </c>
      <c r="AU160" s="202" t="s">
        <v>85</v>
      </c>
      <c r="AY160" s="202" t="s">
        <v>196</v>
      </c>
      <c r="BE160" s="301">
        <f t="shared" si="44"/>
        <v>0</v>
      </c>
      <c r="BF160" s="301">
        <f t="shared" si="45"/>
        <v>0</v>
      </c>
      <c r="BG160" s="301">
        <f t="shared" si="46"/>
        <v>0</v>
      </c>
      <c r="BH160" s="301">
        <f t="shared" si="47"/>
        <v>0</v>
      </c>
      <c r="BI160" s="301">
        <f t="shared" si="48"/>
        <v>0</v>
      </c>
      <c r="BJ160" s="202" t="s">
        <v>39</v>
      </c>
      <c r="BK160" s="301">
        <f t="shared" si="49"/>
        <v>0</v>
      </c>
      <c r="BL160" s="202" t="s">
        <v>261</v>
      </c>
      <c r="BM160" s="202" t="s">
        <v>3777</v>
      </c>
    </row>
    <row r="161" spans="2:65" s="212" customFormat="1" ht="25.5" customHeight="1">
      <c r="B161" s="213"/>
      <c r="C161" s="291" t="s">
        <v>428</v>
      </c>
      <c r="D161" s="291" t="s">
        <v>198</v>
      </c>
      <c r="E161" s="292" t="s">
        <v>2161</v>
      </c>
      <c r="F161" s="293" t="s">
        <v>2162</v>
      </c>
      <c r="G161" s="294" t="s">
        <v>288</v>
      </c>
      <c r="H161" s="295">
        <v>2</v>
      </c>
      <c r="I161" s="116">
        <v>0</v>
      </c>
      <c r="J161" s="296">
        <f t="shared" si="40"/>
        <v>0</v>
      </c>
      <c r="K161" s="293" t="s">
        <v>202</v>
      </c>
      <c r="L161" s="213"/>
      <c r="M161" s="297" t="s">
        <v>5</v>
      </c>
      <c r="N161" s="298" t="s">
        <v>48</v>
      </c>
      <c r="O161" s="214"/>
      <c r="P161" s="299">
        <f t="shared" si="41"/>
        <v>0</v>
      </c>
      <c r="Q161" s="299">
        <v>0</v>
      </c>
      <c r="R161" s="299">
        <f t="shared" si="42"/>
        <v>0</v>
      </c>
      <c r="S161" s="299">
        <v>0</v>
      </c>
      <c r="T161" s="300">
        <f t="shared" si="43"/>
        <v>0</v>
      </c>
      <c r="AR161" s="202" t="s">
        <v>261</v>
      </c>
      <c r="AT161" s="202" t="s">
        <v>198</v>
      </c>
      <c r="AU161" s="202" t="s">
        <v>85</v>
      </c>
      <c r="AY161" s="202" t="s">
        <v>196</v>
      </c>
      <c r="BE161" s="301">
        <f t="shared" si="44"/>
        <v>0</v>
      </c>
      <c r="BF161" s="301">
        <f t="shared" si="45"/>
        <v>0</v>
      </c>
      <c r="BG161" s="301">
        <f t="shared" si="46"/>
        <v>0</v>
      </c>
      <c r="BH161" s="301">
        <f t="shared" si="47"/>
        <v>0</v>
      </c>
      <c r="BI161" s="301">
        <f t="shared" si="48"/>
        <v>0</v>
      </c>
      <c r="BJ161" s="202" t="s">
        <v>39</v>
      </c>
      <c r="BK161" s="301">
        <f t="shared" si="49"/>
        <v>0</v>
      </c>
      <c r="BL161" s="202" t="s">
        <v>261</v>
      </c>
      <c r="BM161" s="202" t="s">
        <v>3778</v>
      </c>
    </row>
    <row r="162" spans="2:65" s="212" customFormat="1" ht="16.5" customHeight="1">
      <c r="B162" s="213"/>
      <c r="C162" s="302" t="s">
        <v>432</v>
      </c>
      <c r="D162" s="302" t="s">
        <v>291</v>
      </c>
      <c r="E162" s="303" t="s">
        <v>2164</v>
      </c>
      <c r="F162" s="304" t="s">
        <v>3779</v>
      </c>
      <c r="G162" s="305" t="s">
        <v>1523</v>
      </c>
      <c r="H162" s="306">
        <v>2</v>
      </c>
      <c r="I162" s="117">
        <v>0</v>
      </c>
      <c r="J162" s="307">
        <f t="shared" si="40"/>
        <v>0</v>
      </c>
      <c r="K162" s="330" t="s">
        <v>351</v>
      </c>
      <c r="L162" s="308"/>
      <c r="M162" s="309" t="s">
        <v>5</v>
      </c>
      <c r="N162" s="310" t="s">
        <v>48</v>
      </c>
      <c r="O162" s="214"/>
      <c r="P162" s="299">
        <f t="shared" si="41"/>
        <v>0</v>
      </c>
      <c r="Q162" s="299">
        <v>0</v>
      </c>
      <c r="R162" s="299">
        <f t="shared" si="42"/>
        <v>0</v>
      </c>
      <c r="S162" s="299">
        <v>0</v>
      </c>
      <c r="T162" s="300">
        <f t="shared" si="43"/>
        <v>0</v>
      </c>
      <c r="AR162" s="202" t="s">
        <v>327</v>
      </c>
      <c r="AT162" s="202" t="s">
        <v>291</v>
      </c>
      <c r="AU162" s="202" t="s">
        <v>85</v>
      </c>
      <c r="AY162" s="202" t="s">
        <v>196</v>
      </c>
      <c r="BE162" s="301">
        <f t="shared" si="44"/>
        <v>0</v>
      </c>
      <c r="BF162" s="301">
        <f t="shared" si="45"/>
        <v>0</v>
      </c>
      <c r="BG162" s="301">
        <f t="shared" si="46"/>
        <v>0</v>
      </c>
      <c r="BH162" s="301">
        <f t="shared" si="47"/>
        <v>0</v>
      </c>
      <c r="BI162" s="301">
        <f t="shared" si="48"/>
        <v>0</v>
      </c>
      <c r="BJ162" s="202" t="s">
        <v>39</v>
      </c>
      <c r="BK162" s="301">
        <f t="shared" si="49"/>
        <v>0</v>
      </c>
      <c r="BL162" s="202" t="s">
        <v>261</v>
      </c>
      <c r="BM162" s="202" t="s">
        <v>3780</v>
      </c>
    </row>
    <row r="163" spans="2:65" s="212" customFormat="1" ht="25.5" customHeight="1">
      <c r="B163" s="213"/>
      <c r="C163" s="291" t="s">
        <v>436</v>
      </c>
      <c r="D163" s="291" t="s">
        <v>198</v>
      </c>
      <c r="E163" s="292" t="s">
        <v>2167</v>
      </c>
      <c r="F163" s="293" t="s">
        <v>2168</v>
      </c>
      <c r="G163" s="294" t="s">
        <v>288</v>
      </c>
      <c r="H163" s="295">
        <v>2</v>
      </c>
      <c r="I163" s="116">
        <v>0</v>
      </c>
      <c r="J163" s="296">
        <f t="shared" si="40"/>
        <v>0</v>
      </c>
      <c r="K163" s="293" t="s">
        <v>202</v>
      </c>
      <c r="L163" s="213"/>
      <c r="M163" s="297" t="s">
        <v>5</v>
      </c>
      <c r="N163" s="298" t="s">
        <v>48</v>
      </c>
      <c r="O163" s="214"/>
      <c r="P163" s="299">
        <f t="shared" si="41"/>
        <v>0</v>
      </c>
      <c r="Q163" s="299">
        <v>0</v>
      </c>
      <c r="R163" s="299">
        <f t="shared" si="42"/>
        <v>0</v>
      </c>
      <c r="S163" s="299">
        <v>0</v>
      </c>
      <c r="T163" s="300">
        <f t="shared" si="43"/>
        <v>0</v>
      </c>
      <c r="AR163" s="202" t="s">
        <v>261</v>
      </c>
      <c r="AT163" s="202" t="s">
        <v>198</v>
      </c>
      <c r="AU163" s="202" t="s">
        <v>85</v>
      </c>
      <c r="AY163" s="202" t="s">
        <v>196</v>
      </c>
      <c r="BE163" s="301">
        <f t="shared" si="44"/>
        <v>0</v>
      </c>
      <c r="BF163" s="301">
        <f t="shared" si="45"/>
        <v>0</v>
      </c>
      <c r="BG163" s="301">
        <f t="shared" si="46"/>
        <v>0</v>
      </c>
      <c r="BH163" s="301">
        <f t="shared" si="47"/>
        <v>0</v>
      </c>
      <c r="BI163" s="301">
        <f t="shared" si="48"/>
        <v>0</v>
      </c>
      <c r="BJ163" s="202" t="s">
        <v>39</v>
      </c>
      <c r="BK163" s="301">
        <f t="shared" si="49"/>
        <v>0</v>
      </c>
      <c r="BL163" s="202" t="s">
        <v>261</v>
      </c>
      <c r="BM163" s="202" t="s">
        <v>3781</v>
      </c>
    </row>
    <row r="164" spans="2:65" s="212" customFormat="1" ht="16.5" customHeight="1">
      <c r="B164" s="213"/>
      <c r="C164" s="302" t="s">
        <v>440</v>
      </c>
      <c r="D164" s="302" t="s">
        <v>291</v>
      </c>
      <c r="E164" s="303" t="s">
        <v>2170</v>
      </c>
      <c r="F164" s="304" t="s">
        <v>3782</v>
      </c>
      <c r="G164" s="305" t="s">
        <v>288</v>
      </c>
      <c r="H164" s="306">
        <v>2</v>
      </c>
      <c r="I164" s="117">
        <v>0</v>
      </c>
      <c r="J164" s="307">
        <f t="shared" si="40"/>
        <v>0</v>
      </c>
      <c r="K164" s="304" t="s">
        <v>351</v>
      </c>
      <c r="L164" s="308"/>
      <c r="M164" s="309" t="s">
        <v>5</v>
      </c>
      <c r="N164" s="310" t="s">
        <v>48</v>
      </c>
      <c r="O164" s="214"/>
      <c r="P164" s="299">
        <f t="shared" si="41"/>
        <v>0</v>
      </c>
      <c r="Q164" s="299">
        <v>5.0000000000000002E-5</v>
      </c>
      <c r="R164" s="299">
        <f t="shared" si="42"/>
        <v>1E-4</v>
      </c>
      <c r="S164" s="299">
        <v>0</v>
      </c>
      <c r="T164" s="300">
        <f t="shared" si="43"/>
        <v>0</v>
      </c>
      <c r="AR164" s="202" t="s">
        <v>327</v>
      </c>
      <c r="AT164" s="202" t="s">
        <v>291</v>
      </c>
      <c r="AU164" s="202" t="s">
        <v>85</v>
      </c>
      <c r="AY164" s="202" t="s">
        <v>196</v>
      </c>
      <c r="BE164" s="301">
        <f t="shared" si="44"/>
        <v>0</v>
      </c>
      <c r="BF164" s="301">
        <f t="shared" si="45"/>
        <v>0</v>
      </c>
      <c r="BG164" s="301">
        <f t="shared" si="46"/>
        <v>0</v>
      </c>
      <c r="BH164" s="301">
        <f t="shared" si="47"/>
        <v>0</v>
      </c>
      <c r="BI164" s="301">
        <f t="shared" si="48"/>
        <v>0</v>
      </c>
      <c r="BJ164" s="202" t="s">
        <v>39</v>
      </c>
      <c r="BK164" s="301">
        <f t="shared" si="49"/>
        <v>0</v>
      </c>
      <c r="BL164" s="202" t="s">
        <v>261</v>
      </c>
      <c r="BM164" s="202" t="s">
        <v>3783</v>
      </c>
    </row>
    <row r="165" spans="2:65" s="212" customFormat="1" ht="25.5" customHeight="1">
      <c r="B165" s="213"/>
      <c r="C165" s="291" t="s">
        <v>444</v>
      </c>
      <c r="D165" s="291" t="s">
        <v>198</v>
      </c>
      <c r="E165" s="292" t="s">
        <v>2179</v>
      </c>
      <c r="F165" s="293" t="s">
        <v>2180</v>
      </c>
      <c r="G165" s="294" t="s">
        <v>288</v>
      </c>
      <c r="H165" s="295">
        <v>6</v>
      </c>
      <c r="I165" s="116">
        <v>0</v>
      </c>
      <c r="J165" s="296">
        <f t="shared" si="40"/>
        <v>0</v>
      </c>
      <c r="K165" s="293" t="s">
        <v>202</v>
      </c>
      <c r="L165" s="213"/>
      <c r="M165" s="297" t="s">
        <v>5</v>
      </c>
      <c r="N165" s="298" t="s">
        <v>48</v>
      </c>
      <c r="O165" s="214"/>
      <c r="P165" s="299">
        <f t="shared" si="41"/>
        <v>0</v>
      </c>
      <c r="Q165" s="299">
        <v>0</v>
      </c>
      <c r="R165" s="299">
        <f t="shared" si="42"/>
        <v>0</v>
      </c>
      <c r="S165" s="299">
        <v>0</v>
      </c>
      <c r="T165" s="300">
        <f t="shared" si="43"/>
        <v>0</v>
      </c>
      <c r="AR165" s="202" t="s">
        <v>261</v>
      </c>
      <c r="AT165" s="202" t="s">
        <v>198</v>
      </c>
      <c r="AU165" s="202" t="s">
        <v>85</v>
      </c>
      <c r="AY165" s="202" t="s">
        <v>196</v>
      </c>
      <c r="BE165" s="301">
        <f t="shared" si="44"/>
        <v>0</v>
      </c>
      <c r="BF165" s="301">
        <f t="shared" si="45"/>
        <v>0</v>
      </c>
      <c r="BG165" s="301">
        <f t="shared" si="46"/>
        <v>0</v>
      </c>
      <c r="BH165" s="301">
        <f t="shared" si="47"/>
        <v>0</v>
      </c>
      <c r="BI165" s="301">
        <f t="shared" si="48"/>
        <v>0</v>
      </c>
      <c r="BJ165" s="202" t="s">
        <v>39</v>
      </c>
      <c r="BK165" s="301">
        <f t="shared" si="49"/>
        <v>0</v>
      </c>
      <c r="BL165" s="202" t="s">
        <v>261</v>
      </c>
      <c r="BM165" s="202" t="s">
        <v>3784</v>
      </c>
    </row>
    <row r="166" spans="2:65" s="212" customFormat="1" ht="16.5" customHeight="1">
      <c r="B166" s="213"/>
      <c r="C166" s="302" t="s">
        <v>448</v>
      </c>
      <c r="D166" s="302" t="s">
        <v>291</v>
      </c>
      <c r="E166" s="303" t="s">
        <v>2182</v>
      </c>
      <c r="F166" s="304" t="s">
        <v>3785</v>
      </c>
      <c r="G166" s="305" t="s">
        <v>288</v>
      </c>
      <c r="H166" s="306">
        <v>6</v>
      </c>
      <c r="I166" s="117">
        <v>0</v>
      </c>
      <c r="J166" s="307">
        <f t="shared" si="40"/>
        <v>0</v>
      </c>
      <c r="K166" s="304" t="s">
        <v>351</v>
      </c>
      <c r="L166" s="308"/>
      <c r="M166" s="309" t="s">
        <v>5</v>
      </c>
      <c r="N166" s="310" t="s">
        <v>48</v>
      </c>
      <c r="O166" s="214"/>
      <c r="P166" s="299">
        <f t="shared" si="41"/>
        <v>0</v>
      </c>
      <c r="Q166" s="299">
        <v>5.0000000000000002E-5</v>
      </c>
      <c r="R166" s="299">
        <f t="shared" si="42"/>
        <v>3.0000000000000003E-4</v>
      </c>
      <c r="S166" s="299">
        <v>0</v>
      </c>
      <c r="T166" s="300">
        <f t="shared" si="43"/>
        <v>0</v>
      </c>
      <c r="AR166" s="202" t="s">
        <v>327</v>
      </c>
      <c r="AT166" s="202" t="s">
        <v>291</v>
      </c>
      <c r="AU166" s="202" t="s">
        <v>85</v>
      </c>
      <c r="AY166" s="202" t="s">
        <v>196</v>
      </c>
      <c r="BE166" s="301">
        <f t="shared" si="44"/>
        <v>0</v>
      </c>
      <c r="BF166" s="301">
        <f t="shared" si="45"/>
        <v>0</v>
      </c>
      <c r="BG166" s="301">
        <f t="shared" si="46"/>
        <v>0</v>
      </c>
      <c r="BH166" s="301">
        <f t="shared" si="47"/>
        <v>0</v>
      </c>
      <c r="BI166" s="301">
        <f t="shared" si="48"/>
        <v>0</v>
      </c>
      <c r="BJ166" s="202" t="s">
        <v>39</v>
      </c>
      <c r="BK166" s="301">
        <f t="shared" si="49"/>
        <v>0</v>
      </c>
      <c r="BL166" s="202" t="s">
        <v>261</v>
      </c>
      <c r="BM166" s="202" t="s">
        <v>3786</v>
      </c>
    </row>
    <row r="167" spans="2:65" s="212" customFormat="1" ht="38.25" customHeight="1">
      <c r="B167" s="213"/>
      <c r="C167" s="291" t="s">
        <v>452</v>
      </c>
      <c r="D167" s="291" t="s">
        <v>198</v>
      </c>
      <c r="E167" s="292" t="s">
        <v>3787</v>
      </c>
      <c r="F167" s="293" t="s">
        <v>3788</v>
      </c>
      <c r="G167" s="294" t="s">
        <v>288</v>
      </c>
      <c r="H167" s="295">
        <v>4</v>
      </c>
      <c r="I167" s="116">
        <v>0</v>
      </c>
      <c r="J167" s="296">
        <f t="shared" si="40"/>
        <v>0</v>
      </c>
      <c r="K167" s="293" t="s">
        <v>202</v>
      </c>
      <c r="L167" s="213"/>
      <c r="M167" s="297" t="s">
        <v>5</v>
      </c>
      <c r="N167" s="298" t="s">
        <v>48</v>
      </c>
      <c r="O167" s="214"/>
      <c r="P167" s="299">
        <f t="shared" si="41"/>
        <v>0</v>
      </c>
      <c r="Q167" s="299">
        <v>0</v>
      </c>
      <c r="R167" s="299">
        <f t="shared" si="42"/>
        <v>0</v>
      </c>
      <c r="S167" s="299">
        <v>0</v>
      </c>
      <c r="T167" s="300">
        <f t="shared" si="43"/>
        <v>0</v>
      </c>
      <c r="AR167" s="202" t="s">
        <v>261</v>
      </c>
      <c r="AT167" s="202" t="s">
        <v>198</v>
      </c>
      <c r="AU167" s="202" t="s">
        <v>85</v>
      </c>
      <c r="AY167" s="202" t="s">
        <v>196</v>
      </c>
      <c r="BE167" s="301">
        <f t="shared" si="44"/>
        <v>0</v>
      </c>
      <c r="BF167" s="301">
        <f t="shared" si="45"/>
        <v>0</v>
      </c>
      <c r="BG167" s="301">
        <f t="shared" si="46"/>
        <v>0</v>
      </c>
      <c r="BH167" s="301">
        <f t="shared" si="47"/>
        <v>0</v>
      </c>
      <c r="BI167" s="301">
        <f t="shared" si="48"/>
        <v>0</v>
      </c>
      <c r="BJ167" s="202" t="s">
        <v>39</v>
      </c>
      <c r="BK167" s="301">
        <f t="shared" si="49"/>
        <v>0</v>
      </c>
      <c r="BL167" s="202" t="s">
        <v>261</v>
      </c>
      <c r="BM167" s="202" t="s">
        <v>3789</v>
      </c>
    </row>
    <row r="168" spans="2:65" s="212" customFormat="1" ht="16.5" customHeight="1">
      <c r="B168" s="213"/>
      <c r="C168" s="302" t="s">
        <v>456</v>
      </c>
      <c r="D168" s="302" t="s">
        <v>291</v>
      </c>
      <c r="E168" s="303" t="s">
        <v>3790</v>
      </c>
      <c r="F168" s="304" t="s">
        <v>3791</v>
      </c>
      <c r="G168" s="305" t="s">
        <v>288</v>
      </c>
      <c r="H168" s="306">
        <v>4</v>
      </c>
      <c r="I168" s="117">
        <v>0</v>
      </c>
      <c r="J168" s="307">
        <f t="shared" si="40"/>
        <v>0</v>
      </c>
      <c r="K168" s="304" t="s">
        <v>351</v>
      </c>
      <c r="L168" s="308"/>
      <c r="M168" s="309" t="s">
        <v>5</v>
      </c>
      <c r="N168" s="310" t="s">
        <v>48</v>
      </c>
      <c r="O168" s="214"/>
      <c r="P168" s="299">
        <f t="shared" si="41"/>
        <v>0</v>
      </c>
      <c r="Q168" s="299">
        <v>5.0000000000000002E-5</v>
      </c>
      <c r="R168" s="299">
        <f t="shared" si="42"/>
        <v>2.0000000000000001E-4</v>
      </c>
      <c r="S168" s="299">
        <v>0</v>
      </c>
      <c r="T168" s="300">
        <f t="shared" si="43"/>
        <v>0</v>
      </c>
      <c r="AR168" s="202" t="s">
        <v>327</v>
      </c>
      <c r="AT168" s="202" t="s">
        <v>291</v>
      </c>
      <c r="AU168" s="202" t="s">
        <v>85</v>
      </c>
      <c r="AY168" s="202" t="s">
        <v>196</v>
      </c>
      <c r="BE168" s="301">
        <f t="shared" si="44"/>
        <v>0</v>
      </c>
      <c r="BF168" s="301">
        <f t="shared" si="45"/>
        <v>0</v>
      </c>
      <c r="BG168" s="301">
        <f t="shared" si="46"/>
        <v>0</v>
      </c>
      <c r="BH168" s="301">
        <f t="shared" si="47"/>
        <v>0</v>
      </c>
      <c r="BI168" s="301">
        <f t="shared" si="48"/>
        <v>0</v>
      </c>
      <c r="BJ168" s="202" t="s">
        <v>39</v>
      </c>
      <c r="BK168" s="301">
        <f t="shared" si="49"/>
        <v>0</v>
      </c>
      <c r="BL168" s="202" t="s">
        <v>261</v>
      </c>
      <c r="BM168" s="202" t="s">
        <v>3792</v>
      </c>
    </row>
    <row r="169" spans="2:65" s="212" customFormat="1" ht="25.5" customHeight="1">
      <c r="B169" s="213"/>
      <c r="C169" s="291" t="s">
        <v>460</v>
      </c>
      <c r="D169" s="291" t="s">
        <v>198</v>
      </c>
      <c r="E169" s="292" t="s">
        <v>3101</v>
      </c>
      <c r="F169" s="293" t="s">
        <v>3102</v>
      </c>
      <c r="G169" s="294" t="s">
        <v>288</v>
      </c>
      <c r="H169" s="295">
        <v>2</v>
      </c>
      <c r="I169" s="116">
        <v>0</v>
      </c>
      <c r="J169" s="296">
        <f t="shared" si="40"/>
        <v>0</v>
      </c>
      <c r="K169" s="293" t="s">
        <v>202</v>
      </c>
      <c r="L169" s="213"/>
      <c r="M169" s="297" t="s">
        <v>5</v>
      </c>
      <c r="N169" s="298" t="s">
        <v>48</v>
      </c>
      <c r="O169" s="214"/>
      <c r="P169" s="299">
        <f t="shared" si="41"/>
        <v>0</v>
      </c>
      <c r="Q169" s="299">
        <v>0</v>
      </c>
      <c r="R169" s="299">
        <f t="shared" si="42"/>
        <v>0</v>
      </c>
      <c r="S169" s="299">
        <v>0</v>
      </c>
      <c r="T169" s="300">
        <f t="shared" si="43"/>
        <v>0</v>
      </c>
      <c r="AR169" s="202" t="s">
        <v>261</v>
      </c>
      <c r="AT169" s="202" t="s">
        <v>198</v>
      </c>
      <c r="AU169" s="202" t="s">
        <v>85</v>
      </c>
      <c r="AY169" s="202" t="s">
        <v>196</v>
      </c>
      <c r="BE169" s="301">
        <f t="shared" si="44"/>
        <v>0</v>
      </c>
      <c r="BF169" s="301">
        <f t="shared" si="45"/>
        <v>0</v>
      </c>
      <c r="BG169" s="301">
        <f t="shared" si="46"/>
        <v>0</v>
      </c>
      <c r="BH169" s="301">
        <f t="shared" si="47"/>
        <v>0</v>
      </c>
      <c r="BI169" s="301">
        <f t="shared" si="48"/>
        <v>0</v>
      </c>
      <c r="BJ169" s="202" t="s">
        <v>39</v>
      </c>
      <c r="BK169" s="301">
        <f t="shared" si="49"/>
        <v>0</v>
      </c>
      <c r="BL169" s="202" t="s">
        <v>261</v>
      </c>
      <c r="BM169" s="202" t="s">
        <v>3793</v>
      </c>
    </row>
    <row r="170" spans="2:65" s="212" customFormat="1" ht="16.5" customHeight="1">
      <c r="B170" s="213"/>
      <c r="C170" s="302" t="s">
        <v>466</v>
      </c>
      <c r="D170" s="302" t="s">
        <v>291</v>
      </c>
      <c r="E170" s="303" t="s">
        <v>3104</v>
      </c>
      <c r="F170" s="304" t="s">
        <v>3794</v>
      </c>
      <c r="G170" s="305" t="s">
        <v>1523</v>
      </c>
      <c r="H170" s="306">
        <v>2</v>
      </c>
      <c r="I170" s="117">
        <v>0</v>
      </c>
      <c r="J170" s="307">
        <f t="shared" si="40"/>
        <v>0</v>
      </c>
      <c r="K170" s="304" t="s">
        <v>351</v>
      </c>
      <c r="L170" s="308"/>
      <c r="M170" s="309" t="s">
        <v>5</v>
      </c>
      <c r="N170" s="310" t="s">
        <v>48</v>
      </c>
      <c r="O170" s="214"/>
      <c r="P170" s="299">
        <f t="shared" si="41"/>
        <v>0</v>
      </c>
      <c r="Q170" s="299">
        <v>0</v>
      </c>
      <c r="R170" s="299">
        <f t="shared" si="42"/>
        <v>0</v>
      </c>
      <c r="S170" s="299">
        <v>0</v>
      </c>
      <c r="T170" s="300">
        <f t="shared" si="43"/>
        <v>0</v>
      </c>
      <c r="AR170" s="202" t="s">
        <v>327</v>
      </c>
      <c r="AT170" s="202" t="s">
        <v>291</v>
      </c>
      <c r="AU170" s="202" t="s">
        <v>85</v>
      </c>
      <c r="AY170" s="202" t="s">
        <v>196</v>
      </c>
      <c r="BE170" s="301">
        <f t="shared" si="44"/>
        <v>0</v>
      </c>
      <c r="BF170" s="301">
        <f t="shared" si="45"/>
        <v>0</v>
      </c>
      <c r="BG170" s="301">
        <f t="shared" si="46"/>
        <v>0</v>
      </c>
      <c r="BH170" s="301">
        <f t="shared" si="47"/>
        <v>0</v>
      </c>
      <c r="BI170" s="301">
        <f t="shared" si="48"/>
        <v>0</v>
      </c>
      <c r="BJ170" s="202" t="s">
        <v>39</v>
      </c>
      <c r="BK170" s="301">
        <f t="shared" si="49"/>
        <v>0</v>
      </c>
      <c r="BL170" s="202" t="s">
        <v>261</v>
      </c>
      <c r="BM170" s="202" t="s">
        <v>3795</v>
      </c>
    </row>
    <row r="171" spans="2:65" s="212" customFormat="1" ht="25.5" customHeight="1">
      <c r="B171" s="213"/>
      <c r="C171" s="291" t="s">
        <v>470</v>
      </c>
      <c r="D171" s="291" t="s">
        <v>198</v>
      </c>
      <c r="E171" s="292" t="s">
        <v>2185</v>
      </c>
      <c r="F171" s="293" t="s">
        <v>2186</v>
      </c>
      <c r="G171" s="294" t="s">
        <v>288</v>
      </c>
      <c r="H171" s="295">
        <v>40</v>
      </c>
      <c r="I171" s="116">
        <v>0</v>
      </c>
      <c r="J171" s="296">
        <f t="shared" si="40"/>
        <v>0</v>
      </c>
      <c r="K171" s="293" t="s">
        <v>202</v>
      </c>
      <c r="L171" s="213"/>
      <c r="M171" s="297" t="s">
        <v>5</v>
      </c>
      <c r="N171" s="298" t="s">
        <v>48</v>
      </c>
      <c r="O171" s="214"/>
      <c r="P171" s="299">
        <f t="shared" si="41"/>
        <v>0</v>
      </c>
      <c r="Q171" s="299">
        <v>0</v>
      </c>
      <c r="R171" s="299">
        <f t="shared" si="42"/>
        <v>0</v>
      </c>
      <c r="S171" s="299">
        <v>0</v>
      </c>
      <c r="T171" s="300">
        <f t="shared" si="43"/>
        <v>0</v>
      </c>
      <c r="AR171" s="202" t="s">
        <v>261</v>
      </c>
      <c r="AT171" s="202" t="s">
        <v>198</v>
      </c>
      <c r="AU171" s="202" t="s">
        <v>85</v>
      </c>
      <c r="AY171" s="202" t="s">
        <v>196</v>
      </c>
      <c r="BE171" s="301">
        <f t="shared" si="44"/>
        <v>0</v>
      </c>
      <c r="BF171" s="301">
        <f t="shared" si="45"/>
        <v>0</v>
      </c>
      <c r="BG171" s="301">
        <f t="shared" si="46"/>
        <v>0</v>
      </c>
      <c r="BH171" s="301">
        <f t="shared" si="47"/>
        <v>0</v>
      </c>
      <c r="BI171" s="301">
        <f t="shared" si="48"/>
        <v>0</v>
      </c>
      <c r="BJ171" s="202" t="s">
        <v>39</v>
      </c>
      <c r="BK171" s="301">
        <f t="shared" si="49"/>
        <v>0</v>
      </c>
      <c r="BL171" s="202" t="s">
        <v>261</v>
      </c>
      <c r="BM171" s="202" t="s">
        <v>3796</v>
      </c>
    </row>
    <row r="172" spans="2:65" s="212" customFormat="1" ht="16.5" customHeight="1">
      <c r="B172" s="213"/>
      <c r="C172" s="302" t="s">
        <v>475</v>
      </c>
      <c r="D172" s="302" t="s">
        <v>291</v>
      </c>
      <c r="E172" s="303" t="s">
        <v>2188</v>
      </c>
      <c r="F172" s="304" t="s">
        <v>3797</v>
      </c>
      <c r="G172" s="305" t="s">
        <v>288</v>
      </c>
      <c r="H172" s="306">
        <v>26</v>
      </c>
      <c r="I172" s="117">
        <v>0</v>
      </c>
      <c r="J172" s="307">
        <f t="shared" si="40"/>
        <v>0</v>
      </c>
      <c r="K172" s="304" t="s">
        <v>351</v>
      </c>
      <c r="L172" s="308"/>
      <c r="M172" s="309" t="s">
        <v>5</v>
      </c>
      <c r="N172" s="310" t="s">
        <v>48</v>
      </c>
      <c r="O172" s="214"/>
      <c r="P172" s="299">
        <f t="shared" si="41"/>
        <v>0</v>
      </c>
      <c r="Q172" s="299">
        <v>6.0000000000000002E-5</v>
      </c>
      <c r="R172" s="299">
        <f t="shared" si="42"/>
        <v>1.56E-3</v>
      </c>
      <c r="S172" s="299">
        <v>0</v>
      </c>
      <c r="T172" s="300">
        <f t="shared" si="43"/>
        <v>0</v>
      </c>
      <c r="AR172" s="202" t="s">
        <v>327</v>
      </c>
      <c r="AT172" s="202" t="s">
        <v>291</v>
      </c>
      <c r="AU172" s="202" t="s">
        <v>85</v>
      </c>
      <c r="AY172" s="202" t="s">
        <v>196</v>
      </c>
      <c r="BE172" s="301">
        <f t="shared" si="44"/>
        <v>0</v>
      </c>
      <c r="BF172" s="301">
        <f t="shared" si="45"/>
        <v>0</v>
      </c>
      <c r="BG172" s="301">
        <f t="shared" si="46"/>
        <v>0</v>
      </c>
      <c r="BH172" s="301">
        <f t="shared" si="47"/>
        <v>0</v>
      </c>
      <c r="BI172" s="301">
        <f t="shared" si="48"/>
        <v>0</v>
      </c>
      <c r="BJ172" s="202" t="s">
        <v>39</v>
      </c>
      <c r="BK172" s="301">
        <f t="shared" si="49"/>
        <v>0</v>
      </c>
      <c r="BL172" s="202" t="s">
        <v>261</v>
      </c>
      <c r="BM172" s="202" t="s">
        <v>3798</v>
      </c>
    </row>
    <row r="173" spans="2:65" s="212" customFormat="1" ht="16.5" customHeight="1">
      <c r="B173" s="213"/>
      <c r="C173" s="302" t="s">
        <v>479</v>
      </c>
      <c r="D173" s="302" t="s">
        <v>291</v>
      </c>
      <c r="E173" s="303" t="s">
        <v>2191</v>
      </c>
      <c r="F173" s="304" t="s">
        <v>3799</v>
      </c>
      <c r="G173" s="305" t="s">
        <v>288</v>
      </c>
      <c r="H173" s="306">
        <v>14</v>
      </c>
      <c r="I173" s="117">
        <v>0</v>
      </c>
      <c r="J173" s="307">
        <f t="shared" si="40"/>
        <v>0</v>
      </c>
      <c r="K173" s="304" t="s">
        <v>351</v>
      </c>
      <c r="L173" s="308"/>
      <c r="M173" s="309" t="s">
        <v>5</v>
      </c>
      <c r="N173" s="310" t="s">
        <v>48</v>
      </c>
      <c r="O173" s="214"/>
      <c r="P173" s="299">
        <f t="shared" si="41"/>
        <v>0</v>
      </c>
      <c r="Q173" s="299">
        <v>6.0000000000000002E-5</v>
      </c>
      <c r="R173" s="299">
        <f t="shared" si="42"/>
        <v>8.4000000000000003E-4</v>
      </c>
      <c r="S173" s="299">
        <v>0</v>
      </c>
      <c r="T173" s="300">
        <f t="shared" si="43"/>
        <v>0</v>
      </c>
      <c r="AR173" s="202" t="s">
        <v>327</v>
      </c>
      <c r="AT173" s="202" t="s">
        <v>291</v>
      </c>
      <c r="AU173" s="202" t="s">
        <v>85</v>
      </c>
      <c r="AY173" s="202" t="s">
        <v>196</v>
      </c>
      <c r="BE173" s="301">
        <f t="shared" si="44"/>
        <v>0</v>
      </c>
      <c r="BF173" s="301">
        <f t="shared" si="45"/>
        <v>0</v>
      </c>
      <c r="BG173" s="301">
        <f t="shared" si="46"/>
        <v>0</v>
      </c>
      <c r="BH173" s="301">
        <f t="shared" si="47"/>
        <v>0</v>
      </c>
      <c r="BI173" s="301">
        <f t="shared" si="48"/>
        <v>0</v>
      </c>
      <c r="BJ173" s="202" t="s">
        <v>39</v>
      </c>
      <c r="BK173" s="301">
        <f t="shared" si="49"/>
        <v>0</v>
      </c>
      <c r="BL173" s="202" t="s">
        <v>261</v>
      </c>
      <c r="BM173" s="202" t="s">
        <v>3800</v>
      </c>
    </row>
    <row r="174" spans="2:65" s="212" customFormat="1" ht="25.5" customHeight="1">
      <c r="B174" s="213"/>
      <c r="C174" s="291" t="s">
        <v>484</v>
      </c>
      <c r="D174" s="291" t="s">
        <v>198</v>
      </c>
      <c r="E174" s="292" t="s">
        <v>2194</v>
      </c>
      <c r="F174" s="293" t="s">
        <v>2195</v>
      </c>
      <c r="G174" s="294" t="s">
        <v>288</v>
      </c>
      <c r="H174" s="295">
        <v>20</v>
      </c>
      <c r="I174" s="116">
        <v>0</v>
      </c>
      <c r="J174" s="296">
        <f t="shared" si="40"/>
        <v>0</v>
      </c>
      <c r="K174" s="293" t="s">
        <v>202</v>
      </c>
      <c r="L174" s="213"/>
      <c r="M174" s="297" t="s">
        <v>5</v>
      </c>
      <c r="N174" s="298" t="s">
        <v>48</v>
      </c>
      <c r="O174" s="214"/>
      <c r="P174" s="299">
        <f t="shared" si="41"/>
        <v>0</v>
      </c>
      <c r="Q174" s="299">
        <v>0</v>
      </c>
      <c r="R174" s="299">
        <f t="shared" si="42"/>
        <v>0</v>
      </c>
      <c r="S174" s="299">
        <v>0</v>
      </c>
      <c r="T174" s="300">
        <f t="shared" si="43"/>
        <v>0</v>
      </c>
      <c r="AR174" s="202" t="s">
        <v>261</v>
      </c>
      <c r="AT174" s="202" t="s">
        <v>198</v>
      </c>
      <c r="AU174" s="202" t="s">
        <v>85</v>
      </c>
      <c r="AY174" s="202" t="s">
        <v>196</v>
      </c>
      <c r="BE174" s="301">
        <f t="shared" si="44"/>
        <v>0</v>
      </c>
      <c r="BF174" s="301">
        <f t="shared" si="45"/>
        <v>0</v>
      </c>
      <c r="BG174" s="301">
        <f t="shared" si="46"/>
        <v>0</v>
      </c>
      <c r="BH174" s="301">
        <f t="shared" si="47"/>
        <v>0</v>
      </c>
      <c r="BI174" s="301">
        <f t="shared" si="48"/>
        <v>0</v>
      </c>
      <c r="BJ174" s="202" t="s">
        <v>39</v>
      </c>
      <c r="BK174" s="301">
        <f t="shared" si="49"/>
        <v>0</v>
      </c>
      <c r="BL174" s="202" t="s">
        <v>261</v>
      </c>
      <c r="BM174" s="202" t="s">
        <v>3801</v>
      </c>
    </row>
    <row r="175" spans="2:65" s="212" customFormat="1" ht="16.5" customHeight="1">
      <c r="B175" s="213"/>
      <c r="C175" s="302" t="s">
        <v>488</v>
      </c>
      <c r="D175" s="302" t="s">
        <v>291</v>
      </c>
      <c r="E175" s="303" t="s">
        <v>2197</v>
      </c>
      <c r="F175" s="304" t="s">
        <v>3802</v>
      </c>
      <c r="G175" s="305" t="s">
        <v>288</v>
      </c>
      <c r="H175" s="306">
        <v>20</v>
      </c>
      <c r="I175" s="117">
        <v>0</v>
      </c>
      <c r="J175" s="307">
        <f t="shared" si="40"/>
        <v>0</v>
      </c>
      <c r="K175" s="304" t="s">
        <v>351</v>
      </c>
      <c r="L175" s="308"/>
      <c r="M175" s="309" t="s">
        <v>5</v>
      </c>
      <c r="N175" s="310" t="s">
        <v>48</v>
      </c>
      <c r="O175" s="214"/>
      <c r="P175" s="299">
        <f t="shared" si="41"/>
        <v>0</v>
      </c>
      <c r="Q175" s="299">
        <v>2.2000000000000001E-4</v>
      </c>
      <c r="R175" s="299">
        <f t="shared" si="42"/>
        <v>4.4000000000000003E-3</v>
      </c>
      <c r="S175" s="299">
        <v>0</v>
      </c>
      <c r="T175" s="300">
        <f t="shared" si="43"/>
        <v>0</v>
      </c>
      <c r="AR175" s="202" t="s">
        <v>327</v>
      </c>
      <c r="AT175" s="202" t="s">
        <v>291</v>
      </c>
      <c r="AU175" s="202" t="s">
        <v>85</v>
      </c>
      <c r="AY175" s="202" t="s">
        <v>196</v>
      </c>
      <c r="BE175" s="301">
        <f t="shared" si="44"/>
        <v>0</v>
      </c>
      <c r="BF175" s="301">
        <f t="shared" si="45"/>
        <v>0</v>
      </c>
      <c r="BG175" s="301">
        <f t="shared" si="46"/>
        <v>0</v>
      </c>
      <c r="BH175" s="301">
        <f t="shared" si="47"/>
        <v>0</v>
      </c>
      <c r="BI175" s="301">
        <f t="shared" si="48"/>
        <v>0</v>
      </c>
      <c r="BJ175" s="202" t="s">
        <v>39</v>
      </c>
      <c r="BK175" s="301">
        <f t="shared" si="49"/>
        <v>0</v>
      </c>
      <c r="BL175" s="202" t="s">
        <v>261</v>
      </c>
      <c r="BM175" s="202" t="s">
        <v>3803</v>
      </c>
    </row>
    <row r="176" spans="2:65" s="212" customFormat="1" ht="25.5" customHeight="1">
      <c r="B176" s="213"/>
      <c r="C176" s="291" t="s">
        <v>493</v>
      </c>
      <c r="D176" s="291" t="s">
        <v>198</v>
      </c>
      <c r="E176" s="292" t="s">
        <v>2206</v>
      </c>
      <c r="F176" s="293" t="s">
        <v>2207</v>
      </c>
      <c r="G176" s="294" t="s">
        <v>288</v>
      </c>
      <c r="H176" s="295">
        <v>16</v>
      </c>
      <c r="I176" s="116">
        <v>0</v>
      </c>
      <c r="J176" s="296">
        <f t="shared" si="40"/>
        <v>0</v>
      </c>
      <c r="K176" s="293" t="s">
        <v>202</v>
      </c>
      <c r="L176" s="213"/>
      <c r="M176" s="297" t="s">
        <v>5</v>
      </c>
      <c r="N176" s="298" t="s">
        <v>48</v>
      </c>
      <c r="O176" s="214"/>
      <c r="P176" s="299">
        <f t="shared" si="41"/>
        <v>0</v>
      </c>
      <c r="Q176" s="299">
        <v>0</v>
      </c>
      <c r="R176" s="299">
        <f t="shared" si="42"/>
        <v>0</v>
      </c>
      <c r="S176" s="299">
        <v>0</v>
      </c>
      <c r="T176" s="300">
        <f t="shared" si="43"/>
        <v>0</v>
      </c>
      <c r="AR176" s="202" t="s">
        <v>261</v>
      </c>
      <c r="AT176" s="202" t="s">
        <v>198</v>
      </c>
      <c r="AU176" s="202" t="s">
        <v>85</v>
      </c>
      <c r="AY176" s="202" t="s">
        <v>196</v>
      </c>
      <c r="BE176" s="301">
        <f t="shared" si="44"/>
        <v>0</v>
      </c>
      <c r="BF176" s="301">
        <f t="shared" si="45"/>
        <v>0</v>
      </c>
      <c r="BG176" s="301">
        <f t="shared" si="46"/>
        <v>0</v>
      </c>
      <c r="BH176" s="301">
        <f t="shared" si="47"/>
        <v>0</v>
      </c>
      <c r="BI176" s="301">
        <f t="shared" si="48"/>
        <v>0</v>
      </c>
      <c r="BJ176" s="202" t="s">
        <v>39</v>
      </c>
      <c r="BK176" s="301">
        <f t="shared" si="49"/>
        <v>0</v>
      </c>
      <c r="BL176" s="202" t="s">
        <v>261</v>
      </c>
      <c r="BM176" s="202" t="s">
        <v>3804</v>
      </c>
    </row>
    <row r="177" spans="2:65" s="212" customFormat="1" ht="16.5" customHeight="1">
      <c r="B177" s="213"/>
      <c r="C177" s="302" t="s">
        <v>497</v>
      </c>
      <c r="D177" s="302" t="s">
        <v>291</v>
      </c>
      <c r="E177" s="303" t="s">
        <v>2209</v>
      </c>
      <c r="F177" s="304" t="s">
        <v>3805</v>
      </c>
      <c r="G177" s="305" t="s">
        <v>1523</v>
      </c>
      <c r="H177" s="306">
        <v>16</v>
      </c>
      <c r="I177" s="117">
        <v>0</v>
      </c>
      <c r="J177" s="307">
        <f t="shared" si="40"/>
        <v>0</v>
      </c>
      <c r="K177" s="304" t="s">
        <v>351</v>
      </c>
      <c r="L177" s="308"/>
      <c r="M177" s="309" t="s">
        <v>5</v>
      </c>
      <c r="N177" s="310" t="s">
        <v>48</v>
      </c>
      <c r="O177" s="214"/>
      <c r="P177" s="299">
        <f t="shared" si="41"/>
        <v>0</v>
      </c>
      <c r="Q177" s="299">
        <v>0</v>
      </c>
      <c r="R177" s="299">
        <f t="shared" si="42"/>
        <v>0</v>
      </c>
      <c r="S177" s="299">
        <v>0</v>
      </c>
      <c r="T177" s="300">
        <f t="shared" si="43"/>
        <v>0</v>
      </c>
      <c r="AR177" s="202" t="s">
        <v>327</v>
      </c>
      <c r="AT177" s="202" t="s">
        <v>291</v>
      </c>
      <c r="AU177" s="202" t="s">
        <v>85</v>
      </c>
      <c r="AY177" s="202" t="s">
        <v>196</v>
      </c>
      <c r="BE177" s="301">
        <f t="shared" si="44"/>
        <v>0</v>
      </c>
      <c r="BF177" s="301">
        <f t="shared" si="45"/>
        <v>0</v>
      </c>
      <c r="BG177" s="301">
        <f t="shared" si="46"/>
        <v>0</v>
      </c>
      <c r="BH177" s="301">
        <f t="shared" si="47"/>
        <v>0</v>
      </c>
      <c r="BI177" s="301">
        <f t="shared" si="48"/>
        <v>0</v>
      </c>
      <c r="BJ177" s="202" t="s">
        <v>39</v>
      </c>
      <c r="BK177" s="301">
        <f t="shared" si="49"/>
        <v>0</v>
      </c>
      <c r="BL177" s="202" t="s">
        <v>261</v>
      </c>
      <c r="BM177" s="202" t="s">
        <v>3806</v>
      </c>
    </row>
    <row r="178" spans="2:65" s="212" customFormat="1" ht="16.5" customHeight="1">
      <c r="B178" s="213"/>
      <c r="C178" s="291" t="s">
        <v>501</v>
      </c>
      <c r="D178" s="291" t="s">
        <v>198</v>
      </c>
      <c r="E178" s="292" t="s">
        <v>3807</v>
      </c>
      <c r="F178" s="293" t="s">
        <v>3808</v>
      </c>
      <c r="G178" s="294" t="s">
        <v>288</v>
      </c>
      <c r="H178" s="295">
        <v>29</v>
      </c>
      <c r="I178" s="116">
        <v>0</v>
      </c>
      <c r="J178" s="296">
        <f t="shared" si="40"/>
        <v>0</v>
      </c>
      <c r="K178" s="293" t="s">
        <v>202</v>
      </c>
      <c r="L178" s="213"/>
      <c r="M178" s="297" t="s">
        <v>5</v>
      </c>
      <c r="N178" s="298" t="s">
        <v>48</v>
      </c>
      <c r="O178" s="214"/>
      <c r="P178" s="299">
        <f t="shared" si="41"/>
        <v>0</v>
      </c>
      <c r="Q178" s="299">
        <v>0</v>
      </c>
      <c r="R178" s="299">
        <f t="shared" si="42"/>
        <v>0</v>
      </c>
      <c r="S178" s="299">
        <v>0</v>
      </c>
      <c r="T178" s="300">
        <f t="shared" si="43"/>
        <v>0</v>
      </c>
      <c r="AR178" s="202" t="s">
        <v>261</v>
      </c>
      <c r="AT178" s="202" t="s">
        <v>198</v>
      </c>
      <c r="AU178" s="202" t="s">
        <v>85</v>
      </c>
      <c r="AY178" s="202" t="s">
        <v>196</v>
      </c>
      <c r="BE178" s="301">
        <f t="shared" si="44"/>
        <v>0</v>
      </c>
      <c r="BF178" s="301">
        <f t="shared" si="45"/>
        <v>0</v>
      </c>
      <c r="BG178" s="301">
        <f t="shared" si="46"/>
        <v>0</v>
      </c>
      <c r="BH178" s="301">
        <f t="shared" si="47"/>
        <v>0</v>
      </c>
      <c r="BI178" s="301">
        <f t="shared" si="48"/>
        <v>0</v>
      </c>
      <c r="BJ178" s="202" t="s">
        <v>39</v>
      </c>
      <c r="BK178" s="301">
        <f t="shared" si="49"/>
        <v>0</v>
      </c>
      <c r="BL178" s="202" t="s">
        <v>261</v>
      </c>
      <c r="BM178" s="202" t="s">
        <v>3809</v>
      </c>
    </row>
    <row r="179" spans="2:65" s="212" customFormat="1" ht="16.5" customHeight="1">
      <c r="B179" s="213"/>
      <c r="C179" s="302" t="s">
        <v>505</v>
      </c>
      <c r="D179" s="302" t="s">
        <v>291</v>
      </c>
      <c r="E179" s="303" t="s">
        <v>3110</v>
      </c>
      <c r="F179" s="304" t="s">
        <v>3810</v>
      </c>
      <c r="G179" s="305" t="s">
        <v>1523</v>
      </c>
      <c r="H179" s="306">
        <v>13</v>
      </c>
      <c r="I179" s="117">
        <v>0</v>
      </c>
      <c r="J179" s="307">
        <f t="shared" si="40"/>
        <v>0</v>
      </c>
      <c r="K179" s="304" t="s">
        <v>351</v>
      </c>
      <c r="L179" s="308"/>
      <c r="M179" s="309" t="s">
        <v>5</v>
      </c>
      <c r="N179" s="310" t="s">
        <v>48</v>
      </c>
      <c r="O179" s="214"/>
      <c r="P179" s="299">
        <f t="shared" si="41"/>
        <v>0</v>
      </c>
      <c r="Q179" s="299">
        <v>0</v>
      </c>
      <c r="R179" s="299">
        <f t="shared" si="42"/>
        <v>0</v>
      </c>
      <c r="S179" s="299">
        <v>0</v>
      </c>
      <c r="T179" s="300">
        <f t="shared" si="43"/>
        <v>0</v>
      </c>
      <c r="AR179" s="202" t="s">
        <v>327</v>
      </c>
      <c r="AT179" s="202" t="s">
        <v>291</v>
      </c>
      <c r="AU179" s="202" t="s">
        <v>85</v>
      </c>
      <c r="AY179" s="202" t="s">
        <v>196</v>
      </c>
      <c r="BE179" s="301">
        <f t="shared" si="44"/>
        <v>0</v>
      </c>
      <c r="BF179" s="301">
        <f t="shared" si="45"/>
        <v>0</v>
      </c>
      <c r="BG179" s="301">
        <f t="shared" si="46"/>
        <v>0</v>
      </c>
      <c r="BH179" s="301">
        <f t="shared" si="47"/>
        <v>0</v>
      </c>
      <c r="BI179" s="301">
        <f t="shared" si="48"/>
        <v>0</v>
      </c>
      <c r="BJ179" s="202" t="s">
        <v>39</v>
      </c>
      <c r="BK179" s="301">
        <f t="shared" si="49"/>
        <v>0</v>
      </c>
      <c r="BL179" s="202" t="s">
        <v>261</v>
      </c>
      <c r="BM179" s="202" t="s">
        <v>3811</v>
      </c>
    </row>
    <row r="180" spans="2:65" s="212" customFormat="1" ht="16.5" customHeight="1">
      <c r="B180" s="213"/>
      <c r="C180" s="302" t="s">
        <v>509</v>
      </c>
      <c r="D180" s="302" t="s">
        <v>291</v>
      </c>
      <c r="E180" s="303" t="s">
        <v>3812</v>
      </c>
      <c r="F180" s="304" t="s">
        <v>3813</v>
      </c>
      <c r="G180" s="305" t="s">
        <v>1523</v>
      </c>
      <c r="H180" s="306">
        <v>16</v>
      </c>
      <c r="I180" s="117">
        <v>0</v>
      </c>
      <c r="J180" s="307">
        <f t="shared" si="40"/>
        <v>0</v>
      </c>
      <c r="K180" s="304" t="s">
        <v>351</v>
      </c>
      <c r="L180" s="308"/>
      <c r="M180" s="309" t="s">
        <v>5</v>
      </c>
      <c r="N180" s="310" t="s">
        <v>48</v>
      </c>
      <c r="O180" s="214"/>
      <c r="P180" s="299">
        <f t="shared" si="41"/>
        <v>0</v>
      </c>
      <c r="Q180" s="299">
        <v>0</v>
      </c>
      <c r="R180" s="299">
        <f t="shared" si="42"/>
        <v>0</v>
      </c>
      <c r="S180" s="299">
        <v>0</v>
      </c>
      <c r="T180" s="300">
        <f t="shared" si="43"/>
        <v>0</v>
      </c>
      <c r="AR180" s="202" t="s">
        <v>327</v>
      </c>
      <c r="AT180" s="202" t="s">
        <v>291</v>
      </c>
      <c r="AU180" s="202" t="s">
        <v>85</v>
      </c>
      <c r="AY180" s="202" t="s">
        <v>196</v>
      </c>
      <c r="BE180" s="301">
        <f t="shared" si="44"/>
        <v>0</v>
      </c>
      <c r="BF180" s="301">
        <f t="shared" si="45"/>
        <v>0</v>
      </c>
      <c r="BG180" s="301">
        <f t="shared" si="46"/>
        <v>0</v>
      </c>
      <c r="BH180" s="301">
        <f t="shared" si="47"/>
        <v>0</v>
      </c>
      <c r="BI180" s="301">
        <f t="shared" si="48"/>
        <v>0</v>
      </c>
      <c r="BJ180" s="202" t="s">
        <v>39</v>
      </c>
      <c r="BK180" s="301">
        <f t="shared" si="49"/>
        <v>0</v>
      </c>
      <c r="BL180" s="202" t="s">
        <v>261</v>
      </c>
      <c r="BM180" s="202" t="s">
        <v>3814</v>
      </c>
    </row>
    <row r="181" spans="2:65" s="279" customFormat="1" ht="29.85" customHeight="1">
      <c r="B181" s="278"/>
      <c r="D181" s="280" t="s">
        <v>76</v>
      </c>
      <c r="E181" s="289" t="s">
        <v>2212</v>
      </c>
      <c r="F181" s="289" t="s">
        <v>2213</v>
      </c>
      <c r="I181" s="115"/>
      <c r="J181" s="290">
        <f>BK181</f>
        <v>0</v>
      </c>
      <c r="L181" s="278"/>
      <c r="M181" s="283"/>
      <c r="N181" s="284"/>
      <c r="O181" s="284"/>
      <c r="P181" s="285">
        <f>SUM(P182:P194)</f>
        <v>0</v>
      </c>
      <c r="Q181" s="284"/>
      <c r="R181" s="285">
        <f>SUM(R182:R194)</f>
        <v>0.108</v>
      </c>
      <c r="S181" s="284"/>
      <c r="T181" s="286">
        <f>SUM(T182:T194)</f>
        <v>0</v>
      </c>
      <c r="AR181" s="280" t="s">
        <v>85</v>
      </c>
      <c r="AT181" s="287" t="s">
        <v>76</v>
      </c>
      <c r="AU181" s="287" t="s">
        <v>39</v>
      </c>
      <c r="AY181" s="280" t="s">
        <v>196</v>
      </c>
      <c r="BK181" s="288">
        <f>SUM(BK182:BK194)</f>
        <v>0</v>
      </c>
    </row>
    <row r="182" spans="2:65" s="212" customFormat="1" ht="25.5" customHeight="1">
      <c r="B182" s="213"/>
      <c r="C182" s="291" t="s">
        <v>513</v>
      </c>
      <c r="D182" s="291" t="s">
        <v>198</v>
      </c>
      <c r="E182" s="292" t="s">
        <v>2214</v>
      </c>
      <c r="F182" s="293" t="s">
        <v>2215</v>
      </c>
      <c r="G182" s="294" t="s">
        <v>288</v>
      </c>
      <c r="H182" s="295">
        <v>3</v>
      </c>
      <c r="I182" s="116">
        <v>0</v>
      </c>
      <c r="J182" s="296">
        <f t="shared" ref="J182:J194" si="50">ROUND(I182*H182,2)</f>
        <v>0</v>
      </c>
      <c r="K182" s="293" t="s">
        <v>202</v>
      </c>
      <c r="L182" s="213"/>
      <c r="M182" s="297" t="s">
        <v>5</v>
      </c>
      <c r="N182" s="298" t="s">
        <v>48</v>
      </c>
      <c r="O182" s="214"/>
      <c r="P182" s="299">
        <f t="shared" ref="P182:P194" si="51">O182*H182</f>
        <v>0</v>
      </c>
      <c r="Q182" s="299">
        <v>0</v>
      </c>
      <c r="R182" s="299">
        <f t="shared" ref="R182:R194" si="52">Q182*H182</f>
        <v>0</v>
      </c>
      <c r="S182" s="299">
        <v>0</v>
      </c>
      <c r="T182" s="300">
        <f t="shared" ref="T182:T194" si="53">S182*H182</f>
        <v>0</v>
      </c>
      <c r="AR182" s="202" t="s">
        <v>261</v>
      </c>
      <c r="AT182" s="202" t="s">
        <v>198</v>
      </c>
      <c r="AU182" s="202" t="s">
        <v>85</v>
      </c>
      <c r="AY182" s="202" t="s">
        <v>196</v>
      </c>
      <c r="BE182" s="301">
        <f t="shared" ref="BE182:BE194" si="54">IF(N182="základní",J182,0)</f>
        <v>0</v>
      </c>
      <c r="BF182" s="301">
        <f t="shared" ref="BF182:BF194" si="55">IF(N182="snížená",J182,0)</f>
        <v>0</v>
      </c>
      <c r="BG182" s="301">
        <f t="shared" ref="BG182:BG194" si="56">IF(N182="zákl. přenesená",J182,0)</f>
        <v>0</v>
      </c>
      <c r="BH182" s="301">
        <f t="shared" ref="BH182:BH194" si="57">IF(N182="sníž. přenesená",J182,0)</f>
        <v>0</v>
      </c>
      <c r="BI182" s="301">
        <f t="shared" ref="BI182:BI194" si="58">IF(N182="nulová",J182,0)</f>
        <v>0</v>
      </c>
      <c r="BJ182" s="202" t="s">
        <v>39</v>
      </c>
      <c r="BK182" s="301">
        <f t="shared" ref="BK182:BK194" si="59">ROUND(I182*H182,2)</f>
        <v>0</v>
      </c>
      <c r="BL182" s="202" t="s">
        <v>261</v>
      </c>
      <c r="BM182" s="202" t="s">
        <v>3815</v>
      </c>
    </row>
    <row r="183" spans="2:65" s="212" customFormat="1" ht="16.5" customHeight="1">
      <c r="B183" s="213"/>
      <c r="C183" s="302" t="s">
        <v>517</v>
      </c>
      <c r="D183" s="302" t="s">
        <v>291</v>
      </c>
      <c r="E183" s="303" t="s">
        <v>2217</v>
      </c>
      <c r="F183" s="304" t="s">
        <v>3816</v>
      </c>
      <c r="G183" s="305" t="s">
        <v>1523</v>
      </c>
      <c r="H183" s="306">
        <v>3</v>
      </c>
      <c r="I183" s="117">
        <v>0</v>
      </c>
      <c r="J183" s="307">
        <f t="shared" si="50"/>
        <v>0</v>
      </c>
      <c r="K183" s="304" t="s">
        <v>351</v>
      </c>
      <c r="L183" s="308"/>
      <c r="M183" s="309" t="s">
        <v>5</v>
      </c>
      <c r="N183" s="310" t="s">
        <v>48</v>
      </c>
      <c r="O183" s="214"/>
      <c r="P183" s="299">
        <f t="shared" si="51"/>
        <v>0</v>
      </c>
      <c r="Q183" s="299">
        <v>0</v>
      </c>
      <c r="R183" s="299">
        <f t="shared" si="52"/>
        <v>0</v>
      </c>
      <c r="S183" s="299">
        <v>0</v>
      </c>
      <c r="T183" s="300">
        <f t="shared" si="53"/>
        <v>0</v>
      </c>
      <c r="AR183" s="202" t="s">
        <v>327</v>
      </c>
      <c r="AT183" s="202" t="s">
        <v>291</v>
      </c>
      <c r="AU183" s="202" t="s">
        <v>85</v>
      </c>
      <c r="AY183" s="202" t="s">
        <v>196</v>
      </c>
      <c r="BE183" s="301">
        <f t="shared" si="54"/>
        <v>0</v>
      </c>
      <c r="BF183" s="301">
        <f t="shared" si="55"/>
        <v>0</v>
      </c>
      <c r="BG183" s="301">
        <f t="shared" si="56"/>
        <v>0</v>
      </c>
      <c r="BH183" s="301">
        <f t="shared" si="57"/>
        <v>0</v>
      </c>
      <c r="BI183" s="301">
        <f t="shared" si="58"/>
        <v>0</v>
      </c>
      <c r="BJ183" s="202" t="s">
        <v>39</v>
      </c>
      <c r="BK183" s="301">
        <f t="shared" si="59"/>
        <v>0</v>
      </c>
      <c r="BL183" s="202" t="s">
        <v>261</v>
      </c>
      <c r="BM183" s="202" t="s">
        <v>3817</v>
      </c>
    </row>
    <row r="184" spans="2:65" s="212" customFormat="1" ht="25.5" customHeight="1">
      <c r="B184" s="213"/>
      <c r="C184" s="291" t="s">
        <v>521</v>
      </c>
      <c r="D184" s="291" t="s">
        <v>198</v>
      </c>
      <c r="E184" s="292" t="s">
        <v>2238</v>
      </c>
      <c r="F184" s="293" t="s">
        <v>2239</v>
      </c>
      <c r="G184" s="294" t="s">
        <v>288</v>
      </c>
      <c r="H184" s="295">
        <v>2</v>
      </c>
      <c r="I184" s="116">
        <v>0</v>
      </c>
      <c r="J184" s="296">
        <f t="shared" si="50"/>
        <v>0</v>
      </c>
      <c r="K184" s="293" t="s">
        <v>202</v>
      </c>
      <c r="L184" s="213"/>
      <c r="M184" s="297" t="s">
        <v>5</v>
      </c>
      <c r="N184" s="298" t="s">
        <v>48</v>
      </c>
      <c r="O184" s="214"/>
      <c r="P184" s="299">
        <f t="shared" si="51"/>
        <v>0</v>
      </c>
      <c r="Q184" s="299">
        <v>0</v>
      </c>
      <c r="R184" s="299">
        <f t="shared" si="52"/>
        <v>0</v>
      </c>
      <c r="S184" s="299">
        <v>0</v>
      </c>
      <c r="T184" s="300">
        <f t="shared" si="53"/>
        <v>0</v>
      </c>
      <c r="AR184" s="202" t="s">
        <v>261</v>
      </c>
      <c r="AT184" s="202" t="s">
        <v>198</v>
      </c>
      <c r="AU184" s="202" t="s">
        <v>85</v>
      </c>
      <c r="AY184" s="202" t="s">
        <v>196</v>
      </c>
      <c r="BE184" s="301">
        <f t="shared" si="54"/>
        <v>0</v>
      </c>
      <c r="BF184" s="301">
        <f t="shared" si="55"/>
        <v>0</v>
      </c>
      <c r="BG184" s="301">
        <f t="shared" si="56"/>
        <v>0</v>
      </c>
      <c r="BH184" s="301">
        <f t="shared" si="57"/>
        <v>0</v>
      </c>
      <c r="BI184" s="301">
        <f t="shared" si="58"/>
        <v>0</v>
      </c>
      <c r="BJ184" s="202" t="s">
        <v>39</v>
      </c>
      <c r="BK184" s="301">
        <f t="shared" si="59"/>
        <v>0</v>
      </c>
      <c r="BL184" s="202" t="s">
        <v>261</v>
      </c>
      <c r="BM184" s="202" t="s">
        <v>3818</v>
      </c>
    </row>
    <row r="185" spans="2:65" s="212" customFormat="1" ht="16.5" customHeight="1">
      <c r="B185" s="213"/>
      <c r="C185" s="302" t="s">
        <v>525</v>
      </c>
      <c r="D185" s="302" t="s">
        <v>291</v>
      </c>
      <c r="E185" s="303" t="s">
        <v>2241</v>
      </c>
      <c r="F185" s="304" t="s">
        <v>3819</v>
      </c>
      <c r="G185" s="305" t="s">
        <v>1523</v>
      </c>
      <c r="H185" s="306">
        <v>2</v>
      </c>
      <c r="I185" s="117">
        <v>0</v>
      </c>
      <c r="J185" s="307">
        <f t="shared" si="50"/>
        <v>0</v>
      </c>
      <c r="K185" s="304" t="s">
        <v>351</v>
      </c>
      <c r="L185" s="308"/>
      <c r="M185" s="309" t="s">
        <v>5</v>
      </c>
      <c r="N185" s="310" t="s">
        <v>48</v>
      </c>
      <c r="O185" s="214"/>
      <c r="P185" s="299">
        <f t="shared" si="51"/>
        <v>0</v>
      </c>
      <c r="Q185" s="299">
        <v>0</v>
      </c>
      <c r="R185" s="299">
        <f t="shared" si="52"/>
        <v>0</v>
      </c>
      <c r="S185" s="299">
        <v>0</v>
      </c>
      <c r="T185" s="300">
        <f t="shared" si="53"/>
        <v>0</v>
      </c>
      <c r="AR185" s="202" t="s">
        <v>726</v>
      </c>
      <c r="AT185" s="202" t="s">
        <v>291</v>
      </c>
      <c r="AU185" s="202" t="s">
        <v>85</v>
      </c>
      <c r="AY185" s="202" t="s">
        <v>196</v>
      </c>
      <c r="BE185" s="301">
        <f t="shared" si="54"/>
        <v>0</v>
      </c>
      <c r="BF185" s="301">
        <f t="shared" si="55"/>
        <v>0</v>
      </c>
      <c r="BG185" s="301">
        <f t="shared" si="56"/>
        <v>0</v>
      </c>
      <c r="BH185" s="301">
        <f t="shared" si="57"/>
        <v>0</v>
      </c>
      <c r="BI185" s="301">
        <f t="shared" si="58"/>
        <v>0</v>
      </c>
      <c r="BJ185" s="202" t="s">
        <v>39</v>
      </c>
      <c r="BK185" s="301">
        <f t="shared" si="59"/>
        <v>0</v>
      </c>
      <c r="BL185" s="202" t="s">
        <v>726</v>
      </c>
      <c r="BM185" s="202" t="s">
        <v>3820</v>
      </c>
    </row>
    <row r="186" spans="2:65" s="212" customFormat="1" ht="25.5" customHeight="1">
      <c r="B186" s="213"/>
      <c r="C186" s="291" t="s">
        <v>529</v>
      </c>
      <c r="D186" s="291" t="s">
        <v>198</v>
      </c>
      <c r="E186" s="292" t="s">
        <v>2244</v>
      </c>
      <c r="F186" s="293" t="s">
        <v>2245</v>
      </c>
      <c r="G186" s="294" t="s">
        <v>288</v>
      </c>
      <c r="H186" s="295">
        <v>22</v>
      </c>
      <c r="I186" s="116">
        <v>0</v>
      </c>
      <c r="J186" s="296">
        <f t="shared" si="50"/>
        <v>0</v>
      </c>
      <c r="K186" s="293" t="s">
        <v>202</v>
      </c>
      <c r="L186" s="213"/>
      <c r="M186" s="297" t="s">
        <v>5</v>
      </c>
      <c r="N186" s="298" t="s">
        <v>48</v>
      </c>
      <c r="O186" s="214"/>
      <c r="P186" s="299">
        <f t="shared" si="51"/>
        <v>0</v>
      </c>
      <c r="Q186" s="299">
        <v>0</v>
      </c>
      <c r="R186" s="299">
        <f t="shared" si="52"/>
        <v>0</v>
      </c>
      <c r="S186" s="299">
        <v>0</v>
      </c>
      <c r="T186" s="300">
        <f t="shared" si="53"/>
        <v>0</v>
      </c>
      <c r="AR186" s="202" t="s">
        <v>261</v>
      </c>
      <c r="AT186" s="202" t="s">
        <v>198</v>
      </c>
      <c r="AU186" s="202" t="s">
        <v>85</v>
      </c>
      <c r="AY186" s="202" t="s">
        <v>196</v>
      </c>
      <c r="BE186" s="301">
        <f t="shared" si="54"/>
        <v>0</v>
      </c>
      <c r="BF186" s="301">
        <f t="shared" si="55"/>
        <v>0</v>
      </c>
      <c r="BG186" s="301">
        <f t="shared" si="56"/>
        <v>0</v>
      </c>
      <c r="BH186" s="301">
        <f t="shared" si="57"/>
        <v>0</v>
      </c>
      <c r="BI186" s="301">
        <f t="shared" si="58"/>
        <v>0</v>
      </c>
      <c r="BJ186" s="202" t="s">
        <v>39</v>
      </c>
      <c r="BK186" s="301">
        <f t="shared" si="59"/>
        <v>0</v>
      </c>
      <c r="BL186" s="202" t="s">
        <v>261</v>
      </c>
      <c r="BM186" s="202" t="s">
        <v>3821</v>
      </c>
    </row>
    <row r="187" spans="2:65" s="212" customFormat="1" ht="16.5" customHeight="1">
      <c r="B187" s="213"/>
      <c r="C187" s="302" t="s">
        <v>533</v>
      </c>
      <c r="D187" s="302" t="s">
        <v>291</v>
      </c>
      <c r="E187" s="303" t="s">
        <v>2250</v>
      </c>
      <c r="F187" s="304" t="s">
        <v>3822</v>
      </c>
      <c r="G187" s="305" t="s">
        <v>1523</v>
      </c>
      <c r="H187" s="306">
        <v>22</v>
      </c>
      <c r="I187" s="117">
        <v>0</v>
      </c>
      <c r="J187" s="307">
        <f t="shared" si="50"/>
        <v>0</v>
      </c>
      <c r="K187" s="304" t="s">
        <v>351</v>
      </c>
      <c r="L187" s="308"/>
      <c r="M187" s="309" t="s">
        <v>5</v>
      </c>
      <c r="N187" s="310" t="s">
        <v>48</v>
      </c>
      <c r="O187" s="214"/>
      <c r="P187" s="299">
        <f t="shared" si="51"/>
        <v>0</v>
      </c>
      <c r="Q187" s="299">
        <v>0</v>
      </c>
      <c r="R187" s="299">
        <f t="shared" si="52"/>
        <v>0</v>
      </c>
      <c r="S187" s="299">
        <v>0</v>
      </c>
      <c r="T187" s="300">
        <f t="shared" si="53"/>
        <v>0</v>
      </c>
      <c r="AR187" s="202" t="s">
        <v>726</v>
      </c>
      <c r="AT187" s="202" t="s">
        <v>291</v>
      </c>
      <c r="AU187" s="202" t="s">
        <v>85</v>
      </c>
      <c r="AY187" s="202" t="s">
        <v>196</v>
      </c>
      <c r="BE187" s="301">
        <f t="shared" si="54"/>
        <v>0</v>
      </c>
      <c r="BF187" s="301">
        <f t="shared" si="55"/>
        <v>0</v>
      </c>
      <c r="BG187" s="301">
        <f t="shared" si="56"/>
        <v>0</v>
      </c>
      <c r="BH187" s="301">
        <f t="shared" si="57"/>
        <v>0</v>
      </c>
      <c r="BI187" s="301">
        <f t="shared" si="58"/>
        <v>0</v>
      </c>
      <c r="BJ187" s="202" t="s">
        <v>39</v>
      </c>
      <c r="BK187" s="301">
        <f t="shared" si="59"/>
        <v>0</v>
      </c>
      <c r="BL187" s="202" t="s">
        <v>726</v>
      </c>
      <c r="BM187" s="202" t="s">
        <v>3823</v>
      </c>
    </row>
    <row r="188" spans="2:65" s="212" customFormat="1" ht="25.5" customHeight="1">
      <c r="B188" s="213"/>
      <c r="C188" s="291" t="s">
        <v>537</v>
      </c>
      <c r="D188" s="291" t="s">
        <v>198</v>
      </c>
      <c r="E188" s="292" t="s">
        <v>2253</v>
      </c>
      <c r="F188" s="293" t="s">
        <v>2254</v>
      </c>
      <c r="G188" s="294" t="s">
        <v>288</v>
      </c>
      <c r="H188" s="295">
        <v>11</v>
      </c>
      <c r="I188" s="116">
        <v>0</v>
      </c>
      <c r="J188" s="296">
        <f t="shared" si="50"/>
        <v>0</v>
      </c>
      <c r="K188" s="293" t="s">
        <v>202</v>
      </c>
      <c r="L188" s="213"/>
      <c r="M188" s="297" t="s">
        <v>5</v>
      </c>
      <c r="N188" s="298" t="s">
        <v>48</v>
      </c>
      <c r="O188" s="214"/>
      <c r="P188" s="299">
        <f t="shared" si="51"/>
        <v>0</v>
      </c>
      <c r="Q188" s="299">
        <v>0</v>
      </c>
      <c r="R188" s="299">
        <f t="shared" si="52"/>
        <v>0</v>
      </c>
      <c r="S188" s="299">
        <v>0</v>
      </c>
      <c r="T188" s="300">
        <f t="shared" si="53"/>
        <v>0</v>
      </c>
      <c r="AR188" s="202" t="s">
        <v>261</v>
      </c>
      <c r="AT188" s="202" t="s">
        <v>198</v>
      </c>
      <c r="AU188" s="202" t="s">
        <v>85</v>
      </c>
      <c r="AY188" s="202" t="s">
        <v>196</v>
      </c>
      <c r="BE188" s="301">
        <f t="shared" si="54"/>
        <v>0</v>
      </c>
      <c r="BF188" s="301">
        <f t="shared" si="55"/>
        <v>0</v>
      </c>
      <c r="BG188" s="301">
        <f t="shared" si="56"/>
        <v>0</v>
      </c>
      <c r="BH188" s="301">
        <f t="shared" si="57"/>
        <v>0</v>
      </c>
      <c r="BI188" s="301">
        <f t="shared" si="58"/>
        <v>0</v>
      </c>
      <c r="BJ188" s="202" t="s">
        <v>39</v>
      </c>
      <c r="BK188" s="301">
        <f t="shared" si="59"/>
        <v>0</v>
      </c>
      <c r="BL188" s="202" t="s">
        <v>261</v>
      </c>
      <c r="BM188" s="202" t="s">
        <v>3824</v>
      </c>
    </row>
    <row r="189" spans="2:65" s="212" customFormat="1" ht="16.5" customHeight="1">
      <c r="B189" s="213"/>
      <c r="C189" s="302" t="s">
        <v>541</v>
      </c>
      <c r="D189" s="302" t="s">
        <v>291</v>
      </c>
      <c r="E189" s="303" t="s">
        <v>2256</v>
      </c>
      <c r="F189" s="304" t="s">
        <v>3825</v>
      </c>
      <c r="G189" s="305" t="s">
        <v>1523</v>
      </c>
      <c r="H189" s="306">
        <v>11</v>
      </c>
      <c r="I189" s="117">
        <v>0</v>
      </c>
      <c r="J189" s="307">
        <f t="shared" si="50"/>
        <v>0</v>
      </c>
      <c r="K189" s="304" t="s">
        <v>351</v>
      </c>
      <c r="L189" s="308"/>
      <c r="M189" s="309" t="s">
        <v>5</v>
      </c>
      <c r="N189" s="310" t="s">
        <v>48</v>
      </c>
      <c r="O189" s="214"/>
      <c r="P189" s="299">
        <f t="shared" si="51"/>
        <v>0</v>
      </c>
      <c r="Q189" s="299">
        <v>0</v>
      </c>
      <c r="R189" s="299">
        <f t="shared" si="52"/>
        <v>0</v>
      </c>
      <c r="S189" s="299">
        <v>0</v>
      </c>
      <c r="T189" s="300">
        <f t="shared" si="53"/>
        <v>0</v>
      </c>
      <c r="AR189" s="202" t="s">
        <v>327</v>
      </c>
      <c r="AT189" s="202" t="s">
        <v>291</v>
      </c>
      <c r="AU189" s="202" t="s">
        <v>85</v>
      </c>
      <c r="AY189" s="202" t="s">
        <v>196</v>
      </c>
      <c r="BE189" s="301">
        <f t="shared" si="54"/>
        <v>0</v>
      </c>
      <c r="BF189" s="301">
        <f t="shared" si="55"/>
        <v>0</v>
      </c>
      <c r="BG189" s="301">
        <f t="shared" si="56"/>
        <v>0</v>
      </c>
      <c r="BH189" s="301">
        <f t="shared" si="57"/>
        <v>0</v>
      </c>
      <c r="BI189" s="301">
        <f t="shared" si="58"/>
        <v>0</v>
      </c>
      <c r="BJ189" s="202" t="s">
        <v>39</v>
      </c>
      <c r="BK189" s="301">
        <f t="shared" si="59"/>
        <v>0</v>
      </c>
      <c r="BL189" s="202" t="s">
        <v>261</v>
      </c>
      <c r="BM189" s="202" t="s">
        <v>3826</v>
      </c>
    </row>
    <row r="190" spans="2:65" s="212" customFormat="1" ht="25.5" customHeight="1">
      <c r="B190" s="213"/>
      <c r="C190" s="291" t="s">
        <v>545</v>
      </c>
      <c r="D190" s="291" t="s">
        <v>198</v>
      </c>
      <c r="E190" s="292" t="s">
        <v>3116</v>
      </c>
      <c r="F190" s="293" t="s">
        <v>3117</v>
      </c>
      <c r="G190" s="294" t="s">
        <v>288</v>
      </c>
      <c r="H190" s="295">
        <v>27</v>
      </c>
      <c r="I190" s="116">
        <v>0</v>
      </c>
      <c r="J190" s="296">
        <f t="shared" si="50"/>
        <v>0</v>
      </c>
      <c r="K190" s="293" t="s">
        <v>202</v>
      </c>
      <c r="L190" s="213"/>
      <c r="M190" s="297" t="s">
        <v>5</v>
      </c>
      <c r="N190" s="298" t="s">
        <v>48</v>
      </c>
      <c r="O190" s="214"/>
      <c r="P190" s="299">
        <f t="shared" si="51"/>
        <v>0</v>
      </c>
      <c r="Q190" s="299">
        <v>0</v>
      </c>
      <c r="R190" s="299">
        <f t="shared" si="52"/>
        <v>0</v>
      </c>
      <c r="S190" s="299">
        <v>0</v>
      </c>
      <c r="T190" s="300">
        <f t="shared" si="53"/>
        <v>0</v>
      </c>
      <c r="AR190" s="202" t="s">
        <v>261</v>
      </c>
      <c r="AT190" s="202" t="s">
        <v>198</v>
      </c>
      <c r="AU190" s="202" t="s">
        <v>85</v>
      </c>
      <c r="AY190" s="202" t="s">
        <v>196</v>
      </c>
      <c r="BE190" s="301">
        <f t="shared" si="54"/>
        <v>0</v>
      </c>
      <c r="BF190" s="301">
        <f t="shared" si="55"/>
        <v>0</v>
      </c>
      <c r="BG190" s="301">
        <f t="shared" si="56"/>
        <v>0</v>
      </c>
      <c r="BH190" s="301">
        <f t="shared" si="57"/>
        <v>0</v>
      </c>
      <c r="BI190" s="301">
        <f t="shared" si="58"/>
        <v>0</v>
      </c>
      <c r="BJ190" s="202" t="s">
        <v>39</v>
      </c>
      <c r="BK190" s="301">
        <f t="shared" si="59"/>
        <v>0</v>
      </c>
      <c r="BL190" s="202" t="s">
        <v>261</v>
      </c>
      <c r="BM190" s="202" t="s">
        <v>3827</v>
      </c>
    </row>
    <row r="191" spans="2:65" s="212" customFormat="1" ht="25.5" customHeight="1">
      <c r="B191" s="213"/>
      <c r="C191" s="302" t="s">
        <v>549</v>
      </c>
      <c r="D191" s="302" t="s">
        <v>291</v>
      </c>
      <c r="E191" s="303" t="s">
        <v>3119</v>
      </c>
      <c r="F191" s="304" t="s">
        <v>3828</v>
      </c>
      <c r="G191" s="305" t="s">
        <v>288</v>
      </c>
      <c r="H191" s="306">
        <v>27</v>
      </c>
      <c r="I191" s="117">
        <v>0</v>
      </c>
      <c r="J191" s="307">
        <f t="shared" si="50"/>
        <v>0</v>
      </c>
      <c r="K191" s="304" t="s">
        <v>351</v>
      </c>
      <c r="L191" s="308"/>
      <c r="M191" s="309" t="s">
        <v>5</v>
      </c>
      <c r="N191" s="310" t="s">
        <v>48</v>
      </c>
      <c r="O191" s="214"/>
      <c r="P191" s="299">
        <f t="shared" si="51"/>
        <v>0</v>
      </c>
      <c r="Q191" s="299">
        <v>3.5999999999999999E-3</v>
      </c>
      <c r="R191" s="299">
        <f t="shared" si="52"/>
        <v>9.7199999999999995E-2</v>
      </c>
      <c r="S191" s="299">
        <v>0</v>
      </c>
      <c r="T191" s="300">
        <f t="shared" si="53"/>
        <v>0</v>
      </c>
      <c r="AR191" s="202" t="s">
        <v>726</v>
      </c>
      <c r="AT191" s="202" t="s">
        <v>291</v>
      </c>
      <c r="AU191" s="202" t="s">
        <v>85</v>
      </c>
      <c r="AY191" s="202" t="s">
        <v>196</v>
      </c>
      <c r="BE191" s="301">
        <f t="shared" si="54"/>
        <v>0</v>
      </c>
      <c r="BF191" s="301">
        <f t="shared" si="55"/>
        <v>0</v>
      </c>
      <c r="BG191" s="301">
        <f t="shared" si="56"/>
        <v>0</v>
      </c>
      <c r="BH191" s="301">
        <f t="shared" si="57"/>
        <v>0</v>
      </c>
      <c r="BI191" s="301">
        <f t="shared" si="58"/>
        <v>0</v>
      </c>
      <c r="BJ191" s="202" t="s">
        <v>39</v>
      </c>
      <c r="BK191" s="301">
        <f t="shared" si="59"/>
        <v>0</v>
      </c>
      <c r="BL191" s="202" t="s">
        <v>726</v>
      </c>
      <c r="BM191" s="202" t="s">
        <v>3829</v>
      </c>
    </row>
    <row r="192" spans="2:65" s="212" customFormat="1" ht="16.5" customHeight="1">
      <c r="B192" s="213"/>
      <c r="C192" s="302" t="s">
        <v>553</v>
      </c>
      <c r="D192" s="302" t="s">
        <v>291</v>
      </c>
      <c r="E192" s="303" t="s">
        <v>2274</v>
      </c>
      <c r="F192" s="304" t="s">
        <v>2275</v>
      </c>
      <c r="G192" s="305" t="s">
        <v>1523</v>
      </c>
      <c r="H192" s="306">
        <v>92</v>
      </c>
      <c r="I192" s="117">
        <v>0</v>
      </c>
      <c r="J192" s="307">
        <f t="shared" si="50"/>
        <v>0</v>
      </c>
      <c r="K192" s="304" t="s">
        <v>351</v>
      </c>
      <c r="L192" s="308"/>
      <c r="M192" s="309" t="s">
        <v>5</v>
      </c>
      <c r="N192" s="310" t="s">
        <v>48</v>
      </c>
      <c r="O192" s="214"/>
      <c r="P192" s="299">
        <f t="shared" si="51"/>
        <v>0</v>
      </c>
      <c r="Q192" s="299">
        <v>0</v>
      </c>
      <c r="R192" s="299">
        <f t="shared" si="52"/>
        <v>0</v>
      </c>
      <c r="S192" s="299">
        <v>0</v>
      </c>
      <c r="T192" s="300">
        <f t="shared" si="53"/>
        <v>0</v>
      </c>
      <c r="AR192" s="202" t="s">
        <v>726</v>
      </c>
      <c r="AT192" s="202" t="s">
        <v>291</v>
      </c>
      <c r="AU192" s="202" t="s">
        <v>85</v>
      </c>
      <c r="AY192" s="202" t="s">
        <v>196</v>
      </c>
      <c r="BE192" s="301">
        <f t="shared" si="54"/>
        <v>0</v>
      </c>
      <c r="BF192" s="301">
        <f t="shared" si="55"/>
        <v>0</v>
      </c>
      <c r="BG192" s="301">
        <f t="shared" si="56"/>
        <v>0</v>
      </c>
      <c r="BH192" s="301">
        <f t="shared" si="57"/>
        <v>0</v>
      </c>
      <c r="BI192" s="301">
        <f t="shared" si="58"/>
        <v>0</v>
      </c>
      <c r="BJ192" s="202" t="s">
        <v>39</v>
      </c>
      <c r="BK192" s="301">
        <f t="shared" si="59"/>
        <v>0</v>
      </c>
      <c r="BL192" s="202" t="s">
        <v>726</v>
      </c>
      <c r="BM192" s="202" t="s">
        <v>3830</v>
      </c>
    </row>
    <row r="193" spans="2:65" s="212" customFormat="1" ht="16.5" customHeight="1">
      <c r="B193" s="213"/>
      <c r="C193" s="302" t="s">
        <v>557</v>
      </c>
      <c r="D193" s="302" t="s">
        <v>291</v>
      </c>
      <c r="E193" s="303" t="s">
        <v>3125</v>
      </c>
      <c r="F193" s="304" t="s">
        <v>3831</v>
      </c>
      <c r="G193" s="305" t="s">
        <v>288</v>
      </c>
      <c r="H193" s="306">
        <v>54</v>
      </c>
      <c r="I193" s="117">
        <v>0</v>
      </c>
      <c r="J193" s="307">
        <f t="shared" si="50"/>
        <v>0</v>
      </c>
      <c r="K193" s="304" t="s">
        <v>351</v>
      </c>
      <c r="L193" s="308"/>
      <c r="M193" s="309" t="s">
        <v>5</v>
      </c>
      <c r="N193" s="310" t="s">
        <v>48</v>
      </c>
      <c r="O193" s="214"/>
      <c r="P193" s="299">
        <f t="shared" si="51"/>
        <v>0</v>
      </c>
      <c r="Q193" s="299">
        <v>2.0000000000000001E-4</v>
      </c>
      <c r="R193" s="299">
        <f t="shared" si="52"/>
        <v>1.0800000000000001E-2</v>
      </c>
      <c r="S193" s="299">
        <v>0</v>
      </c>
      <c r="T193" s="300">
        <f t="shared" si="53"/>
        <v>0</v>
      </c>
      <c r="AR193" s="202" t="s">
        <v>726</v>
      </c>
      <c r="AT193" s="202" t="s">
        <v>291</v>
      </c>
      <c r="AU193" s="202" t="s">
        <v>85</v>
      </c>
      <c r="AY193" s="202" t="s">
        <v>196</v>
      </c>
      <c r="BE193" s="301">
        <f t="shared" si="54"/>
        <v>0</v>
      </c>
      <c r="BF193" s="301">
        <f t="shared" si="55"/>
        <v>0</v>
      </c>
      <c r="BG193" s="301">
        <f t="shared" si="56"/>
        <v>0</v>
      </c>
      <c r="BH193" s="301">
        <f t="shared" si="57"/>
        <v>0</v>
      </c>
      <c r="BI193" s="301">
        <f t="shared" si="58"/>
        <v>0</v>
      </c>
      <c r="BJ193" s="202" t="s">
        <v>39</v>
      </c>
      <c r="BK193" s="301">
        <f t="shared" si="59"/>
        <v>0</v>
      </c>
      <c r="BL193" s="202" t="s">
        <v>726</v>
      </c>
      <c r="BM193" s="202" t="s">
        <v>3832</v>
      </c>
    </row>
    <row r="194" spans="2:65" s="212" customFormat="1" ht="16.5" customHeight="1">
      <c r="B194" s="213"/>
      <c r="C194" s="302" t="s">
        <v>561</v>
      </c>
      <c r="D194" s="302" t="s">
        <v>291</v>
      </c>
      <c r="E194" s="303" t="s">
        <v>2277</v>
      </c>
      <c r="F194" s="304" t="s">
        <v>2278</v>
      </c>
      <c r="G194" s="305" t="s">
        <v>1523</v>
      </c>
      <c r="H194" s="306">
        <v>3</v>
      </c>
      <c r="I194" s="117">
        <v>0</v>
      </c>
      <c r="J194" s="307">
        <f t="shared" si="50"/>
        <v>0</v>
      </c>
      <c r="K194" s="304" t="s">
        <v>351</v>
      </c>
      <c r="L194" s="308"/>
      <c r="M194" s="309" t="s">
        <v>5</v>
      </c>
      <c r="N194" s="310" t="s">
        <v>48</v>
      </c>
      <c r="O194" s="214"/>
      <c r="P194" s="299">
        <f t="shared" si="51"/>
        <v>0</v>
      </c>
      <c r="Q194" s="299">
        <v>0</v>
      </c>
      <c r="R194" s="299">
        <f t="shared" si="52"/>
        <v>0</v>
      </c>
      <c r="S194" s="299">
        <v>0</v>
      </c>
      <c r="T194" s="300">
        <f t="shared" si="53"/>
        <v>0</v>
      </c>
      <c r="AR194" s="202" t="s">
        <v>726</v>
      </c>
      <c r="AT194" s="202" t="s">
        <v>291</v>
      </c>
      <c r="AU194" s="202" t="s">
        <v>85</v>
      </c>
      <c r="AY194" s="202" t="s">
        <v>196</v>
      </c>
      <c r="BE194" s="301">
        <f t="shared" si="54"/>
        <v>0</v>
      </c>
      <c r="BF194" s="301">
        <f t="shared" si="55"/>
        <v>0</v>
      </c>
      <c r="BG194" s="301">
        <f t="shared" si="56"/>
        <v>0</v>
      </c>
      <c r="BH194" s="301">
        <f t="shared" si="57"/>
        <v>0</v>
      </c>
      <c r="BI194" s="301">
        <f t="shared" si="58"/>
        <v>0</v>
      </c>
      <c r="BJ194" s="202" t="s">
        <v>39</v>
      </c>
      <c r="BK194" s="301">
        <f t="shared" si="59"/>
        <v>0</v>
      </c>
      <c r="BL194" s="202" t="s">
        <v>726</v>
      </c>
      <c r="BM194" s="202" t="s">
        <v>3833</v>
      </c>
    </row>
    <row r="195" spans="2:65" s="279" customFormat="1" ht="37.35" customHeight="1">
      <c r="B195" s="278"/>
      <c r="D195" s="280" t="s">
        <v>76</v>
      </c>
      <c r="E195" s="281" t="s">
        <v>291</v>
      </c>
      <c r="F195" s="281" t="s">
        <v>1174</v>
      </c>
      <c r="I195" s="115"/>
      <c r="J195" s="282">
        <f>BK195</f>
        <v>0</v>
      </c>
      <c r="L195" s="278"/>
      <c r="M195" s="283"/>
      <c r="N195" s="284"/>
      <c r="O195" s="284"/>
      <c r="P195" s="285">
        <f>P196</f>
        <v>0</v>
      </c>
      <c r="Q195" s="284"/>
      <c r="R195" s="285">
        <f>R196</f>
        <v>1.4400000000000001E-3</v>
      </c>
      <c r="S195" s="284"/>
      <c r="T195" s="286">
        <f>T196</f>
        <v>0</v>
      </c>
      <c r="AR195" s="280" t="s">
        <v>208</v>
      </c>
      <c r="AT195" s="287" t="s">
        <v>76</v>
      </c>
      <c r="AU195" s="287" t="s">
        <v>77</v>
      </c>
      <c r="AY195" s="280" t="s">
        <v>196</v>
      </c>
      <c r="BK195" s="288">
        <f>BK196</f>
        <v>0</v>
      </c>
    </row>
    <row r="196" spans="2:65" s="279" customFormat="1" ht="19.899999999999999" customHeight="1">
      <c r="B196" s="278"/>
      <c r="D196" s="280" t="s">
        <v>76</v>
      </c>
      <c r="E196" s="289" t="s">
        <v>2280</v>
      </c>
      <c r="F196" s="289" t="s">
        <v>2281</v>
      </c>
      <c r="I196" s="115"/>
      <c r="J196" s="290">
        <f>BK196</f>
        <v>0</v>
      </c>
      <c r="L196" s="278"/>
      <c r="M196" s="283"/>
      <c r="N196" s="284"/>
      <c r="O196" s="284"/>
      <c r="P196" s="285">
        <f>SUM(P197:P210)</f>
        <v>0</v>
      </c>
      <c r="Q196" s="284"/>
      <c r="R196" s="285">
        <f>SUM(R197:R210)</f>
        <v>1.4400000000000001E-3</v>
      </c>
      <c r="S196" s="284"/>
      <c r="T196" s="286">
        <f>SUM(T197:T210)</f>
        <v>0</v>
      </c>
      <c r="AR196" s="280" t="s">
        <v>208</v>
      </c>
      <c r="AT196" s="287" t="s">
        <v>76</v>
      </c>
      <c r="AU196" s="287" t="s">
        <v>39</v>
      </c>
      <c r="AY196" s="280" t="s">
        <v>196</v>
      </c>
      <c r="BK196" s="288">
        <f>SUM(BK197:BK210)</f>
        <v>0</v>
      </c>
    </row>
    <row r="197" spans="2:65" s="212" customFormat="1" ht="25.5" customHeight="1">
      <c r="B197" s="213"/>
      <c r="C197" s="291" t="s">
        <v>565</v>
      </c>
      <c r="D197" s="291" t="s">
        <v>198</v>
      </c>
      <c r="E197" s="292" t="s">
        <v>2282</v>
      </c>
      <c r="F197" s="293" t="s">
        <v>2283</v>
      </c>
      <c r="G197" s="294" t="s">
        <v>288</v>
      </c>
      <c r="H197" s="295">
        <v>12</v>
      </c>
      <c r="I197" s="116">
        <v>0</v>
      </c>
      <c r="J197" s="296">
        <f>ROUND(I197*H197,2)</f>
        <v>0</v>
      </c>
      <c r="K197" s="293" t="s">
        <v>202</v>
      </c>
      <c r="L197" s="213"/>
      <c r="M197" s="297" t="s">
        <v>5</v>
      </c>
      <c r="N197" s="298" t="s">
        <v>48</v>
      </c>
      <c r="O197" s="214"/>
      <c r="P197" s="299">
        <f>O197*H197</f>
        <v>0</v>
      </c>
      <c r="Q197" s="299">
        <v>0</v>
      </c>
      <c r="R197" s="299">
        <f>Q197*H197</f>
        <v>0</v>
      </c>
      <c r="S197" s="299">
        <v>0</v>
      </c>
      <c r="T197" s="300">
        <f>S197*H197</f>
        <v>0</v>
      </c>
      <c r="AR197" s="202" t="s">
        <v>261</v>
      </c>
      <c r="AT197" s="202" t="s">
        <v>198</v>
      </c>
      <c r="AU197" s="202" t="s">
        <v>85</v>
      </c>
      <c r="AY197" s="202" t="s">
        <v>196</v>
      </c>
      <c r="BE197" s="301">
        <f>IF(N197="základní",J197,0)</f>
        <v>0</v>
      </c>
      <c r="BF197" s="301">
        <f>IF(N197="snížená",J197,0)</f>
        <v>0</v>
      </c>
      <c r="BG197" s="301">
        <f>IF(N197="zákl. přenesená",J197,0)</f>
        <v>0</v>
      </c>
      <c r="BH197" s="301">
        <f>IF(N197="sníž. přenesená",J197,0)</f>
        <v>0</v>
      </c>
      <c r="BI197" s="301">
        <f>IF(N197="nulová",J197,0)</f>
        <v>0</v>
      </c>
      <c r="BJ197" s="202" t="s">
        <v>39</v>
      </c>
      <c r="BK197" s="301">
        <f>ROUND(I197*H197,2)</f>
        <v>0</v>
      </c>
      <c r="BL197" s="202" t="s">
        <v>261</v>
      </c>
      <c r="BM197" s="202" t="s">
        <v>3834</v>
      </c>
    </row>
    <row r="198" spans="2:65" s="212" customFormat="1" ht="16.5" customHeight="1">
      <c r="B198" s="213"/>
      <c r="C198" s="302" t="s">
        <v>569</v>
      </c>
      <c r="D198" s="302" t="s">
        <v>291</v>
      </c>
      <c r="E198" s="303" t="s">
        <v>2285</v>
      </c>
      <c r="F198" s="304" t="s">
        <v>3835</v>
      </c>
      <c r="G198" s="305" t="s">
        <v>288</v>
      </c>
      <c r="H198" s="306">
        <v>12</v>
      </c>
      <c r="I198" s="117">
        <v>0</v>
      </c>
      <c r="J198" s="307">
        <f>ROUND(I198*H198,2)</f>
        <v>0</v>
      </c>
      <c r="K198" s="304" t="s">
        <v>351</v>
      </c>
      <c r="L198" s="308"/>
      <c r="M198" s="309" t="s">
        <v>5</v>
      </c>
      <c r="N198" s="310" t="s">
        <v>48</v>
      </c>
      <c r="O198" s="214"/>
      <c r="P198" s="299">
        <f>O198*H198</f>
        <v>0</v>
      </c>
      <c r="Q198" s="299">
        <v>3.0000000000000001E-5</v>
      </c>
      <c r="R198" s="299">
        <f>Q198*H198</f>
        <v>3.6000000000000002E-4</v>
      </c>
      <c r="S198" s="299">
        <v>0</v>
      </c>
      <c r="T198" s="300">
        <f>S198*H198</f>
        <v>0</v>
      </c>
      <c r="AR198" s="202" t="s">
        <v>327</v>
      </c>
      <c r="AT198" s="202" t="s">
        <v>291</v>
      </c>
      <c r="AU198" s="202" t="s">
        <v>85</v>
      </c>
      <c r="AY198" s="202" t="s">
        <v>196</v>
      </c>
      <c r="BE198" s="301">
        <f>IF(N198="základní",J198,0)</f>
        <v>0</v>
      </c>
      <c r="BF198" s="301">
        <f>IF(N198="snížená",J198,0)</f>
        <v>0</v>
      </c>
      <c r="BG198" s="301">
        <f>IF(N198="zákl. přenesená",J198,0)</f>
        <v>0</v>
      </c>
      <c r="BH198" s="301">
        <f>IF(N198="sníž. přenesená",J198,0)</f>
        <v>0</v>
      </c>
      <c r="BI198" s="301">
        <f>IF(N198="nulová",J198,0)</f>
        <v>0</v>
      </c>
      <c r="BJ198" s="202" t="s">
        <v>39</v>
      </c>
      <c r="BK198" s="301">
        <f>ROUND(I198*H198,2)</f>
        <v>0</v>
      </c>
      <c r="BL198" s="202" t="s">
        <v>261</v>
      </c>
      <c r="BM198" s="202" t="s">
        <v>3836</v>
      </c>
    </row>
    <row r="199" spans="2:65" s="212" customFormat="1">
      <c r="B199" s="213"/>
      <c r="D199" s="313"/>
      <c r="F199" s="324"/>
      <c r="I199" s="119"/>
      <c r="L199" s="213"/>
      <c r="M199" s="325"/>
      <c r="N199" s="214"/>
      <c r="O199" s="214"/>
      <c r="P199" s="214"/>
      <c r="Q199" s="214"/>
      <c r="R199" s="214"/>
      <c r="S199" s="214"/>
      <c r="T199" s="326"/>
      <c r="AT199" s="202"/>
      <c r="AU199" s="202"/>
    </row>
    <row r="200" spans="2:65" s="212" customFormat="1" ht="25.5" customHeight="1">
      <c r="B200" s="213"/>
      <c r="C200" s="291" t="s">
        <v>573</v>
      </c>
      <c r="D200" s="291" t="s">
        <v>198</v>
      </c>
      <c r="E200" s="292" t="s">
        <v>2288</v>
      </c>
      <c r="F200" s="293" t="s">
        <v>2289</v>
      </c>
      <c r="G200" s="294" t="s">
        <v>288</v>
      </c>
      <c r="H200" s="295">
        <v>40</v>
      </c>
      <c r="I200" s="116">
        <v>0</v>
      </c>
      <c r="J200" s="296">
        <f>ROUND(I200*H200,2)</f>
        <v>0</v>
      </c>
      <c r="K200" s="293" t="s">
        <v>202</v>
      </c>
      <c r="L200" s="213"/>
      <c r="M200" s="297" t="s">
        <v>5</v>
      </c>
      <c r="N200" s="298" t="s">
        <v>48</v>
      </c>
      <c r="O200" s="214"/>
      <c r="P200" s="299">
        <f>O200*H200</f>
        <v>0</v>
      </c>
      <c r="Q200" s="299">
        <v>0</v>
      </c>
      <c r="R200" s="299">
        <f>Q200*H200</f>
        <v>0</v>
      </c>
      <c r="S200" s="299">
        <v>0</v>
      </c>
      <c r="T200" s="300">
        <f>S200*H200</f>
        <v>0</v>
      </c>
      <c r="AR200" s="202" t="s">
        <v>261</v>
      </c>
      <c r="AT200" s="202" t="s">
        <v>198</v>
      </c>
      <c r="AU200" s="202" t="s">
        <v>85</v>
      </c>
      <c r="AY200" s="202" t="s">
        <v>196</v>
      </c>
      <c r="BE200" s="301">
        <f>IF(N200="základní",J200,0)</f>
        <v>0</v>
      </c>
      <c r="BF200" s="301">
        <f>IF(N200="snížená",J200,0)</f>
        <v>0</v>
      </c>
      <c r="BG200" s="301">
        <f>IF(N200="zákl. přenesená",J200,0)</f>
        <v>0</v>
      </c>
      <c r="BH200" s="301">
        <f>IF(N200="sníž. přenesená",J200,0)</f>
        <v>0</v>
      </c>
      <c r="BI200" s="301">
        <f>IF(N200="nulová",J200,0)</f>
        <v>0</v>
      </c>
      <c r="BJ200" s="202" t="s">
        <v>39</v>
      </c>
      <c r="BK200" s="301">
        <f>ROUND(I200*H200,2)</f>
        <v>0</v>
      </c>
      <c r="BL200" s="202" t="s">
        <v>261</v>
      </c>
      <c r="BM200" s="202" t="s">
        <v>3837</v>
      </c>
    </row>
    <row r="201" spans="2:65" s="212" customFormat="1" ht="16.5" customHeight="1">
      <c r="B201" s="213"/>
      <c r="C201" s="302" t="s">
        <v>577</v>
      </c>
      <c r="D201" s="302" t="s">
        <v>291</v>
      </c>
      <c r="E201" s="303" t="s">
        <v>2291</v>
      </c>
      <c r="F201" s="304" t="s">
        <v>3838</v>
      </c>
      <c r="G201" s="305" t="s">
        <v>1523</v>
      </c>
      <c r="H201" s="306">
        <v>40</v>
      </c>
      <c r="I201" s="117">
        <v>0</v>
      </c>
      <c r="J201" s="307">
        <f>ROUND(I201*H201,2)</f>
        <v>0</v>
      </c>
      <c r="K201" s="304" t="s">
        <v>351</v>
      </c>
      <c r="L201" s="308"/>
      <c r="M201" s="309" t="s">
        <v>5</v>
      </c>
      <c r="N201" s="310" t="s">
        <v>48</v>
      </c>
      <c r="O201" s="214"/>
      <c r="P201" s="299">
        <f>O201*H201</f>
        <v>0</v>
      </c>
      <c r="Q201" s="299">
        <v>0</v>
      </c>
      <c r="R201" s="299">
        <f>Q201*H201</f>
        <v>0</v>
      </c>
      <c r="S201" s="299">
        <v>0</v>
      </c>
      <c r="T201" s="300">
        <f>S201*H201</f>
        <v>0</v>
      </c>
      <c r="AR201" s="202" t="s">
        <v>726</v>
      </c>
      <c r="AT201" s="202" t="s">
        <v>291</v>
      </c>
      <c r="AU201" s="202" t="s">
        <v>85</v>
      </c>
      <c r="AY201" s="202" t="s">
        <v>196</v>
      </c>
      <c r="BE201" s="301">
        <f>IF(N201="základní",J201,0)</f>
        <v>0</v>
      </c>
      <c r="BF201" s="301">
        <f>IF(N201="snížená",J201,0)</f>
        <v>0</v>
      </c>
      <c r="BG201" s="301">
        <f>IF(N201="zákl. přenesená",J201,0)</f>
        <v>0</v>
      </c>
      <c r="BH201" s="301">
        <f>IF(N201="sníž. přenesená",J201,0)</f>
        <v>0</v>
      </c>
      <c r="BI201" s="301">
        <f>IF(N201="nulová",J201,0)</f>
        <v>0</v>
      </c>
      <c r="BJ201" s="202" t="s">
        <v>39</v>
      </c>
      <c r="BK201" s="301">
        <f>ROUND(I201*H201,2)</f>
        <v>0</v>
      </c>
      <c r="BL201" s="202" t="s">
        <v>726</v>
      </c>
      <c r="BM201" s="202" t="s">
        <v>3839</v>
      </c>
    </row>
    <row r="202" spans="2:65" s="212" customFormat="1" ht="38.25" customHeight="1">
      <c r="B202" s="213"/>
      <c r="C202" s="291" t="s">
        <v>581</v>
      </c>
      <c r="D202" s="291" t="s">
        <v>198</v>
      </c>
      <c r="E202" s="292" t="s">
        <v>2294</v>
      </c>
      <c r="F202" s="293" t="s">
        <v>2295</v>
      </c>
      <c r="G202" s="294" t="s">
        <v>288</v>
      </c>
      <c r="H202" s="295">
        <v>12</v>
      </c>
      <c r="I202" s="116">
        <v>0</v>
      </c>
      <c r="J202" s="296">
        <f>ROUND(I202*H202,2)</f>
        <v>0</v>
      </c>
      <c r="K202" s="293" t="s">
        <v>202</v>
      </c>
      <c r="L202" s="213"/>
      <c r="M202" s="297" t="s">
        <v>5</v>
      </c>
      <c r="N202" s="298" t="s">
        <v>48</v>
      </c>
      <c r="O202" s="214"/>
      <c r="P202" s="299">
        <f>O202*H202</f>
        <v>0</v>
      </c>
      <c r="Q202" s="299">
        <v>0</v>
      </c>
      <c r="R202" s="299">
        <f>Q202*H202</f>
        <v>0</v>
      </c>
      <c r="S202" s="299">
        <v>0</v>
      </c>
      <c r="T202" s="300">
        <f>S202*H202</f>
        <v>0</v>
      </c>
      <c r="AR202" s="202" t="s">
        <v>261</v>
      </c>
      <c r="AT202" s="202" t="s">
        <v>198</v>
      </c>
      <c r="AU202" s="202" t="s">
        <v>85</v>
      </c>
      <c r="AY202" s="202" t="s">
        <v>196</v>
      </c>
      <c r="BE202" s="301">
        <f>IF(N202="základní",J202,0)</f>
        <v>0</v>
      </c>
      <c r="BF202" s="301">
        <f>IF(N202="snížená",J202,0)</f>
        <v>0</v>
      </c>
      <c r="BG202" s="301">
        <f>IF(N202="zákl. přenesená",J202,0)</f>
        <v>0</v>
      </c>
      <c r="BH202" s="301">
        <f>IF(N202="sníž. přenesená",J202,0)</f>
        <v>0</v>
      </c>
      <c r="BI202" s="301">
        <f>IF(N202="nulová",J202,0)</f>
        <v>0</v>
      </c>
      <c r="BJ202" s="202" t="s">
        <v>39</v>
      </c>
      <c r="BK202" s="301">
        <f>ROUND(I202*H202,2)</f>
        <v>0</v>
      </c>
      <c r="BL202" s="202" t="s">
        <v>261</v>
      </c>
      <c r="BM202" s="202" t="s">
        <v>3840</v>
      </c>
    </row>
    <row r="203" spans="2:65" s="212" customFormat="1" ht="16.5" customHeight="1">
      <c r="B203" s="213"/>
      <c r="C203" s="302" t="s">
        <v>585</v>
      </c>
      <c r="D203" s="302" t="s">
        <v>291</v>
      </c>
      <c r="E203" s="303" t="s">
        <v>2297</v>
      </c>
      <c r="F203" s="304" t="s">
        <v>3841</v>
      </c>
      <c r="G203" s="305" t="s">
        <v>288</v>
      </c>
      <c r="H203" s="306">
        <v>12</v>
      </c>
      <c r="I203" s="117">
        <v>0</v>
      </c>
      <c r="J203" s="307">
        <f>ROUND(I203*H203,2)</f>
        <v>0</v>
      </c>
      <c r="K203" s="304" t="s">
        <v>351</v>
      </c>
      <c r="L203" s="308"/>
      <c r="M203" s="309" t="s">
        <v>5</v>
      </c>
      <c r="N203" s="310" t="s">
        <v>48</v>
      </c>
      <c r="O203" s="214"/>
      <c r="P203" s="299">
        <f>O203*H203</f>
        <v>0</v>
      </c>
      <c r="Q203" s="299">
        <v>9.0000000000000006E-5</v>
      </c>
      <c r="R203" s="299">
        <f>Q203*H203</f>
        <v>1.08E-3</v>
      </c>
      <c r="S203" s="299">
        <v>0</v>
      </c>
      <c r="T203" s="300">
        <f>S203*H203</f>
        <v>0</v>
      </c>
      <c r="AR203" s="202" t="s">
        <v>327</v>
      </c>
      <c r="AT203" s="202" t="s">
        <v>291</v>
      </c>
      <c r="AU203" s="202" t="s">
        <v>85</v>
      </c>
      <c r="AY203" s="202" t="s">
        <v>196</v>
      </c>
      <c r="BE203" s="301">
        <f>IF(N203="základní",J203,0)</f>
        <v>0</v>
      </c>
      <c r="BF203" s="301">
        <f>IF(N203="snížená",J203,0)</f>
        <v>0</v>
      </c>
      <c r="BG203" s="301">
        <f>IF(N203="zákl. přenesená",J203,0)</f>
        <v>0</v>
      </c>
      <c r="BH203" s="301">
        <f>IF(N203="sníž. přenesená",J203,0)</f>
        <v>0</v>
      </c>
      <c r="BI203" s="301">
        <f>IF(N203="nulová",J203,0)</f>
        <v>0</v>
      </c>
      <c r="BJ203" s="202" t="s">
        <v>39</v>
      </c>
      <c r="BK203" s="301">
        <f>ROUND(I203*H203,2)</f>
        <v>0</v>
      </c>
      <c r="BL203" s="202" t="s">
        <v>261</v>
      </c>
      <c r="BM203" s="202" t="s">
        <v>3842</v>
      </c>
    </row>
    <row r="204" spans="2:65" s="212" customFormat="1">
      <c r="B204" s="213"/>
      <c r="D204" s="313"/>
      <c r="F204" s="324"/>
      <c r="I204" s="119"/>
      <c r="L204" s="213"/>
      <c r="M204" s="325"/>
      <c r="N204" s="214"/>
      <c r="O204" s="214"/>
      <c r="P204" s="214"/>
      <c r="Q204" s="214"/>
      <c r="R204" s="214"/>
      <c r="S204" s="214"/>
      <c r="T204" s="326"/>
      <c r="AT204" s="202"/>
      <c r="AU204" s="202"/>
    </row>
    <row r="205" spans="2:65" s="212" customFormat="1" ht="38.25" customHeight="1">
      <c r="B205" s="213"/>
      <c r="C205" s="291" t="s">
        <v>589</v>
      </c>
      <c r="D205" s="291" t="s">
        <v>198</v>
      </c>
      <c r="E205" s="292" t="s">
        <v>2300</v>
      </c>
      <c r="F205" s="293" t="s">
        <v>2301</v>
      </c>
      <c r="G205" s="294" t="s">
        <v>288</v>
      </c>
      <c r="H205" s="295">
        <v>76</v>
      </c>
      <c r="I205" s="116">
        <v>0</v>
      </c>
      <c r="J205" s="296">
        <f t="shared" ref="J205:J210" si="60">ROUND(I205*H205,2)</f>
        <v>0</v>
      </c>
      <c r="K205" s="293" t="s">
        <v>202</v>
      </c>
      <c r="L205" s="213"/>
      <c r="M205" s="297" t="s">
        <v>5</v>
      </c>
      <c r="N205" s="298" t="s">
        <v>48</v>
      </c>
      <c r="O205" s="214"/>
      <c r="P205" s="299">
        <f t="shared" ref="P205:P210" si="61">O205*H205</f>
        <v>0</v>
      </c>
      <c r="Q205" s="299">
        <v>0</v>
      </c>
      <c r="R205" s="299">
        <f t="shared" ref="R205:R210" si="62">Q205*H205</f>
        <v>0</v>
      </c>
      <c r="S205" s="299">
        <v>0</v>
      </c>
      <c r="T205" s="300">
        <f t="shared" ref="T205:T210" si="63">S205*H205</f>
        <v>0</v>
      </c>
      <c r="AR205" s="202" t="s">
        <v>261</v>
      </c>
      <c r="AT205" s="202" t="s">
        <v>198</v>
      </c>
      <c r="AU205" s="202" t="s">
        <v>85</v>
      </c>
      <c r="AY205" s="202" t="s">
        <v>196</v>
      </c>
      <c r="BE205" s="301">
        <f t="shared" ref="BE205:BE210" si="64">IF(N205="základní",J205,0)</f>
        <v>0</v>
      </c>
      <c r="BF205" s="301">
        <f t="shared" ref="BF205:BF210" si="65">IF(N205="snížená",J205,0)</f>
        <v>0</v>
      </c>
      <c r="BG205" s="301">
        <f t="shared" ref="BG205:BG210" si="66">IF(N205="zákl. přenesená",J205,0)</f>
        <v>0</v>
      </c>
      <c r="BH205" s="301">
        <f t="shared" ref="BH205:BH210" si="67">IF(N205="sníž. přenesená",J205,0)</f>
        <v>0</v>
      </c>
      <c r="BI205" s="301">
        <f t="shared" ref="BI205:BI210" si="68">IF(N205="nulová",J205,0)</f>
        <v>0</v>
      </c>
      <c r="BJ205" s="202" t="s">
        <v>39</v>
      </c>
      <c r="BK205" s="301">
        <f t="shared" ref="BK205:BK210" si="69">ROUND(I205*H205,2)</f>
        <v>0</v>
      </c>
      <c r="BL205" s="202" t="s">
        <v>261</v>
      </c>
      <c r="BM205" s="202" t="s">
        <v>3843</v>
      </c>
    </row>
    <row r="206" spans="2:65" s="212" customFormat="1" ht="16.5" customHeight="1">
      <c r="B206" s="213"/>
      <c r="C206" s="302" t="s">
        <v>594</v>
      </c>
      <c r="D206" s="302" t="s">
        <v>291</v>
      </c>
      <c r="E206" s="303" t="s">
        <v>2303</v>
      </c>
      <c r="F206" s="304" t="s">
        <v>3844</v>
      </c>
      <c r="G206" s="305" t="s">
        <v>1523</v>
      </c>
      <c r="H206" s="306">
        <v>76</v>
      </c>
      <c r="I206" s="117">
        <v>0</v>
      </c>
      <c r="J206" s="307">
        <f t="shared" si="60"/>
        <v>0</v>
      </c>
      <c r="K206" s="304" t="s">
        <v>351</v>
      </c>
      <c r="L206" s="308"/>
      <c r="M206" s="309" t="s">
        <v>5</v>
      </c>
      <c r="N206" s="310" t="s">
        <v>48</v>
      </c>
      <c r="O206" s="214"/>
      <c r="P206" s="299">
        <f t="shared" si="61"/>
        <v>0</v>
      </c>
      <c r="Q206" s="299">
        <v>0</v>
      </c>
      <c r="R206" s="299">
        <f t="shared" si="62"/>
        <v>0</v>
      </c>
      <c r="S206" s="299">
        <v>0</v>
      </c>
      <c r="T206" s="300">
        <f t="shared" si="63"/>
        <v>0</v>
      </c>
      <c r="AR206" s="202" t="s">
        <v>327</v>
      </c>
      <c r="AT206" s="202" t="s">
        <v>291</v>
      </c>
      <c r="AU206" s="202" t="s">
        <v>85</v>
      </c>
      <c r="AY206" s="202" t="s">
        <v>196</v>
      </c>
      <c r="BE206" s="301">
        <f t="shared" si="64"/>
        <v>0</v>
      </c>
      <c r="BF206" s="301">
        <f t="shared" si="65"/>
        <v>0</v>
      </c>
      <c r="BG206" s="301">
        <f t="shared" si="66"/>
        <v>0</v>
      </c>
      <c r="BH206" s="301">
        <f t="shared" si="67"/>
        <v>0</v>
      </c>
      <c r="BI206" s="301">
        <f t="shared" si="68"/>
        <v>0</v>
      </c>
      <c r="BJ206" s="202" t="s">
        <v>39</v>
      </c>
      <c r="BK206" s="301">
        <f t="shared" si="69"/>
        <v>0</v>
      </c>
      <c r="BL206" s="202" t="s">
        <v>261</v>
      </c>
      <c r="BM206" s="202" t="s">
        <v>3845</v>
      </c>
    </row>
    <row r="207" spans="2:65" s="212" customFormat="1" ht="38.25" customHeight="1">
      <c r="B207" s="213"/>
      <c r="C207" s="291" t="s">
        <v>598</v>
      </c>
      <c r="D207" s="291" t="s">
        <v>198</v>
      </c>
      <c r="E207" s="292" t="s">
        <v>2306</v>
      </c>
      <c r="F207" s="293" t="s">
        <v>2307</v>
      </c>
      <c r="G207" s="294" t="s">
        <v>288</v>
      </c>
      <c r="H207" s="295">
        <v>3</v>
      </c>
      <c r="I207" s="116">
        <v>0</v>
      </c>
      <c r="J207" s="296">
        <f t="shared" si="60"/>
        <v>0</v>
      </c>
      <c r="K207" s="293" t="s">
        <v>202</v>
      </c>
      <c r="L207" s="213"/>
      <c r="M207" s="297" t="s">
        <v>5</v>
      </c>
      <c r="N207" s="298" t="s">
        <v>48</v>
      </c>
      <c r="O207" s="214"/>
      <c r="P207" s="299">
        <f t="shared" si="61"/>
        <v>0</v>
      </c>
      <c r="Q207" s="299">
        <v>0</v>
      </c>
      <c r="R207" s="299">
        <f t="shared" si="62"/>
        <v>0</v>
      </c>
      <c r="S207" s="299">
        <v>0</v>
      </c>
      <c r="T207" s="300">
        <f t="shared" si="63"/>
        <v>0</v>
      </c>
      <c r="AR207" s="202" t="s">
        <v>261</v>
      </c>
      <c r="AT207" s="202" t="s">
        <v>198</v>
      </c>
      <c r="AU207" s="202" t="s">
        <v>85</v>
      </c>
      <c r="AY207" s="202" t="s">
        <v>196</v>
      </c>
      <c r="BE207" s="301">
        <f t="shared" si="64"/>
        <v>0</v>
      </c>
      <c r="BF207" s="301">
        <f t="shared" si="65"/>
        <v>0</v>
      </c>
      <c r="BG207" s="301">
        <f t="shared" si="66"/>
        <v>0</v>
      </c>
      <c r="BH207" s="301">
        <f t="shared" si="67"/>
        <v>0</v>
      </c>
      <c r="BI207" s="301">
        <f t="shared" si="68"/>
        <v>0</v>
      </c>
      <c r="BJ207" s="202" t="s">
        <v>39</v>
      </c>
      <c r="BK207" s="301">
        <f t="shared" si="69"/>
        <v>0</v>
      </c>
      <c r="BL207" s="202" t="s">
        <v>261</v>
      </c>
      <c r="BM207" s="202" t="s">
        <v>3846</v>
      </c>
    </row>
    <row r="208" spans="2:65" s="212" customFormat="1" ht="16.5" customHeight="1">
      <c r="B208" s="213"/>
      <c r="C208" s="302" t="s">
        <v>602</v>
      </c>
      <c r="D208" s="302" t="s">
        <v>291</v>
      </c>
      <c r="E208" s="303" t="s">
        <v>2309</v>
      </c>
      <c r="F208" s="304" t="s">
        <v>3847</v>
      </c>
      <c r="G208" s="305" t="s">
        <v>1523</v>
      </c>
      <c r="H208" s="306">
        <v>3</v>
      </c>
      <c r="I208" s="117">
        <v>0</v>
      </c>
      <c r="J208" s="307">
        <f t="shared" si="60"/>
        <v>0</v>
      </c>
      <c r="K208" s="304" t="s">
        <v>351</v>
      </c>
      <c r="L208" s="308"/>
      <c r="M208" s="309" t="s">
        <v>5</v>
      </c>
      <c r="N208" s="310" t="s">
        <v>48</v>
      </c>
      <c r="O208" s="214"/>
      <c r="P208" s="299">
        <f t="shared" si="61"/>
        <v>0</v>
      </c>
      <c r="Q208" s="299">
        <v>0</v>
      </c>
      <c r="R208" s="299">
        <f t="shared" si="62"/>
        <v>0</v>
      </c>
      <c r="S208" s="299">
        <v>0</v>
      </c>
      <c r="T208" s="300">
        <f t="shared" si="63"/>
        <v>0</v>
      </c>
      <c r="AR208" s="202" t="s">
        <v>327</v>
      </c>
      <c r="AT208" s="202" t="s">
        <v>291</v>
      </c>
      <c r="AU208" s="202" t="s">
        <v>85</v>
      </c>
      <c r="AY208" s="202" t="s">
        <v>196</v>
      </c>
      <c r="BE208" s="301">
        <f t="shared" si="64"/>
        <v>0</v>
      </c>
      <c r="BF208" s="301">
        <f t="shared" si="65"/>
        <v>0</v>
      </c>
      <c r="BG208" s="301">
        <f t="shared" si="66"/>
        <v>0</v>
      </c>
      <c r="BH208" s="301">
        <f t="shared" si="67"/>
        <v>0</v>
      </c>
      <c r="BI208" s="301">
        <f t="shared" si="68"/>
        <v>0</v>
      </c>
      <c r="BJ208" s="202" t="s">
        <v>39</v>
      </c>
      <c r="BK208" s="301">
        <f t="shared" si="69"/>
        <v>0</v>
      </c>
      <c r="BL208" s="202" t="s">
        <v>261</v>
      </c>
      <c r="BM208" s="202" t="s">
        <v>3848</v>
      </c>
    </row>
    <row r="209" spans="2:65" s="212" customFormat="1" ht="16.5" customHeight="1">
      <c r="B209" s="213"/>
      <c r="C209" s="291" t="s">
        <v>606</v>
      </c>
      <c r="D209" s="291" t="s">
        <v>198</v>
      </c>
      <c r="E209" s="292" t="s">
        <v>2312</v>
      </c>
      <c r="F209" s="293" t="s">
        <v>2313</v>
      </c>
      <c r="G209" s="294" t="s">
        <v>288</v>
      </c>
      <c r="H209" s="295">
        <v>3</v>
      </c>
      <c r="I209" s="116">
        <v>0</v>
      </c>
      <c r="J209" s="296">
        <f t="shared" si="60"/>
        <v>0</v>
      </c>
      <c r="K209" s="293" t="s">
        <v>351</v>
      </c>
      <c r="L209" s="213"/>
      <c r="M209" s="297" t="s">
        <v>5</v>
      </c>
      <c r="N209" s="298" t="s">
        <v>48</v>
      </c>
      <c r="O209" s="214"/>
      <c r="P209" s="299">
        <f t="shared" si="61"/>
        <v>0</v>
      </c>
      <c r="Q209" s="299">
        <v>0</v>
      </c>
      <c r="R209" s="299">
        <f t="shared" si="62"/>
        <v>0</v>
      </c>
      <c r="S209" s="299">
        <v>0</v>
      </c>
      <c r="T209" s="300">
        <f t="shared" si="63"/>
        <v>0</v>
      </c>
      <c r="AR209" s="202" t="s">
        <v>261</v>
      </c>
      <c r="AT209" s="202" t="s">
        <v>198</v>
      </c>
      <c r="AU209" s="202" t="s">
        <v>85</v>
      </c>
      <c r="AY209" s="202" t="s">
        <v>196</v>
      </c>
      <c r="BE209" s="301">
        <f t="shared" si="64"/>
        <v>0</v>
      </c>
      <c r="BF209" s="301">
        <f t="shared" si="65"/>
        <v>0</v>
      </c>
      <c r="BG209" s="301">
        <f t="shared" si="66"/>
        <v>0</v>
      </c>
      <c r="BH209" s="301">
        <f t="shared" si="67"/>
        <v>0</v>
      </c>
      <c r="BI209" s="301">
        <f t="shared" si="68"/>
        <v>0</v>
      </c>
      <c r="BJ209" s="202" t="s">
        <v>39</v>
      </c>
      <c r="BK209" s="301">
        <f t="shared" si="69"/>
        <v>0</v>
      </c>
      <c r="BL209" s="202" t="s">
        <v>261</v>
      </c>
      <c r="BM209" s="202" t="s">
        <v>3849</v>
      </c>
    </row>
    <row r="210" spans="2:65" s="212" customFormat="1" ht="16.5" customHeight="1">
      <c r="B210" s="213"/>
      <c r="C210" s="302" t="s">
        <v>610</v>
      </c>
      <c r="D210" s="302" t="s">
        <v>291</v>
      </c>
      <c r="E210" s="303" t="s">
        <v>2315</v>
      </c>
      <c r="F210" s="304" t="s">
        <v>3148</v>
      </c>
      <c r="G210" s="305" t="s">
        <v>1523</v>
      </c>
      <c r="H210" s="306">
        <v>3</v>
      </c>
      <c r="I210" s="117">
        <v>0</v>
      </c>
      <c r="J210" s="307">
        <f t="shared" si="60"/>
        <v>0</v>
      </c>
      <c r="K210" s="304" t="s">
        <v>351</v>
      </c>
      <c r="L210" s="308"/>
      <c r="M210" s="309" t="s">
        <v>5</v>
      </c>
      <c r="N210" s="310" t="s">
        <v>48</v>
      </c>
      <c r="O210" s="214"/>
      <c r="P210" s="299">
        <f t="shared" si="61"/>
        <v>0</v>
      </c>
      <c r="Q210" s="299">
        <v>0</v>
      </c>
      <c r="R210" s="299">
        <f t="shared" si="62"/>
        <v>0</v>
      </c>
      <c r="S210" s="299">
        <v>0</v>
      </c>
      <c r="T210" s="300">
        <f t="shared" si="63"/>
        <v>0</v>
      </c>
      <c r="AR210" s="202" t="s">
        <v>327</v>
      </c>
      <c r="AT210" s="202" t="s">
        <v>291</v>
      </c>
      <c r="AU210" s="202" t="s">
        <v>85</v>
      </c>
      <c r="AY210" s="202" t="s">
        <v>196</v>
      </c>
      <c r="BE210" s="301">
        <f t="shared" si="64"/>
        <v>0</v>
      </c>
      <c r="BF210" s="301">
        <f t="shared" si="65"/>
        <v>0</v>
      </c>
      <c r="BG210" s="301">
        <f t="shared" si="66"/>
        <v>0</v>
      </c>
      <c r="BH210" s="301">
        <f t="shared" si="67"/>
        <v>0</v>
      </c>
      <c r="BI210" s="301">
        <f t="shared" si="68"/>
        <v>0</v>
      </c>
      <c r="BJ210" s="202" t="s">
        <v>39</v>
      </c>
      <c r="BK210" s="301">
        <f t="shared" si="69"/>
        <v>0</v>
      </c>
      <c r="BL210" s="202" t="s">
        <v>261</v>
      </c>
      <c r="BM210" s="202" t="s">
        <v>3850</v>
      </c>
    </row>
    <row r="211" spans="2:65" s="279" customFormat="1" ht="37.35" customHeight="1">
      <c r="B211" s="278"/>
      <c r="D211" s="280" t="s">
        <v>76</v>
      </c>
      <c r="E211" s="281" t="s">
        <v>2318</v>
      </c>
      <c r="F211" s="281" t="s">
        <v>2319</v>
      </c>
      <c r="I211" s="115"/>
      <c r="J211" s="282">
        <f>BK211</f>
        <v>0</v>
      </c>
      <c r="L211" s="278"/>
      <c r="M211" s="283"/>
      <c r="N211" s="284"/>
      <c r="O211" s="284"/>
      <c r="P211" s="285">
        <f>SUM(P212:P215)</f>
        <v>0</v>
      </c>
      <c r="Q211" s="284"/>
      <c r="R211" s="285">
        <f>SUM(R212:R215)</f>
        <v>0</v>
      </c>
      <c r="S211" s="284"/>
      <c r="T211" s="286">
        <f>SUM(T212:T215)</f>
        <v>0</v>
      </c>
      <c r="AR211" s="280" t="s">
        <v>203</v>
      </c>
      <c r="AT211" s="287" t="s">
        <v>76</v>
      </c>
      <c r="AU211" s="287" t="s">
        <v>77</v>
      </c>
      <c r="AY211" s="280" t="s">
        <v>196</v>
      </c>
      <c r="BK211" s="288">
        <f>SUM(BK212:BK215)</f>
        <v>0</v>
      </c>
    </row>
    <row r="212" spans="2:65" s="212" customFormat="1" ht="16.5" customHeight="1">
      <c r="B212" s="213"/>
      <c r="C212" s="291" t="s">
        <v>614</v>
      </c>
      <c r="D212" s="291" t="s">
        <v>198</v>
      </c>
      <c r="E212" s="292" t="s">
        <v>2320</v>
      </c>
      <c r="F212" s="293" t="s">
        <v>2321</v>
      </c>
      <c r="G212" s="294" t="s">
        <v>1264</v>
      </c>
      <c r="H212" s="295">
        <v>34</v>
      </c>
      <c r="I212" s="116">
        <v>0</v>
      </c>
      <c r="J212" s="296">
        <f>ROUND(I212*H212,2)</f>
        <v>0</v>
      </c>
      <c r="K212" s="293" t="s">
        <v>351</v>
      </c>
      <c r="L212" s="213"/>
      <c r="M212" s="297" t="s">
        <v>5</v>
      </c>
      <c r="N212" s="298" t="s">
        <v>48</v>
      </c>
      <c r="O212" s="214"/>
      <c r="P212" s="299">
        <f>O212*H212</f>
        <v>0</v>
      </c>
      <c r="Q212" s="299">
        <v>0</v>
      </c>
      <c r="R212" s="299">
        <f>Q212*H212</f>
        <v>0</v>
      </c>
      <c r="S212" s="299">
        <v>0</v>
      </c>
      <c r="T212" s="300">
        <f>S212*H212</f>
        <v>0</v>
      </c>
      <c r="AR212" s="202" t="s">
        <v>261</v>
      </c>
      <c r="AT212" s="202" t="s">
        <v>198</v>
      </c>
      <c r="AU212" s="202" t="s">
        <v>39</v>
      </c>
      <c r="AY212" s="202" t="s">
        <v>196</v>
      </c>
      <c r="BE212" s="301">
        <f>IF(N212="základní",J212,0)</f>
        <v>0</v>
      </c>
      <c r="BF212" s="301">
        <f>IF(N212="snížená",J212,0)</f>
        <v>0</v>
      </c>
      <c r="BG212" s="301">
        <f>IF(N212="zákl. přenesená",J212,0)</f>
        <v>0</v>
      </c>
      <c r="BH212" s="301">
        <f>IF(N212="sníž. přenesená",J212,0)</f>
        <v>0</v>
      </c>
      <c r="BI212" s="301">
        <f>IF(N212="nulová",J212,0)</f>
        <v>0</v>
      </c>
      <c r="BJ212" s="202" t="s">
        <v>39</v>
      </c>
      <c r="BK212" s="301">
        <f>ROUND(I212*H212,2)</f>
        <v>0</v>
      </c>
      <c r="BL212" s="202" t="s">
        <v>261</v>
      </c>
      <c r="BM212" s="202" t="s">
        <v>3851</v>
      </c>
    </row>
    <row r="213" spans="2:65" s="212" customFormat="1" ht="16.5" customHeight="1">
      <c r="B213" s="213"/>
      <c r="C213" s="291" t="s">
        <v>618</v>
      </c>
      <c r="D213" s="291" t="s">
        <v>198</v>
      </c>
      <c r="E213" s="292" t="s">
        <v>2323</v>
      </c>
      <c r="F213" s="293" t="s">
        <v>3151</v>
      </c>
      <c r="G213" s="294" t="s">
        <v>1264</v>
      </c>
      <c r="H213" s="295">
        <v>12</v>
      </c>
      <c r="I213" s="116">
        <v>0</v>
      </c>
      <c r="J213" s="296">
        <f>ROUND(I213*H213,2)</f>
        <v>0</v>
      </c>
      <c r="K213" s="293" t="s">
        <v>351</v>
      </c>
      <c r="L213" s="213"/>
      <c r="M213" s="297" t="s">
        <v>5</v>
      </c>
      <c r="N213" s="298" t="s">
        <v>48</v>
      </c>
      <c r="O213" s="214"/>
      <c r="P213" s="299">
        <f>O213*H213</f>
        <v>0</v>
      </c>
      <c r="Q213" s="299">
        <v>0</v>
      </c>
      <c r="R213" s="299">
        <f>Q213*H213</f>
        <v>0</v>
      </c>
      <c r="S213" s="299">
        <v>0</v>
      </c>
      <c r="T213" s="300">
        <f>S213*H213</f>
        <v>0</v>
      </c>
      <c r="AR213" s="202" t="s">
        <v>261</v>
      </c>
      <c r="AT213" s="202" t="s">
        <v>198</v>
      </c>
      <c r="AU213" s="202" t="s">
        <v>39</v>
      </c>
      <c r="AY213" s="202" t="s">
        <v>196</v>
      </c>
      <c r="BE213" s="301">
        <f>IF(N213="základní",J213,0)</f>
        <v>0</v>
      </c>
      <c r="BF213" s="301">
        <f>IF(N213="snížená",J213,0)</f>
        <v>0</v>
      </c>
      <c r="BG213" s="301">
        <f>IF(N213="zákl. přenesená",J213,0)</f>
        <v>0</v>
      </c>
      <c r="BH213" s="301">
        <f>IF(N213="sníž. přenesená",J213,0)</f>
        <v>0</v>
      </c>
      <c r="BI213" s="301">
        <f>IF(N213="nulová",J213,0)</f>
        <v>0</v>
      </c>
      <c r="BJ213" s="202" t="s">
        <v>39</v>
      </c>
      <c r="BK213" s="301">
        <f>ROUND(I213*H213,2)</f>
        <v>0</v>
      </c>
      <c r="BL213" s="202" t="s">
        <v>261</v>
      </c>
      <c r="BM213" s="202" t="s">
        <v>3852</v>
      </c>
    </row>
    <row r="214" spans="2:65" s="212" customFormat="1" ht="16.5" customHeight="1">
      <c r="B214" s="213"/>
      <c r="C214" s="291" t="s">
        <v>622</v>
      </c>
      <c r="D214" s="291" t="s">
        <v>198</v>
      </c>
      <c r="E214" s="292" t="s">
        <v>2326</v>
      </c>
      <c r="F214" s="293" t="s">
        <v>2327</v>
      </c>
      <c r="G214" s="294" t="s">
        <v>1591</v>
      </c>
      <c r="H214" s="295">
        <v>1</v>
      </c>
      <c r="I214" s="116">
        <v>0</v>
      </c>
      <c r="J214" s="296">
        <f>ROUND(I214*H214,2)</f>
        <v>0</v>
      </c>
      <c r="K214" s="293" t="s">
        <v>351</v>
      </c>
      <c r="L214" s="213"/>
      <c r="M214" s="297" t="s">
        <v>5</v>
      </c>
      <c r="N214" s="298" t="s">
        <v>48</v>
      </c>
      <c r="O214" s="214"/>
      <c r="P214" s="299">
        <f>O214*H214</f>
        <v>0</v>
      </c>
      <c r="Q214" s="299">
        <v>0</v>
      </c>
      <c r="R214" s="299">
        <f>Q214*H214</f>
        <v>0</v>
      </c>
      <c r="S214" s="299">
        <v>0</v>
      </c>
      <c r="T214" s="300">
        <f>S214*H214</f>
        <v>0</v>
      </c>
      <c r="AR214" s="202" t="s">
        <v>261</v>
      </c>
      <c r="AT214" s="202" t="s">
        <v>198</v>
      </c>
      <c r="AU214" s="202" t="s">
        <v>39</v>
      </c>
      <c r="AY214" s="202" t="s">
        <v>196</v>
      </c>
      <c r="BE214" s="301">
        <f>IF(N214="základní",J214,0)</f>
        <v>0</v>
      </c>
      <c r="BF214" s="301">
        <f>IF(N214="snížená",J214,0)</f>
        <v>0</v>
      </c>
      <c r="BG214" s="301">
        <f>IF(N214="zákl. přenesená",J214,0)</f>
        <v>0</v>
      </c>
      <c r="BH214" s="301">
        <f>IF(N214="sníž. přenesená",J214,0)</f>
        <v>0</v>
      </c>
      <c r="BI214" s="301">
        <f>IF(N214="nulová",J214,0)</f>
        <v>0</v>
      </c>
      <c r="BJ214" s="202" t="s">
        <v>39</v>
      </c>
      <c r="BK214" s="301">
        <f>ROUND(I214*H214,2)</f>
        <v>0</v>
      </c>
      <c r="BL214" s="202" t="s">
        <v>261</v>
      </c>
      <c r="BM214" s="202" t="s">
        <v>3853</v>
      </c>
    </row>
    <row r="215" spans="2:65" s="212" customFormat="1" ht="16.5" customHeight="1">
      <c r="B215" s="213"/>
      <c r="C215" s="291" t="s">
        <v>626</v>
      </c>
      <c r="D215" s="291" t="s">
        <v>198</v>
      </c>
      <c r="E215" s="292" t="s">
        <v>2329</v>
      </c>
      <c r="F215" s="293" t="s">
        <v>2330</v>
      </c>
      <c r="G215" s="294" t="s">
        <v>1264</v>
      </c>
      <c r="H215" s="295">
        <v>15</v>
      </c>
      <c r="I215" s="116">
        <v>0</v>
      </c>
      <c r="J215" s="296">
        <f>ROUND(I215*H215,2)</f>
        <v>0</v>
      </c>
      <c r="K215" s="293" t="s">
        <v>351</v>
      </c>
      <c r="L215" s="213"/>
      <c r="M215" s="297" t="s">
        <v>5</v>
      </c>
      <c r="N215" s="320" t="s">
        <v>48</v>
      </c>
      <c r="O215" s="321"/>
      <c r="P215" s="322">
        <f>O215*H215</f>
        <v>0</v>
      </c>
      <c r="Q215" s="322">
        <v>0</v>
      </c>
      <c r="R215" s="322">
        <f>Q215*H215</f>
        <v>0</v>
      </c>
      <c r="S215" s="322">
        <v>0</v>
      </c>
      <c r="T215" s="323">
        <f>S215*H215</f>
        <v>0</v>
      </c>
      <c r="AR215" s="202" t="s">
        <v>261</v>
      </c>
      <c r="AT215" s="202" t="s">
        <v>198</v>
      </c>
      <c r="AU215" s="202" t="s">
        <v>39</v>
      </c>
      <c r="AY215" s="202" t="s">
        <v>196</v>
      </c>
      <c r="BE215" s="301">
        <f>IF(N215="základní",J215,0)</f>
        <v>0</v>
      </c>
      <c r="BF215" s="301">
        <f>IF(N215="snížená",J215,0)</f>
        <v>0</v>
      </c>
      <c r="BG215" s="301">
        <f>IF(N215="zákl. přenesená",J215,0)</f>
        <v>0</v>
      </c>
      <c r="BH215" s="301">
        <f>IF(N215="sníž. přenesená",J215,0)</f>
        <v>0</v>
      </c>
      <c r="BI215" s="301">
        <f>IF(N215="nulová",J215,0)</f>
        <v>0</v>
      </c>
      <c r="BJ215" s="202" t="s">
        <v>39</v>
      </c>
      <c r="BK215" s="301">
        <f>ROUND(I215*H215,2)</f>
        <v>0</v>
      </c>
      <c r="BL215" s="202" t="s">
        <v>261</v>
      </c>
      <c r="BM215" s="202" t="s">
        <v>3854</v>
      </c>
    </row>
    <row r="216" spans="2:65" s="212" customFormat="1" ht="6.95" customHeight="1">
      <c r="B216" s="236"/>
      <c r="C216" s="237"/>
      <c r="D216" s="237"/>
      <c r="E216" s="237"/>
      <c r="F216" s="237"/>
      <c r="G216" s="237"/>
      <c r="H216" s="237"/>
      <c r="I216" s="108"/>
      <c r="J216" s="237"/>
      <c r="K216" s="237"/>
      <c r="L216" s="213"/>
    </row>
  </sheetData>
  <sheetProtection password="805E" sheet="1" objects="1" scenarios="1"/>
  <autoFilter ref="C92:K215"/>
  <mergeCells count="13">
    <mergeCell ref="E85:H85"/>
    <mergeCell ref="G1:H1"/>
    <mergeCell ref="L2:V2"/>
    <mergeCell ref="E49:H49"/>
    <mergeCell ref="E51:H51"/>
    <mergeCell ref="J55:J56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8"/>
  <sheetViews>
    <sheetView showGridLines="0" workbookViewId="0">
      <pane ySplit="1" topLeftCell="A2" activePane="bottomLeft" state="frozen"/>
      <selection pane="bottomLeft" activeCell="V91" sqref="V91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133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ht="15">
      <c r="B8" s="206"/>
      <c r="C8" s="207"/>
      <c r="D8" s="211" t="s">
        <v>143</v>
      </c>
      <c r="E8" s="207"/>
      <c r="F8" s="207"/>
      <c r="G8" s="207"/>
      <c r="H8" s="207"/>
      <c r="I8" s="100"/>
      <c r="J8" s="207"/>
      <c r="K8" s="209"/>
    </row>
    <row r="9" spans="1:70" s="212" customFormat="1" ht="16.5" customHeight="1">
      <c r="B9" s="213"/>
      <c r="C9" s="214"/>
      <c r="D9" s="214"/>
      <c r="E9" s="377" t="s">
        <v>3155</v>
      </c>
      <c r="F9" s="378"/>
      <c r="G9" s="378"/>
      <c r="H9" s="378"/>
      <c r="I9" s="101"/>
      <c r="J9" s="214"/>
      <c r="K9" s="215"/>
    </row>
    <row r="10" spans="1:70" s="212" customFormat="1" ht="15">
      <c r="B10" s="213"/>
      <c r="C10" s="214"/>
      <c r="D10" s="211" t="s">
        <v>145</v>
      </c>
      <c r="E10" s="214"/>
      <c r="F10" s="214"/>
      <c r="G10" s="214"/>
      <c r="H10" s="214"/>
      <c r="I10" s="101"/>
      <c r="J10" s="214"/>
      <c r="K10" s="215"/>
    </row>
    <row r="11" spans="1:70" s="212" customFormat="1" ht="36.950000000000003" customHeight="1">
      <c r="B11" s="213"/>
      <c r="C11" s="214"/>
      <c r="D11" s="214"/>
      <c r="E11" s="379" t="s">
        <v>3855</v>
      </c>
      <c r="F11" s="378"/>
      <c r="G11" s="378"/>
      <c r="H11" s="378"/>
      <c r="I11" s="101"/>
      <c r="J11" s="214"/>
      <c r="K11" s="215"/>
    </row>
    <row r="12" spans="1:70" s="212" customFormat="1">
      <c r="B12" s="213"/>
      <c r="C12" s="214"/>
      <c r="D12" s="214"/>
      <c r="E12" s="214"/>
      <c r="F12" s="214"/>
      <c r="G12" s="214"/>
      <c r="H12" s="214"/>
      <c r="I12" s="101"/>
      <c r="J12" s="214"/>
      <c r="K12" s="215"/>
    </row>
    <row r="13" spans="1:70" s="212" customFormat="1" ht="14.45" customHeight="1">
      <c r="B13" s="213"/>
      <c r="C13" s="214"/>
      <c r="D13" s="211" t="s">
        <v>21</v>
      </c>
      <c r="E13" s="214"/>
      <c r="F13" s="216" t="s">
        <v>5</v>
      </c>
      <c r="G13" s="214"/>
      <c r="H13" s="214"/>
      <c r="I13" s="102" t="s">
        <v>22</v>
      </c>
      <c r="J13" s="216" t="s">
        <v>5</v>
      </c>
      <c r="K13" s="215"/>
    </row>
    <row r="14" spans="1:70" s="212" customFormat="1" ht="14.45" customHeight="1">
      <c r="B14" s="213"/>
      <c r="C14" s="214"/>
      <c r="D14" s="211" t="s">
        <v>23</v>
      </c>
      <c r="E14" s="214"/>
      <c r="F14" s="216" t="s">
        <v>24</v>
      </c>
      <c r="G14" s="214"/>
      <c r="H14" s="214"/>
      <c r="I14" s="102" t="s">
        <v>25</v>
      </c>
      <c r="J14" s="217">
        <f>'Rekapitulace stavby'!AN8</f>
        <v>0</v>
      </c>
      <c r="K14" s="215"/>
    </row>
    <row r="15" spans="1:70" s="212" customFormat="1" ht="10.9" customHeight="1">
      <c r="B15" s="213"/>
      <c r="C15" s="214"/>
      <c r="D15" s="214"/>
      <c r="E15" s="214"/>
      <c r="F15" s="214"/>
      <c r="G15" s="214"/>
      <c r="H15" s="214"/>
      <c r="I15" s="101"/>
      <c r="J15" s="214"/>
      <c r="K15" s="215"/>
    </row>
    <row r="16" spans="1:70" s="212" customFormat="1" ht="14.45" customHeight="1">
      <c r="B16" s="213"/>
      <c r="C16" s="214"/>
      <c r="D16" s="211" t="s">
        <v>26</v>
      </c>
      <c r="E16" s="214"/>
      <c r="F16" s="214"/>
      <c r="G16" s="214"/>
      <c r="H16" s="214"/>
      <c r="I16" s="102" t="s">
        <v>27</v>
      </c>
      <c r="J16" s="216" t="s">
        <v>28</v>
      </c>
      <c r="K16" s="215"/>
    </row>
    <row r="17" spans="2:11" s="212" customFormat="1" ht="18" customHeight="1">
      <c r="B17" s="213"/>
      <c r="C17" s="214"/>
      <c r="D17" s="214"/>
      <c r="E17" s="216" t="s">
        <v>29</v>
      </c>
      <c r="F17" s="214"/>
      <c r="G17" s="214"/>
      <c r="H17" s="214"/>
      <c r="I17" s="102" t="s">
        <v>30</v>
      </c>
      <c r="J17" s="216" t="s">
        <v>31</v>
      </c>
      <c r="K17" s="215"/>
    </row>
    <row r="18" spans="2:11" s="212" customFormat="1" ht="6.95" customHeight="1">
      <c r="B18" s="213"/>
      <c r="C18" s="214"/>
      <c r="D18" s="214"/>
      <c r="E18" s="214"/>
      <c r="F18" s="214"/>
      <c r="G18" s="214"/>
      <c r="H18" s="214"/>
      <c r="I18" s="101"/>
      <c r="J18" s="214"/>
      <c r="K18" s="215"/>
    </row>
    <row r="19" spans="2:11" s="212" customFormat="1" ht="14.45" customHeight="1">
      <c r="B19" s="213"/>
      <c r="C19" s="214"/>
      <c r="D19" s="211" t="s">
        <v>32</v>
      </c>
      <c r="E19" s="214"/>
      <c r="F19" s="214"/>
      <c r="G19" s="214"/>
      <c r="H19" s="214"/>
      <c r="I19" s="102" t="s">
        <v>27</v>
      </c>
      <c r="J19" s="216" t="str">
        <f>IF('Rekapitulace stavby'!AN13="Vyplň údaj","",IF('Rekapitulace stavby'!AN13="","",'Rekapitulace stavby'!AN13))</f>
        <v/>
      </c>
      <c r="K19" s="215"/>
    </row>
    <row r="20" spans="2:11" s="212" customFormat="1" ht="18" customHeight="1">
      <c r="B20" s="213"/>
      <c r="C20" s="214"/>
      <c r="D20" s="214"/>
      <c r="E20" s="216" t="str">
        <f>IF('Rekapitulace stavby'!E14="Vyplň údaj","",IF('Rekapitulace stavby'!E14="","",'Rekapitulace stavby'!E14))</f>
        <v/>
      </c>
      <c r="F20" s="214"/>
      <c r="G20" s="214"/>
      <c r="H20" s="214"/>
      <c r="I20" s="102" t="s">
        <v>30</v>
      </c>
      <c r="J20" s="216" t="str">
        <f>IF('Rekapitulace stavby'!AN14="Vyplň údaj","",IF('Rekapitulace stavby'!AN14="","",'Rekapitulace stavby'!AN14))</f>
        <v/>
      </c>
      <c r="K20" s="215"/>
    </row>
    <row r="21" spans="2:11" s="212" customFormat="1" ht="6.95" customHeight="1">
      <c r="B21" s="213"/>
      <c r="C21" s="214"/>
      <c r="D21" s="214"/>
      <c r="E21" s="214"/>
      <c r="F21" s="214"/>
      <c r="G21" s="214"/>
      <c r="H21" s="214"/>
      <c r="I21" s="101"/>
      <c r="J21" s="214"/>
      <c r="K21" s="215"/>
    </row>
    <row r="22" spans="2:11" s="212" customFormat="1" ht="14.45" customHeight="1">
      <c r="B22" s="213"/>
      <c r="C22" s="214"/>
      <c r="D22" s="211" t="s">
        <v>34</v>
      </c>
      <c r="E22" s="214"/>
      <c r="F22" s="214"/>
      <c r="G22" s="214"/>
      <c r="H22" s="214"/>
      <c r="I22" s="102" t="s">
        <v>27</v>
      </c>
      <c r="J22" s="216" t="s">
        <v>35</v>
      </c>
      <c r="K22" s="215"/>
    </row>
    <row r="23" spans="2:11" s="212" customFormat="1" ht="18" customHeight="1">
      <c r="B23" s="213"/>
      <c r="C23" s="214"/>
      <c r="D23" s="214"/>
      <c r="E23" s="216" t="s">
        <v>36</v>
      </c>
      <c r="F23" s="214"/>
      <c r="G23" s="214"/>
      <c r="H23" s="214"/>
      <c r="I23" s="102" t="s">
        <v>30</v>
      </c>
      <c r="J23" s="216" t="s">
        <v>37</v>
      </c>
      <c r="K23" s="215"/>
    </row>
    <row r="24" spans="2:11" s="212" customFormat="1" ht="6.95" customHeight="1">
      <c r="B24" s="213"/>
      <c r="C24" s="214"/>
      <c r="D24" s="214"/>
      <c r="E24" s="214"/>
      <c r="F24" s="214"/>
      <c r="G24" s="214"/>
      <c r="H24" s="214"/>
      <c r="I24" s="101"/>
      <c r="J24" s="214"/>
      <c r="K24" s="215"/>
    </row>
    <row r="25" spans="2:11" s="212" customFormat="1" ht="14.45" customHeight="1">
      <c r="B25" s="213"/>
      <c r="C25" s="214"/>
      <c r="D25" s="211" t="s">
        <v>40</v>
      </c>
      <c r="E25" s="214"/>
      <c r="F25" s="214"/>
      <c r="G25" s="214"/>
      <c r="H25" s="214"/>
      <c r="I25" s="101"/>
      <c r="J25" s="214"/>
      <c r="K25" s="215"/>
    </row>
    <row r="26" spans="2:11" s="221" customFormat="1" ht="71.25" customHeight="1">
      <c r="B26" s="218"/>
      <c r="C26" s="219"/>
      <c r="D26" s="219"/>
      <c r="E26" s="380" t="s">
        <v>42</v>
      </c>
      <c r="F26" s="380"/>
      <c r="G26" s="380"/>
      <c r="H26" s="380"/>
      <c r="I26" s="103"/>
      <c r="J26" s="219"/>
      <c r="K26" s="220"/>
    </row>
    <row r="27" spans="2:11" s="212" customFormat="1" ht="6.95" customHeight="1">
      <c r="B27" s="213"/>
      <c r="C27" s="214"/>
      <c r="D27" s="214"/>
      <c r="E27" s="214"/>
      <c r="F27" s="214"/>
      <c r="G27" s="214"/>
      <c r="H27" s="214"/>
      <c r="I27" s="101"/>
      <c r="J27" s="214"/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25.35" customHeight="1">
      <c r="B29" s="213"/>
      <c r="C29" s="214"/>
      <c r="D29" s="224" t="s">
        <v>43</v>
      </c>
      <c r="E29" s="214"/>
      <c r="F29" s="214"/>
      <c r="G29" s="214"/>
      <c r="H29" s="214"/>
      <c r="I29" s="101"/>
      <c r="J29" s="225">
        <f>ROUND(J85,0)</f>
        <v>0</v>
      </c>
      <c r="K29" s="215"/>
    </row>
    <row r="30" spans="2:11" s="212" customFormat="1" ht="6.95" customHeight="1">
      <c r="B30" s="213"/>
      <c r="C30" s="214"/>
      <c r="D30" s="222"/>
      <c r="E30" s="222"/>
      <c r="F30" s="222"/>
      <c r="G30" s="222"/>
      <c r="H30" s="222"/>
      <c r="I30" s="104"/>
      <c r="J30" s="222"/>
      <c r="K30" s="223"/>
    </row>
    <row r="31" spans="2:11" s="212" customFormat="1" ht="14.45" customHeight="1">
      <c r="B31" s="213"/>
      <c r="C31" s="214"/>
      <c r="D31" s="214"/>
      <c r="E31" s="214"/>
      <c r="F31" s="226" t="s">
        <v>45</v>
      </c>
      <c r="G31" s="214"/>
      <c r="H31" s="214"/>
      <c r="I31" s="105" t="s">
        <v>44</v>
      </c>
      <c r="J31" s="226" t="s">
        <v>46</v>
      </c>
      <c r="K31" s="215"/>
    </row>
    <row r="32" spans="2:11" s="212" customFormat="1" ht="14.45" customHeight="1">
      <c r="B32" s="213"/>
      <c r="C32" s="214"/>
      <c r="D32" s="227" t="s">
        <v>47</v>
      </c>
      <c r="E32" s="227" t="s">
        <v>48</v>
      </c>
      <c r="F32" s="228">
        <f>ROUND(SUM(BE85:BE117), 0)</f>
        <v>0</v>
      </c>
      <c r="G32" s="214"/>
      <c r="H32" s="214"/>
      <c r="I32" s="106">
        <v>0.21</v>
      </c>
      <c r="J32" s="228">
        <f>ROUND(ROUND((SUM(BE85:BE117)), 0)*I32, 1)</f>
        <v>0</v>
      </c>
      <c r="K32" s="215"/>
    </row>
    <row r="33" spans="2:11" s="212" customFormat="1" ht="14.45" customHeight="1">
      <c r="B33" s="213"/>
      <c r="C33" s="214"/>
      <c r="D33" s="214"/>
      <c r="E33" s="227" t="s">
        <v>49</v>
      </c>
      <c r="F33" s="228">
        <f>ROUND(SUM(BF85:BF117), 0)</f>
        <v>0</v>
      </c>
      <c r="G33" s="214"/>
      <c r="H33" s="214"/>
      <c r="I33" s="106">
        <v>0.15</v>
      </c>
      <c r="J33" s="228">
        <f>ROUND(ROUND((SUM(BF85:BF117)), 0)*I33, 1)</f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50</v>
      </c>
      <c r="F34" s="228">
        <f>ROUND(SUM(BG85:BG117), 0)</f>
        <v>0</v>
      </c>
      <c r="G34" s="214"/>
      <c r="H34" s="214"/>
      <c r="I34" s="106">
        <v>0.21</v>
      </c>
      <c r="J34" s="228">
        <v>0</v>
      </c>
      <c r="K34" s="215"/>
    </row>
    <row r="35" spans="2:11" s="212" customFormat="1" ht="14.45" hidden="1" customHeight="1">
      <c r="B35" s="213"/>
      <c r="C35" s="214"/>
      <c r="D35" s="214"/>
      <c r="E35" s="227" t="s">
        <v>51</v>
      </c>
      <c r="F35" s="228">
        <f>ROUND(SUM(BH85:BH117), 0)</f>
        <v>0</v>
      </c>
      <c r="G35" s="214"/>
      <c r="H35" s="214"/>
      <c r="I35" s="106">
        <v>0.15</v>
      </c>
      <c r="J35" s="228">
        <v>0</v>
      </c>
      <c r="K35" s="215"/>
    </row>
    <row r="36" spans="2:11" s="212" customFormat="1" ht="14.45" hidden="1" customHeight="1">
      <c r="B36" s="213"/>
      <c r="C36" s="214"/>
      <c r="D36" s="214"/>
      <c r="E36" s="227" t="s">
        <v>52</v>
      </c>
      <c r="F36" s="228">
        <f>ROUND(SUM(BI85:BI117), 0)</f>
        <v>0</v>
      </c>
      <c r="G36" s="214"/>
      <c r="H36" s="214"/>
      <c r="I36" s="106">
        <v>0</v>
      </c>
      <c r="J36" s="228">
        <v>0</v>
      </c>
      <c r="K36" s="215"/>
    </row>
    <row r="37" spans="2:11" s="212" customFormat="1" ht="6.95" customHeight="1">
      <c r="B37" s="213"/>
      <c r="C37" s="214"/>
      <c r="D37" s="214"/>
      <c r="E37" s="214"/>
      <c r="F37" s="214"/>
      <c r="G37" s="214"/>
      <c r="H37" s="214"/>
      <c r="I37" s="101"/>
      <c r="J37" s="214"/>
      <c r="K37" s="215"/>
    </row>
    <row r="38" spans="2:11" s="212" customFormat="1" ht="25.35" customHeight="1">
      <c r="B38" s="213"/>
      <c r="C38" s="229"/>
      <c r="D38" s="230" t="s">
        <v>53</v>
      </c>
      <c r="E38" s="231"/>
      <c r="F38" s="231"/>
      <c r="G38" s="232" t="s">
        <v>54</v>
      </c>
      <c r="H38" s="233" t="s">
        <v>55</v>
      </c>
      <c r="I38" s="107"/>
      <c r="J38" s="234">
        <f>SUM(J29:J36)</f>
        <v>0</v>
      </c>
      <c r="K38" s="235"/>
    </row>
    <row r="39" spans="2:11" s="212" customFormat="1" ht="14.45" customHeight="1">
      <c r="B39" s="236"/>
      <c r="C39" s="237"/>
      <c r="D39" s="237"/>
      <c r="E39" s="237"/>
      <c r="F39" s="237"/>
      <c r="G39" s="237"/>
      <c r="H39" s="237"/>
      <c r="I39" s="108"/>
      <c r="J39" s="237"/>
      <c r="K39" s="238"/>
    </row>
    <row r="43" spans="2:11" s="212" customFormat="1" ht="6.95" customHeight="1">
      <c r="B43" s="239"/>
      <c r="C43" s="240"/>
      <c r="D43" s="240"/>
      <c r="E43" s="240"/>
      <c r="F43" s="240"/>
      <c r="G43" s="240"/>
      <c r="H43" s="240"/>
      <c r="I43" s="109"/>
      <c r="J43" s="240"/>
      <c r="K43" s="241"/>
    </row>
    <row r="44" spans="2:11" s="212" customFormat="1" ht="36.950000000000003" customHeight="1">
      <c r="B44" s="213"/>
      <c r="C44" s="208" t="s">
        <v>147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6.95" customHeight="1">
      <c r="B45" s="213"/>
      <c r="C45" s="214"/>
      <c r="D45" s="214"/>
      <c r="E45" s="214"/>
      <c r="F45" s="214"/>
      <c r="G45" s="214"/>
      <c r="H45" s="214"/>
      <c r="I45" s="101"/>
      <c r="J45" s="214"/>
      <c r="K45" s="215"/>
    </row>
    <row r="46" spans="2:11" s="212" customFormat="1" ht="14.45" customHeight="1">
      <c r="B46" s="213"/>
      <c r="C46" s="211" t="s">
        <v>19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6.5" customHeight="1">
      <c r="B47" s="213"/>
      <c r="C47" s="214"/>
      <c r="D47" s="214"/>
      <c r="E47" s="377" t="str">
        <f>E7</f>
        <v>Střední škola automobilní Holice - modernizace dílen odborného výcviku a praxe - stavební práce</v>
      </c>
      <c r="F47" s="384"/>
      <c r="G47" s="384"/>
      <c r="H47" s="384"/>
      <c r="I47" s="101"/>
      <c r="J47" s="214"/>
      <c r="K47" s="215"/>
    </row>
    <row r="48" spans="2:11" ht="15">
      <c r="B48" s="206"/>
      <c r="C48" s="211" t="s">
        <v>143</v>
      </c>
      <c r="D48" s="207"/>
      <c r="E48" s="207"/>
      <c r="F48" s="207"/>
      <c r="G48" s="207"/>
      <c r="H48" s="207"/>
      <c r="I48" s="100"/>
      <c r="J48" s="207"/>
      <c r="K48" s="209"/>
    </row>
    <row r="49" spans="2:47" s="212" customFormat="1" ht="16.5" customHeight="1">
      <c r="B49" s="213"/>
      <c r="C49" s="214"/>
      <c r="D49" s="214"/>
      <c r="E49" s="377" t="s">
        <v>3155</v>
      </c>
      <c r="F49" s="378"/>
      <c r="G49" s="378"/>
      <c r="H49" s="378"/>
      <c r="I49" s="101"/>
      <c r="J49" s="214"/>
      <c r="K49" s="215"/>
    </row>
    <row r="50" spans="2:47" s="212" customFormat="1" ht="14.45" customHeight="1">
      <c r="B50" s="213"/>
      <c r="C50" s="211" t="s">
        <v>145</v>
      </c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7.25" customHeight="1">
      <c r="B51" s="213"/>
      <c r="C51" s="214"/>
      <c r="D51" s="214"/>
      <c r="E51" s="379" t="str">
        <f>E11</f>
        <v>08 - Ochrana před bleskem</v>
      </c>
      <c r="F51" s="378"/>
      <c r="G51" s="378"/>
      <c r="H51" s="378"/>
      <c r="I51" s="101"/>
      <c r="J51" s="214"/>
      <c r="K51" s="215"/>
    </row>
    <row r="52" spans="2:47" s="212" customFormat="1" ht="6.95" customHeight="1">
      <c r="B52" s="213"/>
      <c r="C52" s="214"/>
      <c r="D52" s="214"/>
      <c r="E52" s="214"/>
      <c r="F52" s="214"/>
      <c r="G52" s="214"/>
      <c r="H52" s="214"/>
      <c r="I52" s="101"/>
      <c r="J52" s="214"/>
      <c r="K52" s="215"/>
    </row>
    <row r="53" spans="2:47" s="212" customFormat="1" ht="18" customHeight="1">
      <c r="B53" s="213"/>
      <c r="C53" s="211" t="s">
        <v>23</v>
      </c>
      <c r="D53" s="214"/>
      <c r="E53" s="214"/>
      <c r="F53" s="216" t="str">
        <f>F14</f>
        <v>Holice</v>
      </c>
      <c r="G53" s="214"/>
      <c r="H53" s="214"/>
      <c r="I53" s="102" t="s">
        <v>25</v>
      </c>
      <c r="J53" s="217">
        <f>IF(J14="","",J14)</f>
        <v>0</v>
      </c>
      <c r="K53" s="215"/>
    </row>
    <row r="54" spans="2:47" s="212" customFormat="1" ht="6.95" customHeight="1">
      <c r="B54" s="213"/>
      <c r="C54" s="214"/>
      <c r="D54" s="214"/>
      <c r="E54" s="214"/>
      <c r="F54" s="214"/>
      <c r="G54" s="214"/>
      <c r="H54" s="214"/>
      <c r="I54" s="101"/>
      <c r="J54" s="214"/>
      <c r="K54" s="215"/>
    </row>
    <row r="55" spans="2:47" s="212" customFormat="1" ht="15">
      <c r="B55" s="213"/>
      <c r="C55" s="211" t="s">
        <v>26</v>
      </c>
      <c r="D55" s="214"/>
      <c r="E55" s="214"/>
      <c r="F55" s="216" t="str">
        <f>E17</f>
        <v>Pardubický kraj, Komenského nám. 125, Pardubice</v>
      </c>
      <c r="G55" s="214"/>
      <c r="H55" s="214"/>
      <c r="I55" s="102" t="s">
        <v>34</v>
      </c>
      <c r="J55" s="380" t="str">
        <f>E23</f>
        <v>ApA Architektonicko-projekt.ateliér Vamberk s.r.o.</v>
      </c>
      <c r="K55" s="215"/>
    </row>
    <row r="56" spans="2:47" s="212" customFormat="1" ht="14.45" customHeight="1">
      <c r="B56" s="213"/>
      <c r="C56" s="211" t="s">
        <v>32</v>
      </c>
      <c r="D56" s="214"/>
      <c r="E56" s="214"/>
      <c r="F56" s="216" t="str">
        <f>IF(E20="","",E20)</f>
        <v/>
      </c>
      <c r="G56" s="214"/>
      <c r="H56" s="214"/>
      <c r="I56" s="101"/>
      <c r="J56" s="381"/>
      <c r="K56" s="215"/>
    </row>
    <row r="57" spans="2:47" s="212" customFormat="1" ht="10.35" customHeight="1">
      <c r="B57" s="213"/>
      <c r="C57" s="214"/>
      <c r="D57" s="214"/>
      <c r="E57" s="214"/>
      <c r="F57" s="214"/>
      <c r="G57" s="214"/>
      <c r="H57" s="214"/>
      <c r="I57" s="101"/>
      <c r="J57" s="214"/>
      <c r="K57" s="215"/>
    </row>
    <row r="58" spans="2:47" s="212" customFormat="1" ht="29.25" customHeight="1">
      <c r="B58" s="213"/>
      <c r="C58" s="242" t="s">
        <v>148</v>
      </c>
      <c r="D58" s="229"/>
      <c r="E58" s="229"/>
      <c r="F58" s="229"/>
      <c r="G58" s="229"/>
      <c r="H58" s="229"/>
      <c r="I58" s="110"/>
      <c r="J58" s="243" t="s">
        <v>149</v>
      </c>
      <c r="K58" s="244"/>
    </row>
    <row r="59" spans="2:47" s="212" customFormat="1" ht="10.35" customHeight="1">
      <c r="B59" s="213"/>
      <c r="C59" s="214"/>
      <c r="D59" s="214"/>
      <c r="E59" s="214"/>
      <c r="F59" s="214"/>
      <c r="G59" s="214"/>
      <c r="H59" s="214"/>
      <c r="I59" s="101"/>
      <c r="J59" s="214"/>
      <c r="K59" s="215"/>
    </row>
    <row r="60" spans="2:47" s="212" customFormat="1" ht="29.25" customHeight="1">
      <c r="B60" s="213"/>
      <c r="C60" s="245" t="s">
        <v>150</v>
      </c>
      <c r="D60" s="214"/>
      <c r="E60" s="214"/>
      <c r="F60" s="214"/>
      <c r="G60" s="214"/>
      <c r="H60" s="214"/>
      <c r="I60" s="101"/>
      <c r="J60" s="225">
        <f>J85</f>
        <v>0</v>
      </c>
      <c r="K60" s="215"/>
      <c r="AU60" s="202" t="s">
        <v>151</v>
      </c>
    </row>
    <row r="61" spans="2:47" s="252" customFormat="1" ht="24.95" customHeight="1">
      <c r="B61" s="246"/>
      <c r="C61" s="247"/>
      <c r="D61" s="248" t="s">
        <v>162</v>
      </c>
      <c r="E61" s="249"/>
      <c r="F61" s="249"/>
      <c r="G61" s="249"/>
      <c r="H61" s="249"/>
      <c r="I61" s="111"/>
      <c r="J61" s="250">
        <f>J86</f>
        <v>0</v>
      </c>
      <c r="K61" s="251"/>
    </row>
    <row r="62" spans="2:47" s="259" customFormat="1" ht="19.899999999999999" customHeight="1">
      <c r="B62" s="253"/>
      <c r="C62" s="254"/>
      <c r="D62" s="255" t="s">
        <v>1985</v>
      </c>
      <c r="E62" s="256"/>
      <c r="F62" s="256"/>
      <c r="G62" s="256"/>
      <c r="H62" s="256"/>
      <c r="I62" s="112"/>
      <c r="J62" s="257">
        <f>J87</f>
        <v>0</v>
      </c>
      <c r="K62" s="258"/>
    </row>
    <row r="63" spans="2:47" s="259" customFormat="1" ht="19.899999999999999" customHeight="1">
      <c r="B63" s="253"/>
      <c r="C63" s="254"/>
      <c r="D63" s="255" t="s">
        <v>1987</v>
      </c>
      <c r="E63" s="256"/>
      <c r="F63" s="256"/>
      <c r="G63" s="256"/>
      <c r="H63" s="256"/>
      <c r="I63" s="112"/>
      <c r="J63" s="257">
        <f>J90</f>
        <v>0</v>
      </c>
      <c r="K63" s="258"/>
    </row>
    <row r="64" spans="2:47" s="212" customFormat="1" ht="21.75" customHeight="1">
      <c r="B64" s="213"/>
      <c r="C64" s="214"/>
      <c r="D64" s="214"/>
      <c r="E64" s="214"/>
      <c r="F64" s="214"/>
      <c r="G64" s="214"/>
      <c r="H64" s="214"/>
      <c r="I64" s="101"/>
      <c r="J64" s="214"/>
      <c r="K64" s="215"/>
    </row>
    <row r="65" spans="2:12" s="212" customFormat="1" ht="6.95" customHeight="1">
      <c r="B65" s="236"/>
      <c r="C65" s="237"/>
      <c r="D65" s="237"/>
      <c r="E65" s="237"/>
      <c r="F65" s="237"/>
      <c r="G65" s="237"/>
      <c r="H65" s="237"/>
      <c r="I65" s="108"/>
      <c r="J65" s="237"/>
      <c r="K65" s="238"/>
    </row>
    <row r="69" spans="2:12" s="212" customFormat="1" ht="6.95" customHeight="1">
      <c r="B69" s="239"/>
      <c r="C69" s="240"/>
      <c r="D69" s="240"/>
      <c r="E69" s="240"/>
      <c r="F69" s="240"/>
      <c r="G69" s="240"/>
      <c r="H69" s="240"/>
      <c r="I69" s="109"/>
      <c r="J69" s="240"/>
      <c r="K69" s="240"/>
      <c r="L69" s="213"/>
    </row>
    <row r="70" spans="2:12" s="212" customFormat="1" ht="36.950000000000003" customHeight="1">
      <c r="B70" s="213"/>
      <c r="C70" s="260" t="s">
        <v>180</v>
      </c>
      <c r="I70" s="119"/>
      <c r="L70" s="213"/>
    </row>
    <row r="71" spans="2:12" s="212" customFormat="1" ht="6.95" customHeight="1">
      <c r="B71" s="213"/>
      <c r="I71" s="119"/>
      <c r="L71" s="213"/>
    </row>
    <row r="72" spans="2:12" s="212" customFormat="1" ht="14.45" customHeight="1">
      <c r="B72" s="213"/>
      <c r="C72" s="261" t="s">
        <v>19</v>
      </c>
      <c r="I72" s="119"/>
      <c r="L72" s="213"/>
    </row>
    <row r="73" spans="2:12" s="212" customFormat="1" ht="16.5" customHeight="1">
      <c r="B73" s="213"/>
      <c r="E73" s="382" t="str">
        <f>E7</f>
        <v>Střední škola automobilní Holice - modernizace dílen odborného výcviku a praxe - stavební práce</v>
      </c>
      <c r="F73" s="383"/>
      <c r="G73" s="383"/>
      <c r="H73" s="383"/>
      <c r="I73" s="119"/>
      <c r="L73" s="213"/>
    </row>
    <row r="74" spans="2:12" ht="15">
      <c r="B74" s="206"/>
      <c r="C74" s="261" t="s">
        <v>143</v>
      </c>
      <c r="L74" s="206"/>
    </row>
    <row r="75" spans="2:12" s="212" customFormat="1" ht="16.5" customHeight="1">
      <c r="B75" s="213"/>
      <c r="E75" s="382" t="s">
        <v>3155</v>
      </c>
      <c r="F75" s="373"/>
      <c r="G75" s="373"/>
      <c r="H75" s="373"/>
      <c r="I75" s="119"/>
      <c r="L75" s="213"/>
    </row>
    <row r="76" spans="2:12" s="212" customFormat="1" ht="14.45" customHeight="1">
      <c r="B76" s="213"/>
      <c r="C76" s="261" t="s">
        <v>145</v>
      </c>
      <c r="I76" s="119"/>
      <c r="L76" s="213"/>
    </row>
    <row r="77" spans="2:12" s="212" customFormat="1" ht="17.25" customHeight="1">
      <c r="B77" s="213"/>
      <c r="E77" s="372" t="str">
        <f>E11</f>
        <v>08 - Ochrana před bleskem</v>
      </c>
      <c r="F77" s="373"/>
      <c r="G77" s="373"/>
      <c r="H77" s="373"/>
      <c r="I77" s="119"/>
      <c r="L77" s="213"/>
    </row>
    <row r="78" spans="2:12" s="212" customFormat="1" ht="6.95" customHeight="1">
      <c r="B78" s="213"/>
      <c r="I78" s="119"/>
      <c r="L78" s="213"/>
    </row>
    <row r="79" spans="2:12" s="212" customFormat="1" ht="18" customHeight="1">
      <c r="B79" s="213"/>
      <c r="C79" s="261" t="s">
        <v>23</v>
      </c>
      <c r="F79" s="262" t="str">
        <f>F14</f>
        <v>Holice</v>
      </c>
      <c r="I79" s="113" t="s">
        <v>25</v>
      </c>
      <c r="J79" s="263">
        <f>IF(J14="","",J14)</f>
        <v>0</v>
      </c>
      <c r="L79" s="213"/>
    </row>
    <row r="80" spans="2:12" s="212" customFormat="1" ht="6.95" customHeight="1">
      <c r="B80" s="213"/>
      <c r="I80" s="119"/>
      <c r="L80" s="213"/>
    </row>
    <row r="81" spans="2:65" s="212" customFormat="1" ht="15">
      <c r="B81" s="213"/>
      <c r="C81" s="261" t="s">
        <v>26</v>
      </c>
      <c r="F81" s="262" t="str">
        <f>E17</f>
        <v>Pardubický kraj, Komenského nám. 125, Pardubice</v>
      </c>
      <c r="I81" s="113" t="s">
        <v>34</v>
      </c>
      <c r="J81" s="262" t="str">
        <f>E23</f>
        <v>ApA Architektonicko-projekt.ateliér Vamberk s.r.o.</v>
      </c>
      <c r="L81" s="213"/>
    </row>
    <row r="82" spans="2:65" s="212" customFormat="1" ht="14.45" customHeight="1">
      <c r="B82" s="213"/>
      <c r="C82" s="261" t="s">
        <v>32</v>
      </c>
      <c r="F82" s="262" t="str">
        <f>IF(E20="","",E20)</f>
        <v/>
      </c>
      <c r="I82" s="119"/>
      <c r="L82" s="213"/>
    </row>
    <row r="83" spans="2:65" s="212" customFormat="1" ht="10.35" customHeight="1">
      <c r="B83" s="213"/>
      <c r="I83" s="119"/>
      <c r="L83" s="213"/>
    </row>
    <row r="84" spans="2:65" s="271" customFormat="1" ht="29.25" customHeight="1">
      <c r="B84" s="264"/>
      <c r="C84" s="265" t="s">
        <v>181</v>
      </c>
      <c r="D84" s="266" t="s">
        <v>62</v>
      </c>
      <c r="E84" s="266" t="s">
        <v>58</v>
      </c>
      <c r="F84" s="266" t="s">
        <v>182</v>
      </c>
      <c r="G84" s="266" t="s">
        <v>183</v>
      </c>
      <c r="H84" s="266" t="s">
        <v>184</v>
      </c>
      <c r="I84" s="114" t="s">
        <v>185</v>
      </c>
      <c r="J84" s="266" t="s">
        <v>149</v>
      </c>
      <c r="K84" s="267" t="s">
        <v>186</v>
      </c>
      <c r="L84" s="264"/>
      <c r="M84" s="268" t="s">
        <v>187</v>
      </c>
      <c r="N84" s="269" t="s">
        <v>47</v>
      </c>
      <c r="O84" s="269" t="s">
        <v>188</v>
      </c>
      <c r="P84" s="269" t="s">
        <v>189</v>
      </c>
      <c r="Q84" s="269" t="s">
        <v>190</v>
      </c>
      <c r="R84" s="269" t="s">
        <v>191</v>
      </c>
      <c r="S84" s="269" t="s">
        <v>192</v>
      </c>
      <c r="T84" s="270" t="s">
        <v>193</v>
      </c>
    </row>
    <row r="85" spans="2:65" s="212" customFormat="1" ht="29.25" customHeight="1">
      <c r="B85" s="213"/>
      <c r="C85" s="272" t="s">
        <v>150</v>
      </c>
      <c r="I85" s="119"/>
      <c r="J85" s="273">
        <f>BK85</f>
        <v>0</v>
      </c>
      <c r="L85" s="213"/>
      <c r="M85" s="274"/>
      <c r="N85" s="222"/>
      <c r="O85" s="222"/>
      <c r="P85" s="275">
        <f>P86</f>
        <v>0</v>
      </c>
      <c r="Q85" s="222"/>
      <c r="R85" s="275">
        <f>R86</f>
        <v>0.31289999999999996</v>
      </c>
      <c r="S85" s="222"/>
      <c r="T85" s="276">
        <f>T86</f>
        <v>0</v>
      </c>
      <c r="AT85" s="202" t="s">
        <v>76</v>
      </c>
      <c r="AU85" s="202" t="s">
        <v>151</v>
      </c>
      <c r="BK85" s="277">
        <f>BK86</f>
        <v>0</v>
      </c>
    </row>
    <row r="86" spans="2:65" s="279" customFormat="1" ht="37.35" customHeight="1">
      <c r="B86" s="278"/>
      <c r="D86" s="280" t="s">
        <v>76</v>
      </c>
      <c r="E86" s="281" t="s">
        <v>752</v>
      </c>
      <c r="F86" s="281" t="s">
        <v>753</v>
      </c>
      <c r="I86" s="115"/>
      <c r="J86" s="282">
        <f>BK86</f>
        <v>0</v>
      </c>
      <c r="L86" s="278"/>
      <c r="M86" s="283"/>
      <c r="N86" s="284"/>
      <c r="O86" s="284"/>
      <c r="P86" s="285">
        <f>P87+P90</f>
        <v>0</v>
      </c>
      <c r="Q86" s="284"/>
      <c r="R86" s="285">
        <f>R87+R90</f>
        <v>0.31289999999999996</v>
      </c>
      <c r="S86" s="284"/>
      <c r="T86" s="286">
        <f>T87+T90</f>
        <v>0</v>
      </c>
      <c r="AR86" s="280" t="s">
        <v>85</v>
      </c>
      <c r="AT86" s="287" t="s">
        <v>76</v>
      </c>
      <c r="AU86" s="287" t="s">
        <v>77</v>
      </c>
      <c r="AY86" s="280" t="s">
        <v>196</v>
      </c>
      <c r="BK86" s="288">
        <f>BK87+BK90</f>
        <v>0</v>
      </c>
    </row>
    <row r="87" spans="2:65" s="279" customFormat="1" ht="19.899999999999999" customHeight="1">
      <c r="B87" s="278"/>
      <c r="D87" s="280" t="s">
        <v>76</v>
      </c>
      <c r="E87" s="289" t="s">
        <v>1994</v>
      </c>
      <c r="F87" s="289" t="s">
        <v>1995</v>
      </c>
      <c r="I87" s="115"/>
      <c r="J87" s="290">
        <f>BK87</f>
        <v>0</v>
      </c>
      <c r="L87" s="278"/>
      <c r="M87" s="283"/>
      <c r="N87" s="284"/>
      <c r="O87" s="284"/>
      <c r="P87" s="285">
        <f>SUM(P88:P89)</f>
        <v>0</v>
      </c>
      <c r="Q87" s="284"/>
      <c r="R87" s="285">
        <f>SUM(R88:R89)</f>
        <v>0</v>
      </c>
      <c r="S87" s="284"/>
      <c r="T87" s="286">
        <f>SUM(T88:T89)</f>
        <v>0</v>
      </c>
      <c r="AR87" s="280" t="s">
        <v>85</v>
      </c>
      <c r="AT87" s="287" t="s">
        <v>76</v>
      </c>
      <c r="AU87" s="287" t="s">
        <v>39</v>
      </c>
      <c r="AY87" s="280" t="s">
        <v>196</v>
      </c>
      <c r="BK87" s="288">
        <f>SUM(BK88:BK89)</f>
        <v>0</v>
      </c>
    </row>
    <row r="88" spans="2:65" s="212" customFormat="1" ht="25.5" customHeight="1">
      <c r="B88" s="213"/>
      <c r="C88" s="291" t="s">
        <v>39</v>
      </c>
      <c r="D88" s="291" t="s">
        <v>198</v>
      </c>
      <c r="E88" s="292" t="s">
        <v>2333</v>
      </c>
      <c r="F88" s="293" t="s">
        <v>2334</v>
      </c>
      <c r="G88" s="294" t="s">
        <v>288</v>
      </c>
      <c r="H88" s="295">
        <v>1</v>
      </c>
      <c r="I88" s="116">
        <v>0</v>
      </c>
      <c r="J88" s="296">
        <f>ROUND(I88*H88,2)</f>
        <v>0</v>
      </c>
      <c r="K88" s="293" t="s">
        <v>202</v>
      </c>
      <c r="L88" s="213"/>
      <c r="M88" s="297" t="s">
        <v>5</v>
      </c>
      <c r="N88" s="298" t="s">
        <v>48</v>
      </c>
      <c r="O88" s="214"/>
      <c r="P88" s="299">
        <f>O88*H88</f>
        <v>0</v>
      </c>
      <c r="Q88" s="299">
        <v>0</v>
      </c>
      <c r="R88" s="299">
        <f>Q88*H88</f>
        <v>0</v>
      </c>
      <c r="S88" s="299">
        <v>0</v>
      </c>
      <c r="T88" s="300">
        <f>S88*H88</f>
        <v>0</v>
      </c>
      <c r="AR88" s="202" t="s">
        <v>261</v>
      </c>
      <c r="AT88" s="202" t="s">
        <v>198</v>
      </c>
      <c r="AU88" s="202" t="s">
        <v>85</v>
      </c>
      <c r="AY88" s="202" t="s">
        <v>196</v>
      </c>
      <c r="BE88" s="301">
        <f>IF(N88="základní",J88,0)</f>
        <v>0</v>
      </c>
      <c r="BF88" s="301">
        <f>IF(N88="snížená",J88,0)</f>
        <v>0</v>
      </c>
      <c r="BG88" s="301">
        <f>IF(N88="zákl. přenesená",J88,0)</f>
        <v>0</v>
      </c>
      <c r="BH88" s="301">
        <f>IF(N88="sníž. přenesená",J88,0)</f>
        <v>0</v>
      </c>
      <c r="BI88" s="301">
        <f>IF(N88="nulová",J88,0)</f>
        <v>0</v>
      </c>
      <c r="BJ88" s="202" t="s">
        <v>39</v>
      </c>
      <c r="BK88" s="301">
        <f>ROUND(I88*H88,2)</f>
        <v>0</v>
      </c>
      <c r="BL88" s="202" t="s">
        <v>261</v>
      </c>
      <c r="BM88" s="202" t="s">
        <v>3856</v>
      </c>
    </row>
    <row r="89" spans="2:65" s="212" customFormat="1" ht="16.5" customHeight="1">
      <c r="B89" s="213"/>
      <c r="C89" s="291" t="s">
        <v>85</v>
      </c>
      <c r="D89" s="291" t="s">
        <v>198</v>
      </c>
      <c r="E89" s="292" t="s">
        <v>2336</v>
      </c>
      <c r="F89" s="293" t="s">
        <v>2337</v>
      </c>
      <c r="G89" s="294" t="s">
        <v>288</v>
      </c>
      <c r="H89" s="295">
        <v>10</v>
      </c>
      <c r="I89" s="116">
        <v>0</v>
      </c>
      <c r="J89" s="296">
        <f>ROUND(I89*H89,2)</f>
        <v>0</v>
      </c>
      <c r="K89" s="293" t="s">
        <v>202</v>
      </c>
      <c r="L89" s="213"/>
      <c r="M89" s="297" t="s">
        <v>5</v>
      </c>
      <c r="N89" s="298" t="s">
        <v>48</v>
      </c>
      <c r="O89" s="214"/>
      <c r="P89" s="299">
        <f>O89*H89</f>
        <v>0</v>
      </c>
      <c r="Q89" s="299">
        <v>0</v>
      </c>
      <c r="R89" s="299">
        <f>Q89*H89</f>
        <v>0</v>
      </c>
      <c r="S89" s="299">
        <v>0</v>
      </c>
      <c r="T89" s="300">
        <f>S89*H89</f>
        <v>0</v>
      </c>
      <c r="AR89" s="202" t="s">
        <v>261</v>
      </c>
      <c r="AT89" s="202" t="s">
        <v>198</v>
      </c>
      <c r="AU89" s="202" t="s">
        <v>85</v>
      </c>
      <c r="AY89" s="202" t="s">
        <v>196</v>
      </c>
      <c r="BE89" s="301">
        <f>IF(N89="základní",J89,0)</f>
        <v>0</v>
      </c>
      <c r="BF89" s="301">
        <f>IF(N89="snížená",J89,0)</f>
        <v>0</v>
      </c>
      <c r="BG89" s="301">
        <f>IF(N89="zákl. přenesená",J89,0)</f>
        <v>0</v>
      </c>
      <c r="BH89" s="301">
        <f>IF(N89="sníž. přenesená",J89,0)</f>
        <v>0</v>
      </c>
      <c r="BI89" s="301">
        <f>IF(N89="nulová",J89,0)</f>
        <v>0</v>
      </c>
      <c r="BJ89" s="202" t="s">
        <v>39</v>
      </c>
      <c r="BK89" s="301">
        <f>ROUND(I89*H89,2)</f>
        <v>0</v>
      </c>
      <c r="BL89" s="202" t="s">
        <v>261</v>
      </c>
      <c r="BM89" s="202" t="s">
        <v>3857</v>
      </c>
    </row>
    <row r="90" spans="2:65" s="279" customFormat="1" ht="29.85" customHeight="1">
      <c r="B90" s="278"/>
      <c r="D90" s="280" t="s">
        <v>76</v>
      </c>
      <c r="E90" s="289" t="s">
        <v>2013</v>
      </c>
      <c r="F90" s="289" t="s">
        <v>2014</v>
      </c>
      <c r="I90" s="115"/>
      <c r="J90" s="290">
        <f>BK90</f>
        <v>0</v>
      </c>
      <c r="L90" s="278"/>
      <c r="M90" s="283"/>
      <c r="N90" s="284"/>
      <c r="O90" s="284"/>
      <c r="P90" s="285">
        <f>SUM(P91:P117)</f>
        <v>0</v>
      </c>
      <c r="Q90" s="284"/>
      <c r="R90" s="285">
        <f>SUM(R91:R117)</f>
        <v>0.31289999999999996</v>
      </c>
      <c r="S90" s="284"/>
      <c r="T90" s="286">
        <f>SUM(T91:T117)</f>
        <v>0</v>
      </c>
      <c r="AR90" s="280" t="s">
        <v>85</v>
      </c>
      <c r="AT90" s="287" t="s">
        <v>76</v>
      </c>
      <c r="AU90" s="287" t="s">
        <v>39</v>
      </c>
      <c r="AY90" s="280" t="s">
        <v>196</v>
      </c>
      <c r="BK90" s="288">
        <f>SUM(BK91:BK117)</f>
        <v>0</v>
      </c>
    </row>
    <row r="91" spans="2:65" s="212" customFormat="1" ht="16.5" customHeight="1">
      <c r="B91" s="213"/>
      <c r="C91" s="291" t="s">
        <v>208</v>
      </c>
      <c r="D91" s="291" t="s">
        <v>198</v>
      </c>
      <c r="E91" s="292" t="s">
        <v>2354</v>
      </c>
      <c r="F91" s="293" t="s">
        <v>2355</v>
      </c>
      <c r="G91" s="294" t="s">
        <v>288</v>
      </c>
      <c r="H91" s="295">
        <v>21</v>
      </c>
      <c r="I91" s="116">
        <v>0</v>
      </c>
      <c r="J91" s="296">
        <f>ROUND(I91*H91,2)</f>
        <v>0</v>
      </c>
      <c r="K91" s="293" t="s">
        <v>202</v>
      </c>
      <c r="L91" s="213"/>
      <c r="M91" s="297" t="s">
        <v>5</v>
      </c>
      <c r="N91" s="298" t="s">
        <v>48</v>
      </c>
      <c r="O91" s="214"/>
      <c r="P91" s="299">
        <f>O91*H91</f>
        <v>0</v>
      </c>
      <c r="Q91" s="299">
        <v>0</v>
      </c>
      <c r="R91" s="299">
        <f>Q91*H91</f>
        <v>0</v>
      </c>
      <c r="S91" s="299">
        <v>0</v>
      </c>
      <c r="T91" s="300">
        <f>S91*H91</f>
        <v>0</v>
      </c>
      <c r="AR91" s="202" t="s">
        <v>460</v>
      </c>
      <c r="AT91" s="202" t="s">
        <v>198</v>
      </c>
      <c r="AU91" s="202" t="s">
        <v>85</v>
      </c>
      <c r="AY91" s="202" t="s">
        <v>196</v>
      </c>
      <c r="BE91" s="301">
        <f>IF(N91="základní",J91,0)</f>
        <v>0</v>
      </c>
      <c r="BF91" s="301">
        <f>IF(N91="snížená",J91,0)</f>
        <v>0</v>
      </c>
      <c r="BG91" s="301">
        <f>IF(N91="zákl. přenesená",J91,0)</f>
        <v>0</v>
      </c>
      <c r="BH91" s="301">
        <f>IF(N91="sníž. přenesená",J91,0)</f>
        <v>0</v>
      </c>
      <c r="BI91" s="301">
        <f>IF(N91="nulová",J91,0)</f>
        <v>0</v>
      </c>
      <c r="BJ91" s="202" t="s">
        <v>39</v>
      </c>
      <c r="BK91" s="301">
        <f>ROUND(I91*H91,2)</f>
        <v>0</v>
      </c>
      <c r="BL91" s="202" t="s">
        <v>460</v>
      </c>
      <c r="BM91" s="202" t="s">
        <v>3858</v>
      </c>
    </row>
    <row r="92" spans="2:65" s="212" customFormat="1" ht="25.5" customHeight="1">
      <c r="B92" s="213"/>
      <c r="C92" s="291" t="s">
        <v>203</v>
      </c>
      <c r="D92" s="291" t="s">
        <v>198</v>
      </c>
      <c r="E92" s="292" t="s">
        <v>2339</v>
      </c>
      <c r="F92" s="293" t="s">
        <v>2340</v>
      </c>
      <c r="G92" s="294" t="s">
        <v>400</v>
      </c>
      <c r="H92" s="295">
        <v>280</v>
      </c>
      <c r="I92" s="116">
        <v>0</v>
      </c>
      <c r="J92" s="296">
        <f>ROUND(I92*H92,2)</f>
        <v>0</v>
      </c>
      <c r="K92" s="293" t="s">
        <v>202</v>
      </c>
      <c r="L92" s="213"/>
      <c r="M92" s="297" t="s">
        <v>5</v>
      </c>
      <c r="N92" s="298" t="s">
        <v>48</v>
      </c>
      <c r="O92" s="214"/>
      <c r="P92" s="299">
        <f>O92*H92</f>
        <v>0</v>
      </c>
      <c r="Q92" s="299">
        <v>0</v>
      </c>
      <c r="R92" s="299">
        <f>Q92*H92</f>
        <v>0</v>
      </c>
      <c r="S92" s="299">
        <v>0</v>
      </c>
      <c r="T92" s="300">
        <f>S92*H92</f>
        <v>0</v>
      </c>
      <c r="AR92" s="202" t="s">
        <v>261</v>
      </c>
      <c r="AT92" s="202" t="s">
        <v>198</v>
      </c>
      <c r="AU92" s="202" t="s">
        <v>85</v>
      </c>
      <c r="AY92" s="202" t="s">
        <v>196</v>
      </c>
      <c r="BE92" s="301">
        <f>IF(N92="základní",J92,0)</f>
        <v>0</v>
      </c>
      <c r="BF92" s="301">
        <f>IF(N92="snížená",J92,0)</f>
        <v>0</v>
      </c>
      <c r="BG92" s="301">
        <f>IF(N92="zákl. přenesená",J92,0)</f>
        <v>0</v>
      </c>
      <c r="BH92" s="301">
        <f>IF(N92="sníž. přenesená",J92,0)</f>
        <v>0</v>
      </c>
      <c r="BI92" s="301">
        <f>IF(N92="nulová",J92,0)</f>
        <v>0</v>
      </c>
      <c r="BJ92" s="202" t="s">
        <v>39</v>
      </c>
      <c r="BK92" s="301">
        <f>ROUND(I92*H92,2)</f>
        <v>0</v>
      </c>
      <c r="BL92" s="202" t="s">
        <v>261</v>
      </c>
      <c r="BM92" s="202" t="s">
        <v>3859</v>
      </c>
    </row>
    <row r="93" spans="2:65" s="212" customFormat="1" ht="16.5" customHeight="1">
      <c r="B93" s="213"/>
      <c r="C93" s="302" t="s">
        <v>215</v>
      </c>
      <c r="D93" s="302" t="s">
        <v>291</v>
      </c>
      <c r="E93" s="303" t="s">
        <v>3860</v>
      </c>
      <c r="F93" s="304" t="s">
        <v>2343</v>
      </c>
      <c r="G93" s="305" t="s">
        <v>1016</v>
      </c>
      <c r="H93" s="306">
        <v>39.200000000000003</v>
      </c>
      <c r="I93" s="117">
        <v>0</v>
      </c>
      <c r="J93" s="307">
        <f>ROUND(I93*H93,2)</f>
        <v>0</v>
      </c>
      <c r="K93" s="304" t="s">
        <v>202</v>
      </c>
      <c r="L93" s="308"/>
      <c r="M93" s="309" t="s">
        <v>5</v>
      </c>
      <c r="N93" s="310" t="s">
        <v>48</v>
      </c>
      <c r="O93" s="214"/>
      <c r="P93" s="299">
        <f>O93*H93</f>
        <v>0</v>
      </c>
      <c r="Q93" s="299">
        <v>1E-3</v>
      </c>
      <c r="R93" s="299">
        <f>Q93*H93</f>
        <v>3.9200000000000006E-2</v>
      </c>
      <c r="S93" s="299">
        <v>0</v>
      </c>
      <c r="T93" s="300">
        <f>S93*H93</f>
        <v>0</v>
      </c>
      <c r="AR93" s="202" t="s">
        <v>327</v>
      </c>
      <c r="AT93" s="202" t="s">
        <v>291</v>
      </c>
      <c r="AU93" s="202" t="s">
        <v>85</v>
      </c>
      <c r="AY93" s="202" t="s">
        <v>196</v>
      </c>
      <c r="BE93" s="301">
        <f>IF(N93="základní",J93,0)</f>
        <v>0</v>
      </c>
      <c r="BF93" s="301">
        <f>IF(N93="snížená",J93,0)</f>
        <v>0</v>
      </c>
      <c r="BG93" s="301">
        <f>IF(N93="zákl. přenesená",J93,0)</f>
        <v>0</v>
      </c>
      <c r="BH93" s="301">
        <f>IF(N93="sníž. přenesená",J93,0)</f>
        <v>0</v>
      </c>
      <c r="BI93" s="301">
        <f>IF(N93="nulová",J93,0)</f>
        <v>0</v>
      </c>
      <c r="BJ93" s="202" t="s">
        <v>39</v>
      </c>
      <c r="BK93" s="301">
        <f>ROUND(I93*H93,2)</f>
        <v>0</v>
      </c>
      <c r="BL93" s="202" t="s">
        <v>261</v>
      </c>
      <c r="BM93" s="202" t="s">
        <v>3861</v>
      </c>
    </row>
    <row r="94" spans="2:65" s="212" customFormat="1">
      <c r="B94" s="213"/>
      <c r="D94" s="313"/>
      <c r="F94" s="324"/>
      <c r="I94" s="119"/>
      <c r="L94" s="213"/>
      <c r="M94" s="325"/>
      <c r="N94" s="214"/>
      <c r="O94" s="214"/>
      <c r="P94" s="214"/>
      <c r="Q94" s="214"/>
      <c r="R94" s="214"/>
      <c r="S94" s="214"/>
      <c r="T94" s="326"/>
      <c r="AT94" s="202"/>
      <c r="AU94" s="202"/>
    </row>
    <row r="95" spans="2:65" s="212" customFormat="1" ht="16.5" customHeight="1">
      <c r="B95" s="213"/>
      <c r="C95" s="302" t="s">
        <v>219</v>
      </c>
      <c r="D95" s="302" t="s">
        <v>291</v>
      </c>
      <c r="E95" s="303" t="s">
        <v>2345</v>
      </c>
      <c r="F95" s="304" t="s">
        <v>3862</v>
      </c>
      <c r="G95" s="305" t="s">
        <v>288</v>
      </c>
      <c r="H95" s="306">
        <v>32</v>
      </c>
      <c r="I95" s="117">
        <v>0</v>
      </c>
      <c r="J95" s="307">
        <f t="shared" ref="J95:J112" si="0">ROUND(I95*H95,2)</f>
        <v>0</v>
      </c>
      <c r="K95" s="304" t="s">
        <v>351</v>
      </c>
      <c r="L95" s="308"/>
      <c r="M95" s="309" t="s">
        <v>5</v>
      </c>
      <c r="N95" s="310" t="s">
        <v>48</v>
      </c>
      <c r="O95" s="214"/>
      <c r="P95" s="299">
        <f t="shared" ref="P95:P112" si="1">O95*H95</f>
        <v>0</v>
      </c>
      <c r="Q95" s="299">
        <v>2.1000000000000001E-4</v>
      </c>
      <c r="R95" s="299">
        <f t="shared" ref="R95:R112" si="2">Q95*H95</f>
        <v>6.7200000000000003E-3</v>
      </c>
      <c r="S95" s="299">
        <v>0</v>
      </c>
      <c r="T95" s="300">
        <f t="shared" ref="T95:T112" si="3">S95*H95</f>
        <v>0</v>
      </c>
      <c r="AR95" s="202" t="s">
        <v>726</v>
      </c>
      <c r="AT95" s="202" t="s">
        <v>291</v>
      </c>
      <c r="AU95" s="202" t="s">
        <v>85</v>
      </c>
      <c r="AY95" s="202" t="s">
        <v>196</v>
      </c>
      <c r="BE95" s="301">
        <f t="shared" ref="BE95:BE112" si="4">IF(N95="základní",J95,0)</f>
        <v>0</v>
      </c>
      <c r="BF95" s="301">
        <f t="shared" ref="BF95:BF112" si="5">IF(N95="snížená",J95,0)</f>
        <v>0</v>
      </c>
      <c r="BG95" s="301">
        <f t="shared" ref="BG95:BG112" si="6">IF(N95="zákl. přenesená",J95,0)</f>
        <v>0</v>
      </c>
      <c r="BH95" s="301">
        <f t="shared" ref="BH95:BH112" si="7">IF(N95="sníž. přenesená",J95,0)</f>
        <v>0</v>
      </c>
      <c r="BI95" s="301">
        <f t="shared" ref="BI95:BI112" si="8">IF(N95="nulová",J95,0)</f>
        <v>0</v>
      </c>
      <c r="BJ95" s="202" t="s">
        <v>39</v>
      </c>
      <c r="BK95" s="301">
        <f t="shared" ref="BK95:BK112" si="9">ROUND(I95*H95,2)</f>
        <v>0</v>
      </c>
      <c r="BL95" s="202" t="s">
        <v>726</v>
      </c>
      <c r="BM95" s="202" t="s">
        <v>3863</v>
      </c>
    </row>
    <row r="96" spans="2:65" s="212" customFormat="1" ht="16.5" customHeight="1">
      <c r="B96" s="213"/>
      <c r="C96" s="302" t="s">
        <v>224</v>
      </c>
      <c r="D96" s="302" t="s">
        <v>291</v>
      </c>
      <c r="E96" s="303" t="s">
        <v>2348</v>
      </c>
      <c r="F96" s="304" t="s">
        <v>2349</v>
      </c>
      <c r="G96" s="305" t="s">
        <v>288</v>
      </c>
      <c r="H96" s="306">
        <v>67</v>
      </c>
      <c r="I96" s="117">
        <v>0</v>
      </c>
      <c r="J96" s="307">
        <f t="shared" si="0"/>
        <v>0</v>
      </c>
      <c r="K96" s="304" t="s">
        <v>351</v>
      </c>
      <c r="L96" s="308"/>
      <c r="M96" s="309" t="s">
        <v>5</v>
      </c>
      <c r="N96" s="310" t="s">
        <v>48</v>
      </c>
      <c r="O96" s="214"/>
      <c r="P96" s="299">
        <f t="shared" si="1"/>
        <v>0</v>
      </c>
      <c r="Q96" s="299">
        <v>1.3999999999999999E-4</v>
      </c>
      <c r="R96" s="299">
        <f t="shared" si="2"/>
        <v>9.3799999999999994E-3</v>
      </c>
      <c r="S96" s="299">
        <v>0</v>
      </c>
      <c r="T96" s="300">
        <f t="shared" si="3"/>
        <v>0</v>
      </c>
      <c r="AR96" s="202" t="s">
        <v>726</v>
      </c>
      <c r="AT96" s="202" t="s">
        <v>291</v>
      </c>
      <c r="AU96" s="202" t="s">
        <v>85</v>
      </c>
      <c r="AY96" s="202" t="s">
        <v>196</v>
      </c>
      <c r="BE96" s="301">
        <f t="shared" si="4"/>
        <v>0</v>
      </c>
      <c r="BF96" s="301">
        <f t="shared" si="5"/>
        <v>0</v>
      </c>
      <c r="BG96" s="301">
        <f t="shared" si="6"/>
        <v>0</v>
      </c>
      <c r="BH96" s="301">
        <f t="shared" si="7"/>
        <v>0</v>
      </c>
      <c r="BI96" s="301">
        <f t="shared" si="8"/>
        <v>0</v>
      </c>
      <c r="BJ96" s="202" t="s">
        <v>39</v>
      </c>
      <c r="BK96" s="301">
        <f t="shared" si="9"/>
        <v>0</v>
      </c>
      <c r="BL96" s="202" t="s">
        <v>726</v>
      </c>
      <c r="BM96" s="202" t="s">
        <v>3864</v>
      </c>
    </row>
    <row r="97" spans="2:65" s="212" customFormat="1" ht="16.5" customHeight="1">
      <c r="B97" s="213"/>
      <c r="C97" s="302" t="s">
        <v>228</v>
      </c>
      <c r="D97" s="302" t="s">
        <v>291</v>
      </c>
      <c r="E97" s="303" t="s">
        <v>2351</v>
      </c>
      <c r="F97" s="304" t="s">
        <v>3865</v>
      </c>
      <c r="G97" s="305" t="s">
        <v>288</v>
      </c>
      <c r="H97" s="306">
        <v>148</v>
      </c>
      <c r="I97" s="117">
        <v>0</v>
      </c>
      <c r="J97" s="307">
        <f t="shared" si="0"/>
        <v>0</v>
      </c>
      <c r="K97" s="304" t="s">
        <v>351</v>
      </c>
      <c r="L97" s="308"/>
      <c r="M97" s="309" t="s">
        <v>5</v>
      </c>
      <c r="N97" s="310" t="s">
        <v>48</v>
      </c>
      <c r="O97" s="214"/>
      <c r="P97" s="299">
        <f t="shared" si="1"/>
        <v>0</v>
      </c>
      <c r="Q97" s="299">
        <v>2.9999999999999997E-4</v>
      </c>
      <c r="R97" s="299">
        <f t="shared" si="2"/>
        <v>4.4399999999999995E-2</v>
      </c>
      <c r="S97" s="299">
        <v>0</v>
      </c>
      <c r="T97" s="300">
        <f t="shared" si="3"/>
        <v>0</v>
      </c>
      <c r="AR97" s="202" t="s">
        <v>726</v>
      </c>
      <c r="AT97" s="202" t="s">
        <v>291</v>
      </c>
      <c r="AU97" s="202" t="s">
        <v>85</v>
      </c>
      <c r="AY97" s="202" t="s">
        <v>196</v>
      </c>
      <c r="BE97" s="301">
        <f t="shared" si="4"/>
        <v>0</v>
      </c>
      <c r="BF97" s="301">
        <f t="shared" si="5"/>
        <v>0</v>
      </c>
      <c r="BG97" s="301">
        <f t="shared" si="6"/>
        <v>0</v>
      </c>
      <c r="BH97" s="301">
        <f t="shared" si="7"/>
        <v>0</v>
      </c>
      <c r="BI97" s="301">
        <f t="shared" si="8"/>
        <v>0</v>
      </c>
      <c r="BJ97" s="202" t="s">
        <v>39</v>
      </c>
      <c r="BK97" s="301">
        <f t="shared" si="9"/>
        <v>0</v>
      </c>
      <c r="BL97" s="202" t="s">
        <v>726</v>
      </c>
      <c r="BM97" s="202" t="s">
        <v>3866</v>
      </c>
    </row>
    <row r="98" spans="2:65" s="212" customFormat="1" ht="16.5" customHeight="1">
      <c r="B98" s="213"/>
      <c r="C98" s="291" t="s">
        <v>232</v>
      </c>
      <c r="D98" s="291" t="s">
        <v>198</v>
      </c>
      <c r="E98" s="292" t="s">
        <v>2357</v>
      </c>
      <c r="F98" s="293" t="s">
        <v>2358</v>
      </c>
      <c r="G98" s="294" t="s">
        <v>288</v>
      </c>
      <c r="H98" s="295">
        <v>146</v>
      </c>
      <c r="I98" s="116">
        <v>0</v>
      </c>
      <c r="J98" s="296">
        <f t="shared" si="0"/>
        <v>0</v>
      </c>
      <c r="K98" s="293" t="s">
        <v>202</v>
      </c>
      <c r="L98" s="213"/>
      <c r="M98" s="297" t="s">
        <v>5</v>
      </c>
      <c r="N98" s="298" t="s">
        <v>48</v>
      </c>
      <c r="O98" s="214"/>
      <c r="P98" s="299">
        <f t="shared" si="1"/>
        <v>0</v>
      </c>
      <c r="Q98" s="299">
        <v>0</v>
      </c>
      <c r="R98" s="299">
        <f t="shared" si="2"/>
        <v>0</v>
      </c>
      <c r="S98" s="299">
        <v>0</v>
      </c>
      <c r="T98" s="300">
        <f t="shared" si="3"/>
        <v>0</v>
      </c>
      <c r="AR98" s="202" t="s">
        <v>261</v>
      </c>
      <c r="AT98" s="202" t="s">
        <v>198</v>
      </c>
      <c r="AU98" s="202" t="s">
        <v>85</v>
      </c>
      <c r="AY98" s="202" t="s">
        <v>196</v>
      </c>
      <c r="BE98" s="301">
        <f t="shared" si="4"/>
        <v>0</v>
      </c>
      <c r="BF98" s="301">
        <f t="shared" si="5"/>
        <v>0</v>
      </c>
      <c r="BG98" s="301">
        <f t="shared" si="6"/>
        <v>0</v>
      </c>
      <c r="BH98" s="301">
        <f t="shared" si="7"/>
        <v>0</v>
      </c>
      <c r="BI98" s="301">
        <f t="shared" si="8"/>
        <v>0</v>
      </c>
      <c r="BJ98" s="202" t="s">
        <v>39</v>
      </c>
      <c r="BK98" s="301">
        <f t="shared" si="9"/>
        <v>0</v>
      </c>
      <c r="BL98" s="202" t="s">
        <v>261</v>
      </c>
      <c r="BM98" s="202" t="s">
        <v>3867</v>
      </c>
    </row>
    <row r="99" spans="2:65" s="212" customFormat="1" ht="16.5" customHeight="1">
      <c r="B99" s="213"/>
      <c r="C99" s="302" t="s">
        <v>236</v>
      </c>
      <c r="D99" s="302" t="s">
        <v>291</v>
      </c>
      <c r="E99" s="303" t="s">
        <v>2360</v>
      </c>
      <c r="F99" s="304" t="s">
        <v>2361</v>
      </c>
      <c r="G99" s="305" t="s">
        <v>288</v>
      </c>
      <c r="H99" s="306">
        <v>146</v>
      </c>
      <c r="I99" s="117">
        <v>0</v>
      </c>
      <c r="J99" s="307">
        <f t="shared" si="0"/>
        <v>0</v>
      </c>
      <c r="K99" s="304" t="s">
        <v>202</v>
      </c>
      <c r="L99" s="308"/>
      <c r="M99" s="309" t="s">
        <v>5</v>
      </c>
      <c r="N99" s="310" t="s">
        <v>48</v>
      </c>
      <c r="O99" s="214"/>
      <c r="P99" s="299">
        <f t="shared" si="1"/>
        <v>0</v>
      </c>
      <c r="Q99" s="299">
        <v>2.3000000000000001E-4</v>
      </c>
      <c r="R99" s="299">
        <f t="shared" si="2"/>
        <v>3.3579999999999999E-2</v>
      </c>
      <c r="S99" s="299">
        <v>0</v>
      </c>
      <c r="T99" s="300">
        <f t="shared" si="3"/>
        <v>0</v>
      </c>
      <c r="AR99" s="202" t="s">
        <v>327</v>
      </c>
      <c r="AT99" s="202" t="s">
        <v>291</v>
      </c>
      <c r="AU99" s="202" t="s">
        <v>85</v>
      </c>
      <c r="AY99" s="202" t="s">
        <v>196</v>
      </c>
      <c r="BE99" s="301">
        <f t="shared" si="4"/>
        <v>0</v>
      </c>
      <c r="BF99" s="301">
        <f t="shared" si="5"/>
        <v>0</v>
      </c>
      <c r="BG99" s="301">
        <f t="shared" si="6"/>
        <v>0</v>
      </c>
      <c r="BH99" s="301">
        <f t="shared" si="7"/>
        <v>0</v>
      </c>
      <c r="BI99" s="301">
        <f t="shared" si="8"/>
        <v>0</v>
      </c>
      <c r="BJ99" s="202" t="s">
        <v>39</v>
      </c>
      <c r="BK99" s="301">
        <f t="shared" si="9"/>
        <v>0</v>
      </c>
      <c r="BL99" s="202" t="s">
        <v>261</v>
      </c>
      <c r="BM99" s="202" t="s">
        <v>3868</v>
      </c>
    </row>
    <row r="100" spans="2:65" s="212" customFormat="1" ht="16.5" customHeight="1">
      <c r="B100" s="213"/>
      <c r="C100" s="291" t="s">
        <v>240</v>
      </c>
      <c r="D100" s="291" t="s">
        <v>198</v>
      </c>
      <c r="E100" s="292" t="s">
        <v>2363</v>
      </c>
      <c r="F100" s="293" t="s">
        <v>2364</v>
      </c>
      <c r="G100" s="294" t="s">
        <v>288</v>
      </c>
      <c r="H100" s="295">
        <v>72</v>
      </c>
      <c r="I100" s="116">
        <v>0</v>
      </c>
      <c r="J100" s="296">
        <f t="shared" si="0"/>
        <v>0</v>
      </c>
      <c r="K100" s="293" t="s">
        <v>202</v>
      </c>
      <c r="L100" s="213"/>
      <c r="M100" s="297" t="s">
        <v>5</v>
      </c>
      <c r="N100" s="298" t="s">
        <v>48</v>
      </c>
      <c r="O100" s="214"/>
      <c r="P100" s="299">
        <f t="shared" si="1"/>
        <v>0</v>
      </c>
      <c r="Q100" s="299">
        <v>0</v>
      </c>
      <c r="R100" s="299">
        <f t="shared" si="2"/>
        <v>0</v>
      </c>
      <c r="S100" s="299">
        <v>0</v>
      </c>
      <c r="T100" s="300">
        <f t="shared" si="3"/>
        <v>0</v>
      </c>
      <c r="AR100" s="202" t="s">
        <v>261</v>
      </c>
      <c r="AT100" s="202" t="s">
        <v>198</v>
      </c>
      <c r="AU100" s="202" t="s">
        <v>85</v>
      </c>
      <c r="AY100" s="202" t="s">
        <v>196</v>
      </c>
      <c r="BE100" s="301">
        <f t="shared" si="4"/>
        <v>0</v>
      </c>
      <c r="BF100" s="301">
        <f t="shared" si="5"/>
        <v>0</v>
      </c>
      <c r="BG100" s="301">
        <f t="shared" si="6"/>
        <v>0</v>
      </c>
      <c r="BH100" s="301">
        <f t="shared" si="7"/>
        <v>0</v>
      </c>
      <c r="BI100" s="301">
        <f t="shared" si="8"/>
        <v>0</v>
      </c>
      <c r="BJ100" s="202" t="s">
        <v>39</v>
      </c>
      <c r="BK100" s="301">
        <f t="shared" si="9"/>
        <v>0</v>
      </c>
      <c r="BL100" s="202" t="s">
        <v>261</v>
      </c>
      <c r="BM100" s="202" t="s">
        <v>3869</v>
      </c>
    </row>
    <row r="101" spans="2:65" s="212" customFormat="1" ht="16.5" customHeight="1">
      <c r="B101" s="213"/>
      <c r="C101" s="302" t="s">
        <v>245</v>
      </c>
      <c r="D101" s="302" t="s">
        <v>291</v>
      </c>
      <c r="E101" s="303" t="s">
        <v>2366</v>
      </c>
      <c r="F101" s="304" t="s">
        <v>3870</v>
      </c>
      <c r="G101" s="305" t="s">
        <v>288</v>
      </c>
      <c r="H101" s="306">
        <v>10</v>
      </c>
      <c r="I101" s="117">
        <v>0</v>
      </c>
      <c r="J101" s="307">
        <f t="shared" si="0"/>
        <v>0</v>
      </c>
      <c r="K101" s="304" t="s">
        <v>202</v>
      </c>
      <c r="L101" s="308"/>
      <c r="M101" s="309" t="s">
        <v>5</v>
      </c>
      <c r="N101" s="310" t="s">
        <v>48</v>
      </c>
      <c r="O101" s="214"/>
      <c r="P101" s="299">
        <f t="shared" si="1"/>
        <v>0</v>
      </c>
      <c r="Q101" s="299">
        <v>4.2999999999999999E-4</v>
      </c>
      <c r="R101" s="299">
        <f t="shared" si="2"/>
        <v>4.3E-3</v>
      </c>
      <c r="S101" s="299">
        <v>0</v>
      </c>
      <c r="T101" s="300">
        <f t="shared" si="3"/>
        <v>0</v>
      </c>
      <c r="AR101" s="202" t="s">
        <v>327</v>
      </c>
      <c r="AT101" s="202" t="s">
        <v>291</v>
      </c>
      <c r="AU101" s="202" t="s">
        <v>85</v>
      </c>
      <c r="AY101" s="202" t="s">
        <v>196</v>
      </c>
      <c r="BE101" s="301">
        <f t="shared" si="4"/>
        <v>0</v>
      </c>
      <c r="BF101" s="301">
        <f t="shared" si="5"/>
        <v>0</v>
      </c>
      <c r="BG101" s="301">
        <f t="shared" si="6"/>
        <v>0</v>
      </c>
      <c r="BH101" s="301">
        <f t="shared" si="7"/>
        <v>0</v>
      </c>
      <c r="BI101" s="301">
        <f t="shared" si="8"/>
        <v>0</v>
      </c>
      <c r="BJ101" s="202" t="s">
        <v>39</v>
      </c>
      <c r="BK101" s="301">
        <f t="shared" si="9"/>
        <v>0</v>
      </c>
      <c r="BL101" s="202" t="s">
        <v>261</v>
      </c>
      <c r="BM101" s="202" t="s">
        <v>3871</v>
      </c>
    </row>
    <row r="102" spans="2:65" s="212" customFormat="1" ht="16.5" customHeight="1">
      <c r="B102" s="213"/>
      <c r="C102" s="302" t="s">
        <v>250</v>
      </c>
      <c r="D102" s="302" t="s">
        <v>291</v>
      </c>
      <c r="E102" s="303" t="s">
        <v>2369</v>
      </c>
      <c r="F102" s="304" t="s">
        <v>2370</v>
      </c>
      <c r="G102" s="305" t="s">
        <v>288</v>
      </c>
      <c r="H102" s="306">
        <v>21</v>
      </c>
      <c r="I102" s="117">
        <v>0</v>
      </c>
      <c r="J102" s="307">
        <f t="shared" si="0"/>
        <v>0</v>
      </c>
      <c r="K102" s="304" t="s">
        <v>202</v>
      </c>
      <c r="L102" s="308"/>
      <c r="M102" s="309" t="s">
        <v>5</v>
      </c>
      <c r="N102" s="310" t="s">
        <v>48</v>
      </c>
      <c r="O102" s="214"/>
      <c r="P102" s="299">
        <f t="shared" si="1"/>
        <v>0</v>
      </c>
      <c r="Q102" s="299">
        <v>1.6000000000000001E-4</v>
      </c>
      <c r="R102" s="299">
        <f t="shared" si="2"/>
        <v>3.3600000000000001E-3</v>
      </c>
      <c r="S102" s="299">
        <v>0</v>
      </c>
      <c r="T102" s="300">
        <f t="shared" si="3"/>
        <v>0</v>
      </c>
      <c r="AR102" s="202" t="s">
        <v>327</v>
      </c>
      <c r="AT102" s="202" t="s">
        <v>291</v>
      </c>
      <c r="AU102" s="202" t="s">
        <v>85</v>
      </c>
      <c r="AY102" s="202" t="s">
        <v>196</v>
      </c>
      <c r="BE102" s="301">
        <f t="shared" si="4"/>
        <v>0</v>
      </c>
      <c r="BF102" s="301">
        <f t="shared" si="5"/>
        <v>0</v>
      </c>
      <c r="BG102" s="301">
        <f t="shared" si="6"/>
        <v>0</v>
      </c>
      <c r="BH102" s="301">
        <f t="shared" si="7"/>
        <v>0</v>
      </c>
      <c r="BI102" s="301">
        <f t="shared" si="8"/>
        <v>0</v>
      </c>
      <c r="BJ102" s="202" t="s">
        <v>39</v>
      </c>
      <c r="BK102" s="301">
        <f t="shared" si="9"/>
        <v>0</v>
      </c>
      <c r="BL102" s="202" t="s">
        <v>261</v>
      </c>
      <c r="BM102" s="202" t="s">
        <v>3872</v>
      </c>
    </row>
    <row r="103" spans="2:65" s="212" customFormat="1" ht="16.5" customHeight="1">
      <c r="B103" s="213"/>
      <c r="C103" s="302" t="s">
        <v>254</v>
      </c>
      <c r="D103" s="302" t="s">
        <v>291</v>
      </c>
      <c r="E103" s="303" t="s">
        <v>2372</v>
      </c>
      <c r="F103" s="304" t="s">
        <v>2373</v>
      </c>
      <c r="G103" s="305" t="s">
        <v>288</v>
      </c>
      <c r="H103" s="306">
        <v>21</v>
      </c>
      <c r="I103" s="117">
        <v>0</v>
      </c>
      <c r="J103" s="307">
        <f t="shared" si="0"/>
        <v>0</v>
      </c>
      <c r="K103" s="304" t="s">
        <v>202</v>
      </c>
      <c r="L103" s="308"/>
      <c r="M103" s="309" t="s">
        <v>5</v>
      </c>
      <c r="N103" s="310" t="s">
        <v>48</v>
      </c>
      <c r="O103" s="214"/>
      <c r="P103" s="299">
        <f t="shared" si="1"/>
        <v>0</v>
      </c>
      <c r="Q103" s="299">
        <v>1.6000000000000001E-4</v>
      </c>
      <c r="R103" s="299">
        <f t="shared" si="2"/>
        <v>3.3600000000000001E-3</v>
      </c>
      <c r="S103" s="299">
        <v>0</v>
      </c>
      <c r="T103" s="300">
        <f t="shared" si="3"/>
        <v>0</v>
      </c>
      <c r="AR103" s="202" t="s">
        <v>327</v>
      </c>
      <c r="AT103" s="202" t="s">
        <v>291</v>
      </c>
      <c r="AU103" s="202" t="s">
        <v>85</v>
      </c>
      <c r="AY103" s="202" t="s">
        <v>196</v>
      </c>
      <c r="BE103" s="301">
        <f t="shared" si="4"/>
        <v>0</v>
      </c>
      <c r="BF103" s="301">
        <f t="shared" si="5"/>
        <v>0</v>
      </c>
      <c r="BG103" s="301">
        <f t="shared" si="6"/>
        <v>0</v>
      </c>
      <c r="BH103" s="301">
        <f t="shared" si="7"/>
        <v>0</v>
      </c>
      <c r="BI103" s="301">
        <f t="shared" si="8"/>
        <v>0</v>
      </c>
      <c r="BJ103" s="202" t="s">
        <v>39</v>
      </c>
      <c r="BK103" s="301">
        <f t="shared" si="9"/>
        <v>0</v>
      </c>
      <c r="BL103" s="202" t="s">
        <v>261</v>
      </c>
      <c r="BM103" s="202" t="s">
        <v>3873</v>
      </c>
    </row>
    <row r="104" spans="2:65" s="212" customFormat="1" ht="16.5" customHeight="1">
      <c r="B104" s="213"/>
      <c r="C104" s="302" t="s">
        <v>11</v>
      </c>
      <c r="D104" s="302" t="s">
        <v>291</v>
      </c>
      <c r="E104" s="303" t="s">
        <v>2375</v>
      </c>
      <c r="F104" s="304" t="s">
        <v>2376</v>
      </c>
      <c r="G104" s="305" t="s">
        <v>288</v>
      </c>
      <c r="H104" s="306">
        <v>10</v>
      </c>
      <c r="I104" s="117">
        <v>0</v>
      </c>
      <c r="J104" s="307">
        <f t="shared" si="0"/>
        <v>0</v>
      </c>
      <c r="K104" s="304" t="s">
        <v>202</v>
      </c>
      <c r="L104" s="308"/>
      <c r="M104" s="309" t="s">
        <v>5</v>
      </c>
      <c r="N104" s="310" t="s">
        <v>48</v>
      </c>
      <c r="O104" s="214"/>
      <c r="P104" s="299">
        <f t="shared" si="1"/>
        <v>0</v>
      </c>
      <c r="Q104" s="299">
        <v>2.0000000000000001E-4</v>
      </c>
      <c r="R104" s="299">
        <f t="shared" si="2"/>
        <v>2E-3</v>
      </c>
      <c r="S104" s="299">
        <v>0</v>
      </c>
      <c r="T104" s="300">
        <f t="shared" si="3"/>
        <v>0</v>
      </c>
      <c r="AR104" s="202" t="s">
        <v>327</v>
      </c>
      <c r="AT104" s="202" t="s">
        <v>291</v>
      </c>
      <c r="AU104" s="202" t="s">
        <v>85</v>
      </c>
      <c r="AY104" s="202" t="s">
        <v>196</v>
      </c>
      <c r="BE104" s="301">
        <f t="shared" si="4"/>
        <v>0</v>
      </c>
      <c r="BF104" s="301">
        <f t="shared" si="5"/>
        <v>0</v>
      </c>
      <c r="BG104" s="301">
        <f t="shared" si="6"/>
        <v>0</v>
      </c>
      <c r="BH104" s="301">
        <f t="shared" si="7"/>
        <v>0</v>
      </c>
      <c r="BI104" s="301">
        <f t="shared" si="8"/>
        <v>0</v>
      </c>
      <c r="BJ104" s="202" t="s">
        <v>39</v>
      </c>
      <c r="BK104" s="301">
        <f t="shared" si="9"/>
        <v>0</v>
      </c>
      <c r="BL104" s="202" t="s">
        <v>261</v>
      </c>
      <c r="BM104" s="202" t="s">
        <v>3874</v>
      </c>
    </row>
    <row r="105" spans="2:65" s="212" customFormat="1" ht="16.5" customHeight="1">
      <c r="B105" s="213"/>
      <c r="C105" s="302" t="s">
        <v>261</v>
      </c>
      <c r="D105" s="302" t="s">
        <v>291</v>
      </c>
      <c r="E105" s="303" t="s">
        <v>2378</v>
      </c>
      <c r="F105" s="304" t="s">
        <v>2379</v>
      </c>
      <c r="G105" s="305" t="s">
        <v>288</v>
      </c>
      <c r="H105" s="306">
        <v>10</v>
      </c>
      <c r="I105" s="117">
        <v>0</v>
      </c>
      <c r="J105" s="307">
        <f t="shared" si="0"/>
        <v>0</v>
      </c>
      <c r="K105" s="304" t="s">
        <v>202</v>
      </c>
      <c r="L105" s="308"/>
      <c r="M105" s="309" t="s">
        <v>5</v>
      </c>
      <c r="N105" s="310" t="s">
        <v>48</v>
      </c>
      <c r="O105" s="214"/>
      <c r="P105" s="299">
        <f t="shared" si="1"/>
        <v>0</v>
      </c>
      <c r="Q105" s="299">
        <v>1.2999999999999999E-4</v>
      </c>
      <c r="R105" s="299">
        <f t="shared" si="2"/>
        <v>1.2999999999999999E-3</v>
      </c>
      <c r="S105" s="299">
        <v>0</v>
      </c>
      <c r="T105" s="300">
        <f t="shared" si="3"/>
        <v>0</v>
      </c>
      <c r="AR105" s="202" t="s">
        <v>327</v>
      </c>
      <c r="AT105" s="202" t="s">
        <v>291</v>
      </c>
      <c r="AU105" s="202" t="s">
        <v>85</v>
      </c>
      <c r="AY105" s="202" t="s">
        <v>196</v>
      </c>
      <c r="BE105" s="301">
        <f t="shared" si="4"/>
        <v>0</v>
      </c>
      <c r="BF105" s="301">
        <f t="shared" si="5"/>
        <v>0</v>
      </c>
      <c r="BG105" s="301">
        <f t="shared" si="6"/>
        <v>0</v>
      </c>
      <c r="BH105" s="301">
        <f t="shared" si="7"/>
        <v>0</v>
      </c>
      <c r="BI105" s="301">
        <f t="shared" si="8"/>
        <v>0</v>
      </c>
      <c r="BJ105" s="202" t="s">
        <v>39</v>
      </c>
      <c r="BK105" s="301">
        <f t="shared" si="9"/>
        <v>0</v>
      </c>
      <c r="BL105" s="202" t="s">
        <v>261</v>
      </c>
      <c r="BM105" s="202" t="s">
        <v>3875</v>
      </c>
    </row>
    <row r="106" spans="2:65" s="212" customFormat="1" ht="25.5" customHeight="1">
      <c r="B106" s="213"/>
      <c r="C106" s="291" t="s">
        <v>266</v>
      </c>
      <c r="D106" s="291" t="s">
        <v>198</v>
      </c>
      <c r="E106" s="292" t="s">
        <v>2381</v>
      </c>
      <c r="F106" s="293" t="s">
        <v>2382</v>
      </c>
      <c r="G106" s="294" t="s">
        <v>288</v>
      </c>
      <c r="H106" s="295">
        <v>10</v>
      </c>
      <c r="I106" s="116">
        <v>0</v>
      </c>
      <c r="J106" s="296">
        <f t="shared" si="0"/>
        <v>0</v>
      </c>
      <c r="K106" s="293" t="s">
        <v>202</v>
      </c>
      <c r="L106" s="213"/>
      <c r="M106" s="297" t="s">
        <v>5</v>
      </c>
      <c r="N106" s="298" t="s">
        <v>48</v>
      </c>
      <c r="O106" s="214"/>
      <c r="P106" s="299">
        <f t="shared" si="1"/>
        <v>0</v>
      </c>
      <c r="Q106" s="299">
        <v>0</v>
      </c>
      <c r="R106" s="299">
        <f t="shared" si="2"/>
        <v>0</v>
      </c>
      <c r="S106" s="299">
        <v>0</v>
      </c>
      <c r="T106" s="300">
        <f t="shared" si="3"/>
        <v>0</v>
      </c>
      <c r="AR106" s="202" t="s">
        <v>261</v>
      </c>
      <c r="AT106" s="202" t="s">
        <v>198</v>
      </c>
      <c r="AU106" s="202" t="s">
        <v>85</v>
      </c>
      <c r="AY106" s="202" t="s">
        <v>196</v>
      </c>
      <c r="BE106" s="301">
        <f t="shared" si="4"/>
        <v>0</v>
      </c>
      <c r="BF106" s="301">
        <f t="shared" si="5"/>
        <v>0</v>
      </c>
      <c r="BG106" s="301">
        <f t="shared" si="6"/>
        <v>0</v>
      </c>
      <c r="BH106" s="301">
        <f t="shared" si="7"/>
        <v>0</v>
      </c>
      <c r="BI106" s="301">
        <f t="shared" si="8"/>
        <v>0</v>
      </c>
      <c r="BJ106" s="202" t="s">
        <v>39</v>
      </c>
      <c r="BK106" s="301">
        <f t="shared" si="9"/>
        <v>0</v>
      </c>
      <c r="BL106" s="202" t="s">
        <v>261</v>
      </c>
      <c r="BM106" s="202" t="s">
        <v>3876</v>
      </c>
    </row>
    <row r="107" spans="2:65" s="212" customFormat="1" ht="16.5" customHeight="1">
      <c r="B107" s="213"/>
      <c r="C107" s="302" t="s">
        <v>270</v>
      </c>
      <c r="D107" s="302" t="s">
        <v>291</v>
      </c>
      <c r="E107" s="303" t="s">
        <v>2384</v>
      </c>
      <c r="F107" s="304" t="s">
        <v>2385</v>
      </c>
      <c r="G107" s="305" t="s">
        <v>288</v>
      </c>
      <c r="H107" s="306">
        <v>10</v>
      </c>
      <c r="I107" s="117">
        <v>0</v>
      </c>
      <c r="J107" s="307">
        <f t="shared" si="0"/>
        <v>0</v>
      </c>
      <c r="K107" s="304" t="s">
        <v>202</v>
      </c>
      <c r="L107" s="308"/>
      <c r="M107" s="309" t="s">
        <v>5</v>
      </c>
      <c r="N107" s="310" t="s">
        <v>48</v>
      </c>
      <c r="O107" s="214"/>
      <c r="P107" s="299">
        <f t="shared" si="1"/>
        <v>0</v>
      </c>
      <c r="Q107" s="299">
        <v>4.1999999999999997E-3</v>
      </c>
      <c r="R107" s="299">
        <f t="shared" si="2"/>
        <v>4.1999999999999996E-2</v>
      </c>
      <c r="S107" s="299">
        <v>0</v>
      </c>
      <c r="T107" s="300">
        <f t="shared" si="3"/>
        <v>0</v>
      </c>
      <c r="AR107" s="202" t="s">
        <v>327</v>
      </c>
      <c r="AT107" s="202" t="s">
        <v>291</v>
      </c>
      <c r="AU107" s="202" t="s">
        <v>85</v>
      </c>
      <c r="AY107" s="202" t="s">
        <v>196</v>
      </c>
      <c r="BE107" s="301">
        <f t="shared" si="4"/>
        <v>0</v>
      </c>
      <c r="BF107" s="301">
        <f t="shared" si="5"/>
        <v>0</v>
      </c>
      <c r="BG107" s="301">
        <f t="shared" si="6"/>
        <v>0</v>
      </c>
      <c r="BH107" s="301">
        <f t="shared" si="7"/>
        <v>0</v>
      </c>
      <c r="BI107" s="301">
        <f t="shared" si="8"/>
        <v>0</v>
      </c>
      <c r="BJ107" s="202" t="s">
        <v>39</v>
      </c>
      <c r="BK107" s="301">
        <f t="shared" si="9"/>
        <v>0</v>
      </c>
      <c r="BL107" s="202" t="s">
        <v>261</v>
      </c>
      <c r="BM107" s="202" t="s">
        <v>3877</v>
      </c>
    </row>
    <row r="108" spans="2:65" s="212" customFormat="1" ht="16.5" customHeight="1">
      <c r="B108" s="213"/>
      <c r="C108" s="302" t="s">
        <v>274</v>
      </c>
      <c r="D108" s="302" t="s">
        <v>291</v>
      </c>
      <c r="E108" s="303" t="s">
        <v>2387</v>
      </c>
      <c r="F108" s="304" t="s">
        <v>2388</v>
      </c>
      <c r="G108" s="305" t="s">
        <v>288</v>
      </c>
      <c r="H108" s="306">
        <v>20</v>
      </c>
      <c r="I108" s="117">
        <v>0</v>
      </c>
      <c r="J108" s="307">
        <f t="shared" si="0"/>
        <v>0</v>
      </c>
      <c r="K108" s="304" t="s">
        <v>202</v>
      </c>
      <c r="L108" s="308"/>
      <c r="M108" s="309" t="s">
        <v>5</v>
      </c>
      <c r="N108" s="310" t="s">
        <v>48</v>
      </c>
      <c r="O108" s="214"/>
      <c r="P108" s="299">
        <f t="shared" si="1"/>
        <v>0</v>
      </c>
      <c r="Q108" s="299">
        <v>3.2000000000000003E-4</v>
      </c>
      <c r="R108" s="299">
        <f t="shared" si="2"/>
        <v>6.4000000000000003E-3</v>
      </c>
      <c r="S108" s="299">
        <v>0</v>
      </c>
      <c r="T108" s="300">
        <f t="shared" si="3"/>
        <v>0</v>
      </c>
      <c r="AR108" s="202" t="s">
        <v>327</v>
      </c>
      <c r="AT108" s="202" t="s">
        <v>291</v>
      </c>
      <c r="AU108" s="202" t="s">
        <v>85</v>
      </c>
      <c r="AY108" s="202" t="s">
        <v>196</v>
      </c>
      <c r="BE108" s="301">
        <f t="shared" si="4"/>
        <v>0</v>
      </c>
      <c r="BF108" s="301">
        <f t="shared" si="5"/>
        <v>0</v>
      </c>
      <c r="BG108" s="301">
        <f t="shared" si="6"/>
        <v>0</v>
      </c>
      <c r="BH108" s="301">
        <f t="shared" si="7"/>
        <v>0</v>
      </c>
      <c r="BI108" s="301">
        <f t="shared" si="8"/>
        <v>0</v>
      </c>
      <c r="BJ108" s="202" t="s">
        <v>39</v>
      </c>
      <c r="BK108" s="301">
        <f t="shared" si="9"/>
        <v>0</v>
      </c>
      <c r="BL108" s="202" t="s">
        <v>261</v>
      </c>
      <c r="BM108" s="202" t="s">
        <v>3878</v>
      </c>
    </row>
    <row r="109" spans="2:65" s="212" customFormat="1" ht="25.5" customHeight="1">
      <c r="B109" s="213"/>
      <c r="C109" s="291" t="s">
        <v>278</v>
      </c>
      <c r="D109" s="291" t="s">
        <v>198</v>
      </c>
      <c r="E109" s="292" t="s">
        <v>2402</v>
      </c>
      <c r="F109" s="293" t="s">
        <v>2403</v>
      </c>
      <c r="G109" s="294" t="s">
        <v>288</v>
      </c>
      <c r="H109" s="295">
        <v>20</v>
      </c>
      <c r="I109" s="116">
        <v>0</v>
      </c>
      <c r="J109" s="296">
        <f t="shared" si="0"/>
        <v>0</v>
      </c>
      <c r="K109" s="293" t="s">
        <v>202</v>
      </c>
      <c r="L109" s="213"/>
      <c r="M109" s="297" t="s">
        <v>5</v>
      </c>
      <c r="N109" s="298" t="s">
        <v>48</v>
      </c>
      <c r="O109" s="214"/>
      <c r="P109" s="299">
        <f t="shared" si="1"/>
        <v>0</v>
      </c>
      <c r="Q109" s="299">
        <v>0</v>
      </c>
      <c r="R109" s="299">
        <f t="shared" si="2"/>
        <v>0</v>
      </c>
      <c r="S109" s="299">
        <v>0</v>
      </c>
      <c r="T109" s="300">
        <f t="shared" si="3"/>
        <v>0</v>
      </c>
      <c r="AR109" s="202" t="s">
        <v>261</v>
      </c>
      <c r="AT109" s="202" t="s">
        <v>198</v>
      </c>
      <c r="AU109" s="202" t="s">
        <v>85</v>
      </c>
      <c r="AY109" s="202" t="s">
        <v>196</v>
      </c>
      <c r="BE109" s="301">
        <f t="shared" si="4"/>
        <v>0</v>
      </c>
      <c r="BF109" s="301">
        <f t="shared" si="5"/>
        <v>0</v>
      </c>
      <c r="BG109" s="301">
        <f t="shared" si="6"/>
        <v>0</v>
      </c>
      <c r="BH109" s="301">
        <f t="shared" si="7"/>
        <v>0</v>
      </c>
      <c r="BI109" s="301">
        <f t="shared" si="8"/>
        <v>0</v>
      </c>
      <c r="BJ109" s="202" t="s">
        <v>39</v>
      </c>
      <c r="BK109" s="301">
        <f t="shared" si="9"/>
        <v>0</v>
      </c>
      <c r="BL109" s="202" t="s">
        <v>261</v>
      </c>
      <c r="BM109" s="202" t="s">
        <v>3879</v>
      </c>
    </row>
    <row r="110" spans="2:65" s="212" customFormat="1" ht="16.5" customHeight="1">
      <c r="B110" s="213"/>
      <c r="C110" s="302" t="s">
        <v>10</v>
      </c>
      <c r="D110" s="302" t="s">
        <v>291</v>
      </c>
      <c r="E110" s="303" t="s">
        <v>2405</v>
      </c>
      <c r="F110" s="304" t="s">
        <v>2406</v>
      </c>
      <c r="G110" s="305" t="s">
        <v>288</v>
      </c>
      <c r="H110" s="306">
        <v>20</v>
      </c>
      <c r="I110" s="117">
        <v>0</v>
      </c>
      <c r="J110" s="307">
        <f t="shared" si="0"/>
        <v>0</v>
      </c>
      <c r="K110" s="304" t="s">
        <v>202</v>
      </c>
      <c r="L110" s="308"/>
      <c r="M110" s="309" t="s">
        <v>5</v>
      </c>
      <c r="N110" s="310" t="s">
        <v>48</v>
      </c>
      <c r="O110" s="214"/>
      <c r="P110" s="299">
        <f t="shared" si="1"/>
        <v>0</v>
      </c>
      <c r="Q110" s="299">
        <v>4.1000000000000003E-3</v>
      </c>
      <c r="R110" s="299">
        <f t="shared" si="2"/>
        <v>8.2000000000000003E-2</v>
      </c>
      <c r="S110" s="299">
        <v>0</v>
      </c>
      <c r="T110" s="300">
        <f t="shared" si="3"/>
        <v>0</v>
      </c>
      <c r="AR110" s="202" t="s">
        <v>327</v>
      </c>
      <c r="AT110" s="202" t="s">
        <v>291</v>
      </c>
      <c r="AU110" s="202" t="s">
        <v>85</v>
      </c>
      <c r="AY110" s="202" t="s">
        <v>196</v>
      </c>
      <c r="BE110" s="301">
        <f t="shared" si="4"/>
        <v>0</v>
      </c>
      <c r="BF110" s="301">
        <f t="shared" si="5"/>
        <v>0</v>
      </c>
      <c r="BG110" s="301">
        <f t="shared" si="6"/>
        <v>0</v>
      </c>
      <c r="BH110" s="301">
        <f t="shared" si="7"/>
        <v>0</v>
      </c>
      <c r="BI110" s="301">
        <f t="shared" si="8"/>
        <v>0</v>
      </c>
      <c r="BJ110" s="202" t="s">
        <v>39</v>
      </c>
      <c r="BK110" s="301">
        <f t="shared" si="9"/>
        <v>0</v>
      </c>
      <c r="BL110" s="202" t="s">
        <v>261</v>
      </c>
      <c r="BM110" s="202" t="s">
        <v>3880</v>
      </c>
    </row>
    <row r="111" spans="2:65" s="212" customFormat="1" ht="16.5" customHeight="1">
      <c r="B111" s="213"/>
      <c r="C111" s="291" t="s">
        <v>285</v>
      </c>
      <c r="D111" s="291" t="s">
        <v>198</v>
      </c>
      <c r="E111" s="292" t="s">
        <v>3881</v>
      </c>
      <c r="F111" s="293" t="s">
        <v>3882</v>
      </c>
      <c r="G111" s="294" t="s">
        <v>400</v>
      </c>
      <c r="H111" s="295">
        <v>40</v>
      </c>
      <c r="I111" s="116">
        <v>0</v>
      </c>
      <c r="J111" s="296">
        <f t="shared" si="0"/>
        <v>0</v>
      </c>
      <c r="K111" s="293" t="s">
        <v>351</v>
      </c>
      <c r="L111" s="213"/>
      <c r="M111" s="297" t="s">
        <v>5</v>
      </c>
      <c r="N111" s="298" t="s">
        <v>48</v>
      </c>
      <c r="O111" s="214"/>
      <c r="P111" s="299">
        <f t="shared" si="1"/>
        <v>0</v>
      </c>
      <c r="Q111" s="299">
        <v>0</v>
      </c>
      <c r="R111" s="299">
        <f t="shared" si="2"/>
        <v>0</v>
      </c>
      <c r="S111" s="299">
        <v>0</v>
      </c>
      <c r="T111" s="300">
        <f t="shared" si="3"/>
        <v>0</v>
      </c>
      <c r="AR111" s="202" t="s">
        <v>261</v>
      </c>
      <c r="AT111" s="202" t="s">
        <v>198</v>
      </c>
      <c r="AU111" s="202" t="s">
        <v>85</v>
      </c>
      <c r="AY111" s="202" t="s">
        <v>196</v>
      </c>
      <c r="BE111" s="301">
        <f t="shared" si="4"/>
        <v>0</v>
      </c>
      <c r="BF111" s="301">
        <f t="shared" si="5"/>
        <v>0</v>
      </c>
      <c r="BG111" s="301">
        <f t="shared" si="6"/>
        <v>0</v>
      </c>
      <c r="BH111" s="301">
        <f t="shared" si="7"/>
        <v>0</v>
      </c>
      <c r="BI111" s="301">
        <f t="shared" si="8"/>
        <v>0</v>
      </c>
      <c r="BJ111" s="202" t="s">
        <v>39</v>
      </c>
      <c r="BK111" s="301">
        <f t="shared" si="9"/>
        <v>0</v>
      </c>
      <c r="BL111" s="202" t="s">
        <v>261</v>
      </c>
      <c r="BM111" s="202" t="s">
        <v>3883</v>
      </c>
    </row>
    <row r="112" spans="2:65" s="212" customFormat="1" ht="16.5" customHeight="1">
      <c r="B112" s="213"/>
      <c r="C112" s="302" t="s">
        <v>290</v>
      </c>
      <c r="D112" s="302" t="s">
        <v>291</v>
      </c>
      <c r="E112" s="303" t="s">
        <v>2411</v>
      </c>
      <c r="F112" s="304" t="s">
        <v>2412</v>
      </c>
      <c r="G112" s="305" t="s">
        <v>1016</v>
      </c>
      <c r="H112" s="306">
        <v>24.8</v>
      </c>
      <c r="I112" s="117">
        <v>0</v>
      </c>
      <c r="J112" s="307">
        <f t="shared" si="0"/>
        <v>0</v>
      </c>
      <c r="K112" s="304" t="s">
        <v>202</v>
      </c>
      <c r="L112" s="308"/>
      <c r="M112" s="309" t="s">
        <v>5</v>
      </c>
      <c r="N112" s="310" t="s">
        <v>48</v>
      </c>
      <c r="O112" s="214"/>
      <c r="P112" s="299">
        <f t="shared" si="1"/>
        <v>0</v>
      </c>
      <c r="Q112" s="299">
        <v>1E-3</v>
      </c>
      <c r="R112" s="299">
        <f t="shared" si="2"/>
        <v>2.4800000000000003E-2</v>
      </c>
      <c r="S112" s="299">
        <v>0</v>
      </c>
      <c r="T112" s="300">
        <f t="shared" si="3"/>
        <v>0</v>
      </c>
      <c r="AR112" s="202" t="s">
        <v>327</v>
      </c>
      <c r="AT112" s="202" t="s">
        <v>291</v>
      </c>
      <c r="AU112" s="202" t="s">
        <v>85</v>
      </c>
      <c r="AY112" s="202" t="s">
        <v>196</v>
      </c>
      <c r="BE112" s="301">
        <f t="shared" si="4"/>
        <v>0</v>
      </c>
      <c r="BF112" s="301">
        <f t="shared" si="5"/>
        <v>0</v>
      </c>
      <c r="BG112" s="301">
        <f t="shared" si="6"/>
        <v>0</v>
      </c>
      <c r="BH112" s="301">
        <f t="shared" si="7"/>
        <v>0</v>
      </c>
      <c r="BI112" s="301">
        <f t="shared" si="8"/>
        <v>0</v>
      </c>
      <c r="BJ112" s="202" t="s">
        <v>39</v>
      </c>
      <c r="BK112" s="301">
        <f t="shared" si="9"/>
        <v>0</v>
      </c>
      <c r="BL112" s="202" t="s">
        <v>261</v>
      </c>
      <c r="BM112" s="202" t="s">
        <v>3884</v>
      </c>
    </row>
    <row r="113" spans="2:65" s="212" customFormat="1" ht="27">
      <c r="B113" s="213"/>
      <c r="D113" s="313" t="s">
        <v>1772</v>
      </c>
      <c r="F113" s="324" t="s">
        <v>2414</v>
      </c>
      <c r="I113" s="119"/>
      <c r="L113" s="213"/>
      <c r="M113" s="325"/>
      <c r="N113" s="214"/>
      <c r="O113" s="214"/>
      <c r="P113" s="214"/>
      <c r="Q113" s="214"/>
      <c r="R113" s="214"/>
      <c r="S113" s="214"/>
      <c r="T113" s="326"/>
      <c r="AT113" s="202" t="s">
        <v>1772</v>
      </c>
      <c r="AU113" s="202" t="s">
        <v>85</v>
      </c>
    </row>
    <row r="114" spans="2:65" s="212" customFormat="1" ht="16.5" customHeight="1">
      <c r="B114" s="213"/>
      <c r="C114" s="291" t="s">
        <v>295</v>
      </c>
      <c r="D114" s="291" t="s">
        <v>198</v>
      </c>
      <c r="E114" s="292" t="s">
        <v>1521</v>
      </c>
      <c r="F114" s="293" t="s">
        <v>3885</v>
      </c>
      <c r="G114" s="294" t="s">
        <v>288</v>
      </c>
      <c r="H114" s="295">
        <v>10</v>
      </c>
      <c r="I114" s="116">
        <v>0</v>
      </c>
      <c r="J114" s="296">
        <f>ROUND(I114*H114,2)</f>
        <v>0</v>
      </c>
      <c r="K114" s="293" t="s">
        <v>351</v>
      </c>
      <c r="L114" s="213"/>
      <c r="M114" s="297" t="s">
        <v>5</v>
      </c>
      <c r="N114" s="298" t="s">
        <v>48</v>
      </c>
      <c r="O114" s="214"/>
      <c r="P114" s="299">
        <f>O114*H114</f>
        <v>0</v>
      </c>
      <c r="Q114" s="299">
        <v>0</v>
      </c>
      <c r="R114" s="299">
        <f>Q114*H114</f>
        <v>0</v>
      </c>
      <c r="S114" s="299">
        <v>0</v>
      </c>
      <c r="T114" s="300">
        <f>S114*H114</f>
        <v>0</v>
      </c>
      <c r="AR114" s="202" t="s">
        <v>261</v>
      </c>
      <c r="AT114" s="202" t="s">
        <v>198</v>
      </c>
      <c r="AU114" s="202" t="s">
        <v>85</v>
      </c>
      <c r="AY114" s="202" t="s">
        <v>196</v>
      </c>
      <c r="BE114" s="301">
        <f>IF(N114="základní",J114,0)</f>
        <v>0</v>
      </c>
      <c r="BF114" s="301">
        <f>IF(N114="snížená",J114,0)</f>
        <v>0</v>
      </c>
      <c r="BG114" s="301">
        <f>IF(N114="zákl. přenesená",J114,0)</f>
        <v>0</v>
      </c>
      <c r="BH114" s="301">
        <f>IF(N114="sníž. přenesená",J114,0)</f>
        <v>0</v>
      </c>
      <c r="BI114" s="301">
        <f>IF(N114="nulová",J114,0)</f>
        <v>0</v>
      </c>
      <c r="BJ114" s="202" t="s">
        <v>39</v>
      </c>
      <c r="BK114" s="301">
        <f>ROUND(I114*H114,2)</f>
        <v>0</v>
      </c>
      <c r="BL114" s="202" t="s">
        <v>261</v>
      </c>
      <c r="BM114" s="202" t="s">
        <v>3886</v>
      </c>
    </row>
    <row r="115" spans="2:65" s="212" customFormat="1" ht="16.5" customHeight="1">
      <c r="B115" s="213"/>
      <c r="C115" s="302" t="s">
        <v>299</v>
      </c>
      <c r="D115" s="302" t="s">
        <v>291</v>
      </c>
      <c r="E115" s="303" t="s">
        <v>3887</v>
      </c>
      <c r="F115" s="304" t="s">
        <v>2418</v>
      </c>
      <c r="G115" s="305" t="s">
        <v>288</v>
      </c>
      <c r="H115" s="306">
        <v>10</v>
      </c>
      <c r="I115" s="117">
        <v>0</v>
      </c>
      <c r="J115" s="307">
        <f>ROUND(I115*H115,2)</f>
        <v>0</v>
      </c>
      <c r="K115" s="304" t="s">
        <v>351</v>
      </c>
      <c r="L115" s="308"/>
      <c r="M115" s="309" t="s">
        <v>5</v>
      </c>
      <c r="N115" s="310" t="s">
        <v>48</v>
      </c>
      <c r="O115" s="214"/>
      <c r="P115" s="299">
        <f>O115*H115</f>
        <v>0</v>
      </c>
      <c r="Q115" s="299">
        <v>1.0000000000000001E-5</v>
      </c>
      <c r="R115" s="299">
        <f>Q115*H115</f>
        <v>1E-4</v>
      </c>
      <c r="S115" s="299">
        <v>0</v>
      </c>
      <c r="T115" s="300">
        <f>S115*H115</f>
        <v>0</v>
      </c>
      <c r="AR115" s="202" t="s">
        <v>327</v>
      </c>
      <c r="AT115" s="202" t="s">
        <v>291</v>
      </c>
      <c r="AU115" s="202" t="s">
        <v>85</v>
      </c>
      <c r="AY115" s="202" t="s">
        <v>196</v>
      </c>
      <c r="BE115" s="301">
        <f>IF(N115="základní",J115,0)</f>
        <v>0</v>
      </c>
      <c r="BF115" s="301">
        <f>IF(N115="snížená",J115,0)</f>
        <v>0</v>
      </c>
      <c r="BG115" s="301">
        <f>IF(N115="zákl. přenesená",J115,0)</f>
        <v>0</v>
      </c>
      <c r="BH115" s="301">
        <f>IF(N115="sníž. přenesená",J115,0)</f>
        <v>0</v>
      </c>
      <c r="BI115" s="301">
        <f>IF(N115="nulová",J115,0)</f>
        <v>0</v>
      </c>
      <c r="BJ115" s="202" t="s">
        <v>39</v>
      </c>
      <c r="BK115" s="301">
        <f>ROUND(I115*H115,2)</f>
        <v>0</v>
      </c>
      <c r="BL115" s="202" t="s">
        <v>261</v>
      </c>
      <c r="BM115" s="202" t="s">
        <v>3888</v>
      </c>
    </row>
    <row r="116" spans="2:65" s="212" customFormat="1" ht="16.5" customHeight="1">
      <c r="B116" s="213"/>
      <c r="C116" s="302" t="s">
        <v>303</v>
      </c>
      <c r="D116" s="302" t="s">
        <v>291</v>
      </c>
      <c r="E116" s="303" t="s">
        <v>2420</v>
      </c>
      <c r="F116" s="304" t="s">
        <v>2421</v>
      </c>
      <c r="G116" s="305" t="s">
        <v>1016</v>
      </c>
      <c r="H116" s="306">
        <v>10</v>
      </c>
      <c r="I116" s="117">
        <v>0</v>
      </c>
      <c r="J116" s="307">
        <f>ROUND(I116*H116,2)</f>
        <v>0</v>
      </c>
      <c r="K116" s="304" t="s">
        <v>351</v>
      </c>
      <c r="L116" s="308"/>
      <c r="M116" s="309" t="s">
        <v>5</v>
      </c>
      <c r="N116" s="310" t="s">
        <v>48</v>
      </c>
      <c r="O116" s="214"/>
      <c r="P116" s="299">
        <f>O116*H116</f>
        <v>0</v>
      </c>
      <c r="Q116" s="299">
        <v>1E-3</v>
      </c>
      <c r="R116" s="299">
        <f>Q116*H116</f>
        <v>0.01</v>
      </c>
      <c r="S116" s="299">
        <v>0</v>
      </c>
      <c r="T116" s="300">
        <f>S116*H116</f>
        <v>0</v>
      </c>
      <c r="AR116" s="202" t="s">
        <v>327</v>
      </c>
      <c r="AT116" s="202" t="s">
        <v>291</v>
      </c>
      <c r="AU116" s="202" t="s">
        <v>85</v>
      </c>
      <c r="AY116" s="202" t="s">
        <v>196</v>
      </c>
      <c r="BE116" s="301">
        <f>IF(N116="základní",J116,0)</f>
        <v>0</v>
      </c>
      <c r="BF116" s="301">
        <f>IF(N116="snížená",J116,0)</f>
        <v>0</v>
      </c>
      <c r="BG116" s="301">
        <f>IF(N116="zákl. přenesená",J116,0)</f>
        <v>0</v>
      </c>
      <c r="BH116" s="301">
        <f>IF(N116="sníž. přenesená",J116,0)</f>
        <v>0</v>
      </c>
      <c r="BI116" s="301">
        <f>IF(N116="nulová",J116,0)</f>
        <v>0</v>
      </c>
      <c r="BJ116" s="202" t="s">
        <v>39</v>
      </c>
      <c r="BK116" s="301">
        <f>ROUND(I116*H116,2)</f>
        <v>0</v>
      </c>
      <c r="BL116" s="202" t="s">
        <v>261</v>
      </c>
      <c r="BM116" s="202" t="s">
        <v>3889</v>
      </c>
    </row>
    <row r="117" spans="2:65" s="212" customFormat="1">
      <c r="B117" s="213"/>
      <c r="D117" s="313"/>
      <c r="F117" s="324"/>
      <c r="I117" s="119"/>
      <c r="L117" s="213"/>
      <c r="M117" s="328"/>
      <c r="N117" s="321"/>
      <c r="O117" s="321"/>
      <c r="P117" s="321"/>
      <c r="Q117" s="321"/>
      <c r="R117" s="321"/>
      <c r="S117" s="321"/>
      <c r="T117" s="329"/>
      <c r="AT117" s="202"/>
      <c r="AU117" s="202"/>
    </row>
    <row r="118" spans="2:65" s="212" customFormat="1" ht="6.95" customHeight="1">
      <c r="B118" s="236"/>
      <c r="C118" s="237"/>
      <c r="D118" s="237"/>
      <c r="E118" s="237"/>
      <c r="F118" s="237"/>
      <c r="G118" s="237"/>
      <c r="H118" s="237"/>
      <c r="I118" s="108"/>
      <c r="J118" s="237"/>
      <c r="K118" s="237"/>
      <c r="L118" s="213"/>
    </row>
  </sheetData>
  <sheetProtection password="805E" sheet="1" objects="1" scenarios="1"/>
  <autoFilter ref="C84:K117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9"/>
  <sheetViews>
    <sheetView showGridLines="0" workbookViewId="0">
      <pane ySplit="1" topLeftCell="A77" activePane="bottomLeft" state="frozen"/>
      <selection pane="bottomLeft" activeCell="H93" sqref="H93"/>
    </sheetView>
  </sheetViews>
  <sheetFormatPr defaultRowHeight="13.5"/>
  <cols>
    <col min="1" max="1" width="8.33203125" style="201" customWidth="1"/>
    <col min="2" max="2" width="1.6640625" style="201" customWidth="1"/>
    <col min="3" max="3" width="4.1640625" style="201" customWidth="1"/>
    <col min="4" max="4" width="4.33203125" style="201" customWidth="1"/>
    <col min="5" max="5" width="17.1640625" style="201" customWidth="1"/>
    <col min="6" max="6" width="75" style="201" customWidth="1"/>
    <col min="7" max="7" width="8.6640625" style="201" customWidth="1"/>
    <col min="8" max="8" width="11.1640625" style="201" customWidth="1"/>
    <col min="9" max="9" width="12.6640625" style="97" customWidth="1"/>
    <col min="10" max="10" width="23.5" style="201" customWidth="1"/>
    <col min="11" max="11" width="15.5" style="201" customWidth="1"/>
    <col min="12" max="12" width="9.33203125" style="201"/>
    <col min="13" max="18" width="9.33203125" style="201" hidden="1"/>
    <col min="19" max="19" width="8.1640625" style="201" hidden="1" customWidth="1"/>
    <col min="20" max="20" width="29.6640625" style="201" hidden="1" customWidth="1"/>
    <col min="21" max="21" width="16.33203125" style="201" hidden="1" customWidth="1"/>
    <col min="22" max="22" width="12.33203125" style="201" customWidth="1"/>
    <col min="23" max="23" width="16.33203125" style="201" customWidth="1"/>
    <col min="24" max="24" width="12.33203125" style="201" customWidth="1"/>
    <col min="25" max="25" width="15" style="201" customWidth="1"/>
    <col min="26" max="26" width="11" style="201" customWidth="1"/>
    <col min="27" max="27" width="15" style="201" customWidth="1"/>
    <col min="28" max="28" width="16.33203125" style="201" customWidth="1"/>
    <col min="29" max="29" width="11" style="201" customWidth="1"/>
    <col min="30" max="30" width="15" style="201" customWidth="1"/>
    <col min="31" max="31" width="16.33203125" style="201" customWidth="1"/>
    <col min="32" max="43" width="9.33203125" style="201"/>
    <col min="44" max="65" width="9.33203125" style="201" hidden="1"/>
    <col min="66" max="16384" width="9.33203125" style="201"/>
  </cols>
  <sheetData>
    <row r="1" spans="1:70" ht="21.75" customHeight="1">
      <c r="A1" s="198"/>
      <c r="B1" s="10"/>
      <c r="C1" s="10"/>
      <c r="D1" s="11" t="s">
        <v>1</v>
      </c>
      <c r="E1" s="10"/>
      <c r="F1" s="199" t="s">
        <v>137</v>
      </c>
      <c r="G1" s="374" t="s">
        <v>138</v>
      </c>
      <c r="H1" s="374"/>
      <c r="I1" s="98"/>
      <c r="J1" s="199" t="s">
        <v>139</v>
      </c>
      <c r="K1" s="11" t="s">
        <v>140</v>
      </c>
      <c r="L1" s="199" t="s">
        <v>141</v>
      </c>
      <c r="M1" s="199"/>
      <c r="N1" s="199"/>
      <c r="O1" s="199"/>
      <c r="P1" s="199"/>
      <c r="Q1" s="199"/>
      <c r="R1" s="199"/>
      <c r="S1" s="199"/>
      <c r="T1" s="199"/>
      <c r="U1" s="200"/>
      <c r="V1" s="200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</row>
    <row r="2" spans="1:70" ht="36.950000000000003" customHeight="1">
      <c r="L2" s="375" t="s">
        <v>8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202" t="s">
        <v>136</v>
      </c>
    </row>
    <row r="3" spans="1:70" ht="6.95" customHeight="1">
      <c r="B3" s="203"/>
      <c r="C3" s="204"/>
      <c r="D3" s="204"/>
      <c r="E3" s="204"/>
      <c r="F3" s="204"/>
      <c r="G3" s="204"/>
      <c r="H3" s="204"/>
      <c r="I3" s="99"/>
      <c r="J3" s="204"/>
      <c r="K3" s="205"/>
      <c r="AT3" s="202" t="s">
        <v>85</v>
      </c>
    </row>
    <row r="4" spans="1:70" ht="36.950000000000003" customHeight="1">
      <c r="B4" s="206"/>
      <c r="C4" s="207"/>
      <c r="D4" s="208" t="s">
        <v>142</v>
      </c>
      <c r="E4" s="207"/>
      <c r="F4" s="207"/>
      <c r="G4" s="207"/>
      <c r="H4" s="207"/>
      <c r="I4" s="100"/>
      <c r="J4" s="207"/>
      <c r="K4" s="209"/>
      <c r="M4" s="210" t="s">
        <v>13</v>
      </c>
      <c r="AT4" s="202" t="s">
        <v>6</v>
      </c>
    </row>
    <row r="5" spans="1:70" ht="6.95" customHeight="1">
      <c r="B5" s="206"/>
      <c r="C5" s="207"/>
      <c r="D5" s="207"/>
      <c r="E5" s="207"/>
      <c r="F5" s="207"/>
      <c r="G5" s="207"/>
      <c r="H5" s="207"/>
      <c r="I5" s="100"/>
      <c r="J5" s="207"/>
      <c r="K5" s="209"/>
    </row>
    <row r="6" spans="1:70" ht="15">
      <c r="B6" s="206"/>
      <c r="C6" s="207"/>
      <c r="D6" s="211" t="s">
        <v>19</v>
      </c>
      <c r="E6" s="207"/>
      <c r="F6" s="207"/>
      <c r="G6" s="207"/>
      <c r="H6" s="207"/>
      <c r="I6" s="100"/>
      <c r="J6" s="207"/>
      <c r="K6" s="209"/>
    </row>
    <row r="7" spans="1:70" ht="16.5" customHeight="1">
      <c r="B7" s="206"/>
      <c r="C7" s="207"/>
      <c r="D7" s="207"/>
      <c r="E7" s="377" t="str">
        <f>'Rekapitulace stavby'!K6</f>
        <v>Střední škola automobilní Holice - modernizace dílen odborného výcviku a praxe - stavební práce</v>
      </c>
      <c r="F7" s="384"/>
      <c r="G7" s="384"/>
      <c r="H7" s="384"/>
      <c r="I7" s="100"/>
      <c r="J7" s="207"/>
      <c r="K7" s="209"/>
    </row>
    <row r="8" spans="1:70" s="212" customFormat="1" ht="15">
      <c r="B8" s="213"/>
      <c r="C8" s="214"/>
      <c r="D8" s="211" t="s">
        <v>143</v>
      </c>
      <c r="E8" s="214"/>
      <c r="F8" s="214"/>
      <c r="G8" s="214"/>
      <c r="H8" s="214"/>
      <c r="I8" s="101"/>
      <c r="J8" s="214"/>
      <c r="K8" s="215"/>
    </row>
    <row r="9" spans="1:70" s="212" customFormat="1" ht="36.950000000000003" customHeight="1">
      <c r="B9" s="213"/>
      <c r="C9" s="214"/>
      <c r="D9" s="214"/>
      <c r="E9" s="379" t="s">
        <v>3890</v>
      </c>
      <c r="F9" s="378"/>
      <c r="G9" s="378"/>
      <c r="H9" s="378"/>
      <c r="I9" s="101"/>
      <c r="J9" s="214"/>
      <c r="K9" s="215"/>
    </row>
    <row r="10" spans="1:70" s="212" customFormat="1">
      <c r="B10" s="213"/>
      <c r="C10" s="214"/>
      <c r="D10" s="214"/>
      <c r="E10" s="214"/>
      <c r="F10" s="214"/>
      <c r="G10" s="214"/>
      <c r="H10" s="214"/>
      <c r="I10" s="101"/>
      <c r="J10" s="214"/>
      <c r="K10" s="215"/>
    </row>
    <row r="11" spans="1:70" s="212" customFormat="1" ht="14.45" customHeight="1">
      <c r="B11" s="213"/>
      <c r="C11" s="214"/>
      <c r="D11" s="211" t="s">
        <v>21</v>
      </c>
      <c r="E11" s="214"/>
      <c r="F11" s="216" t="s">
        <v>5</v>
      </c>
      <c r="G11" s="214"/>
      <c r="H11" s="214"/>
      <c r="I11" s="102" t="s">
        <v>22</v>
      </c>
      <c r="J11" s="216" t="s">
        <v>5</v>
      </c>
      <c r="K11" s="215"/>
    </row>
    <row r="12" spans="1:70" s="212" customFormat="1" ht="14.45" customHeight="1">
      <c r="B12" s="213"/>
      <c r="C12" s="214"/>
      <c r="D12" s="211" t="s">
        <v>23</v>
      </c>
      <c r="E12" s="214"/>
      <c r="F12" s="216" t="s">
        <v>24</v>
      </c>
      <c r="G12" s="214"/>
      <c r="H12" s="214"/>
      <c r="I12" s="102" t="s">
        <v>25</v>
      </c>
      <c r="J12" s="217">
        <f>'Rekapitulace stavby'!AN8</f>
        <v>0</v>
      </c>
      <c r="K12" s="215"/>
    </row>
    <row r="13" spans="1:70" s="212" customFormat="1" ht="10.9" customHeight="1">
      <c r="B13" s="213"/>
      <c r="C13" s="214"/>
      <c r="D13" s="214"/>
      <c r="E13" s="214"/>
      <c r="F13" s="214"/>
      <c r="G13" s="214"/>
      <c r="H13" s="214"/>
      <c r="I13" s="101"/>
      <c r="J13" s="214"/>
      <c r="K13" s="215"/>
    </row>
    <row r="14" spans="1:70" s="212" customFormat="1" ht="14.45" customHeight="1">
      <c r="B14" s="213"/>
      <c r="C14" s="214"/>
      <c r="D14" s="211" t="s">
        <v>26</v>
      </c>
      <c r="E14" s="214"/>
      <c r="F14" s="214"/>
      <c r="G14" s="214"/>
      <c r="H14" s="214"/>
      <c r="I14" s="102" t="s">
        <v>27</v>
      </c>
      <c r="J14" s="216" t="s">
        <v>28</v>
      </c>
      <c r="K14" s="215"/>
    </row>
    <row r="15" spans="1:70" s="212" customFormat="1" ht="18" customHeight="1">
      <c r="B15" s="213"/>
      <c r="C15" s="214"/>
      <c r="D15" s="214"/>
      <c r="E15" s="216" t="s">
        <v>29</v>
      </c>
      <c r="F15" s="214"/>
      <c r="G15" s="214"/>
      <c r="H15" s="214"/>
      <c r="I15" s="102" t="s">
        <v>30</v>
      </c>
      <c r="J15" s="216" t="s">
        <v>31</v>
      </c>
      <c r="K15" s="215"/>
    </row>
    <row r="16" spans="1:70" s="212" customFormat="1" ht="6.95" customHeight="1">
      <c r="B16" s="213"/>
      <c r="C16" s="214"/>
      <c r="D16" s="214"/>
      <c r="E16" s="214"/>
      <c r="F16" s="214"/>
      <c r="G16" s="214"/>
      <c r="H16" s="214"/>
      <c r="I16" s="101"/>
      <c r="J16" s="214"/>
      <c r="K16" s="215"/>
    </row>
    <row r="17" spans="2:11" s="212" customFormat="1" ht="14.45" customHeight="1">
      <c r="B17" s="213"/>
      <c r="C17" s="214"/>
      <c r="D17" s="211" t="s">
        <v>32</v>
      </c>
      <c r="E17" s="214"/>
      <c r="F17" s="214"/>
      <c r="G17" s="214"/>
      <c r="H17" s="214"/>
      <c r="I17" s="102" t="s">
        <v>27</v>
      </c>
      <c r="J17" s="216" t="str">
        <f>IF('Rekapitulace stavby'!AN13="Vyplň údaj","",IF('Rekapitulace stavby'!AN13="","",'Rekapitulace stavby'!AN13))</f>
        <v/>
      </c>
      <c r="K17" s="215"/>
    </row>
    <row r="18" spans="2:11" s="212" customFormat="1" ht="18" customHeight="1">
      <c r="B18" s="213"/>
      <c r="C18" s="214"/>
      <c r="D18" s="214"/>
      <c r="E18" s="216" t="str">
        <f>IF('Rekapitulace stavby'!E14="Vyplň údaj","",IF('Rekapitulace stavby'!E14="","",'Rekapitulace stavby'!E14))</f>
        <v/>
      </c>
      <c r="F18" s="214"/>
      <c r="G18" s="214"/>
      <c r="H18" s="214"/>
      <c r="I18" s="102" t="s">
        <v>30</v>
      </c>
      <c r="J18" s="216" t="str">
        <f>IF('Rekapitulace stavby'!AN14="Vyplň údaj","",IF('Rekapitulace stavby'!AN14="","",'Rekapitulace stavby'!AN14))</f>
        <v/>
      </c>
      <c r="K18" s="215"/>
    </row>
    <row r="19" spans="2:11" s="212" customFormat="1" ht="6.95" customHeight="1">
      <c r="B19" s="213"/>
      <c r="C19" s="214"/>
      <c r="D19" s="214"/>
      <c r="E19" s="214"/>
      <c r="F19" s="214"/>
      <c r="G19" s="214"/>
      <c r="H19" s="214"/>
      <c r="I19" s="101"/>
      <c r="J19" s="214"/>
      <c r="K19" s="215"/>
    </row>
    <row r="20" spans="2:11" s="212" customFormat="1" ht="14.45" customHeight="1">
      <c r="B20" s="213"/>
      <c r="C20" s="214"/>
      <c r="D20" s="211" t="s">
        <v>34</v>
      </c>
      <c r="E20" s="214"/>
      <c r="F20" s="214"/>
      <c r="G20" s="214"/>
      <c r="H20" s="214"/>
      <c r="I20" s="102" t="s">
        <v>27</v>
      </c>
      <c r="J20" s="216" t="s">
        <v>35</v>
      </c>
      <c r="K20" s="215"/>
    </row>
    <row r="21" spans="2:11" s="212" customFormat="1" ht="18" customHeight="1">
      <c r="B21" s="213"/>
      <c r="C21" s="214"/>
      <c r="D21" s="214"/>
      <c r="E21" s="216" t="s">
        <v>36</v>
      </c>
      <c r="F21" s="214"/>
      <c r="G21" s="214"/>
      <c r="H21" s="214"/>
      <c r="I21" s="102" t="s">
        <v>30</v>
      </c>
      <c r="J21" s="216" t="s">
        <v>37</v>
      </c>
      <c r="K21" s="215"/>
    </row>
    <row r="22" spans="2:11" s="212" customFormat="1" ht="6.95" customHeight="1">
      <c r="B22" s="213"/>
      <c r="C22" s="214"/>
      <c r="D22" s="214"/>
      <c r="E22" s="214"/>
      <c r="F22" s="214"/>
      <c r="G22" s="214"/>
      <c r="H22" s="214"/>
      <c r="I22" s="101"/>
      <c r="J22" s="214"/>
      <c r="K22" s="215"/>
    </row>
    <row r="23" spans="2:11" s="212" customFormat="1" ht="14.45" customHeight="1">
      <c r="B23" s="213"/>
      <c r="C23" s="214"/>
      <c r="D23" s="211" t="s">
        <v>40</v>
      </c>
      <c r="E23" s="214"/>
      <c r="F23" s="214"/>
      <c r="G23" s="214"/>
      <c r="H23" s="214"/>
      <c r="I23" s="101"/>
      <c r="J23" s="214"/>
      <c r="K23" s="215"/>
    </row>
    <row r="24" spans="2:11" s="221" customFormat="1" ht="16.5" customHeight="1">
      <c r="B24" s="218"/>
      <c r="C24" s="219"/>
      <c r="D24" s="219"/>
      <c r="E24" s="380" t="s">
        <v>5</v>
      </c>
      <c r="F24" s="380"/>
      <c r="G24" s="380"/>
      <c r="H24" s="380"/>
      <c r="I24" s="103"/>
      <c r="J24" s="219"/>
      <c r="K24" s="220"/>
    </row>
    <row r="25" spans="2:11" s="212" customFormat="1" ht="6.95" customHeight="1">
      <c r="B25" s="213"/>
      <c r="C25" s="214"/>
      <c r="D25" s="214"/>
      <c r="E25" s="214"/>
      <c r="F25" s="214"/>
      <c r="G25" s="214"/>
      <c r="H25" s="214"/>
      <c r="I25" s="101"/>
      <c r="J25" s="214"/>
      <c r="K25" s="215"/>
    </row>
    <row r="26" spans="2:11" s="212" customFormat="1" ht="6.95" customHeight="1">
      <c r="B26" s="213"/>
      <c r="C26" s="214"/>
      <c r="D26" s="222"/>
      <c r="E26" s="222"/>
      <c r="F26" s="222"/>
      <c r="G26" s="222"/>
      <c r="H26" s="222"/>
      <c r="I26" s="104"/>
      <c r="J26" s="222"/>
      <c r="K26" s="223"/>
    </row>
    <row r="27" spans="2:11" s="212" customFormat="1" ht="25.35" customHeight="1">
      <c r="B27" s="213"/>
      <c r="C27" s="214"/>
      <c r="D27" s="224" t="s">
        <v>43</v>
      </c>
      <c r="E27" s="214"/>
      <c r="F27" s="214"/>
      <c r="G27" s="214"/>
      <c r="H27" s="214"/>
      <c r="I27" s="101"/>
      <c r="J27" s="225">
        <f>ROUND(J84,0)</f>
        <v>0</v>
      </c>
      <c r="K27" s="215"/>
    </row>
    <row r="28" spans="2:11" s="212" customFormat="1" ht="6.95" customHeight="1">
      <c r="B28" s="213"/>
      <c r="C28" s="214"/>
      <c r="D28" s="222"/>
      <c r="E28" s="222"/>
      <c r="F28" s="222"/>
      <c r="G28" s="222"/>
      <c r="H28" s="222"/>
      <c r="I28" s="104"/>
      <c r="J28" s="222"/>
      <c r="K28" s="223"/>
    </row>
    <row r="29" spans="2:11" s="212" customFormat="1" ht="14.45" customHeight="1">
      <c r="B29" s="213"/>
      <c r="C29" s="214"/>
      <c r="D29" s="214"/>
      <c r="E29" s="214"/>
      <c r="F29" s="226" t="s">
        <v>45</v>
      </c>
      <c r="G29" s="214"/>
      <c r="H29" s="214"/>
      <c r="I29" s="105" t="s">
        <v>44</v>
      </c>
      <c r="J29" s="226" t="s">
        <v>46</v>
      </c>
      <c r="K29" s="215"/>
    </row>
    <row r="30" spans="2:11" s="212" customFormat="1" ht="14.45" customHeight="1">
      <c r="B30" s="213"/>
      <c r="C30" s="214"/>
      <c r="D30" s="227" t="s">
        <v>47</v>
      </c>
      <c r="E30" s="227" t="s">
        <v>48</v>
      </c>
      <c r="F30" s="228">
        <f>ROUND(SUM(BE84:BE118), 0)</f>
        <v>0</v>
      </c>
      <c r="G30" s="214"/>
      <c r="H30" s="214"/>
      <c r="I30" s="106">
        <v>0.21</v>
      </c>
      <c r="J30" s="228">
        <f>ROUND(ROUND((SUM(BE84:BE118)), 0)*I30, 1)</f>
        <v>0</v>
      </c>
      <c r="K30" s="215"/>
    </row>
    <row r="31" spans="2:11" s="212" customFormat="1" ht="14.45" customHeight="1">
      <c r="B31" s="213"/>
      <c r="C31" s="214"/>
      <c r="D31" s="214"/>
      <c r="E31" s="227" t="s">
        <v>49</v>
      </c>
      <c r="F31" s="228">
        <f>ROUND(SUM(BF84:BF118), 0)</f>
        <v>0</v>
      </c>
      <c r="G31" s="214"/>
      <c r="H31" s="214"/>
      <c r="I31" s="106">
        <v>0.15</v>
      </c>
      <c r="J31" s="228">
        <f>ROUND(ROUND((SUM(BF84:BF118)), 0)*I31, 1)</f>
        <v>0</v>
      </c>
      <c r="K31" s="215"/>
    </row>
    <row r="32" spans="2:11" s="212" customFormat="1" ht="14.45" hidden="1" customHeight="1">
      <c r="B32" s="213"/>
      <c r="C32" s="214"/>
      <c r="D32" s="214"/>
      <c r="E32" s="227" t="s">
        <v>50</v>
      </c>
      <c r="F32" s="228">
        <f>ROUND(SUM(BG84:BG118), 0)</f>
        <v>0</v>
      </c>
      <c r="G32" s="214"/>
      <c r="H32" s="214"/>
      <c r="I32" s="106">
        <v>0.21</v>
      </c>
      <c r="J32" s="228">
        <v>0</v>
      </c>
      <c r="K32" s="215"/>
    </row>
    <row r="33" spans="2:11" s="212" customFormat="1" ht="14.45" hidden="1" customHeight="1">
      <c r="B33" s="213"/>
      <c r="C33" s="214"/>
      <c r="D33" s="214"/>
      <c r="E33" s="227" t="s">
        <v>51</v>
      </c>
      <c r="F33" s="228">
        <f>ROUND(SUM(BH84:BH118), 0)</f>
        <v>0</v>
      </c>
      <c r="G33" s="214"/>
      <c r="H33" s="214"/>
      <c r="I33" s="106">
        <v>0.15</v>
      </c>
      <c r="J33" s="228">
        <v>0</v>
      </c>
      <c r="K33" s="215"/>
    </row>
    <row r="34" spans="2:11" s="212" customFormat="1" ht="14.45" hidden="1" customHeight="1">
      <c r="B34" s="213"/>
      <c r="C34" s="214"/>
      <c r="D34" s="214"/>
      <c r="E34" s="227" t="s">
        <v>52</v>
      </c>
      <c r="F34" s="228">
        <f>ROUND(SUM(BI84:BI118), 0)</f>
        <v>0</v>
      </c>
      <c r="G34" s="214"/>
      <c r="H34" s="214"/>
      <c r="I34" s="106">
        <v>0</v>
      </c>
      <c r="J34" s="228">
        <v>0</v>
      </c>
      <c r="K34" s="215"/>
    </row>
    <row r="35" spans="2:11" s="212" customFormat="1" ht="6.95" customHeight="1">
      <c r="B35" s="213"/>
      <c r="C35" s="214"/>
      <c r="D35" s="214"/>
      <c r="E35" s="214"/>
      <c r="F35" s="214"/>
      <c r="G35" s="214"/>
      <c r="H35" s="214"/>
      <c r="I35" s="101"/>
      <c r="J35" s="214"/>
      <c r="K35" s="215"/>
    </row>
    <row r="36" spans="2:11" s="212" customFormat="1" ht="25.35" customHeight="1">
      <c r="B36" s="213"/>
      <c r="C36" s="229"/>
      <c r="D36" s="230" t="s">
        <v>53</v>
      </c>
      <c r="E36" s="231"/>
      <c r="F36" s="231"/>
      <c r="G36" s="232" t="s">
        <v>54</v>
      </c>
      <c r="H36" s="233" t="s">
        <v>55</v>
      </c>
      <c r="I36" s="107"/>
      <c r="J36" s="234">
        <f>SUM(J27:J34)</f>
        <v>0</v>
      </c>
      <c r="K36" s="235"/>
    </row>
    <row r="37" spans="2:11" s="212" customFormat="1" ht="14.45" customHeight="1">
      <c r="B37" s="236"/>
      <c r="C37" s="237"/>
      <c r="D37" s="237"/>
      <c r="E37" s="237"/>
      <c r="F37" s="237"/>
      <c r="G37" s="237"/>
      <c r="H37" s="237"/>
      <c r="I37" s="108"/>
      <c r="J37" s="237"/>
      <c r="K37" s="238"/>
    </row>
    <row r="41" spans="2:11" s="212" customFormat="1" ht="6.95" customHeight="1">
      <c r="B41" s="239"/>
      <c r="C41" s="240"/>
      <c r="D41" s="240"/>
      <c r="E41" s="240"/>
      <c r="F41" s="240"/>
      <c r="G41" s="240"/>
      <c r="H41" s="240"/>
      <c r="I41" s="109"/>
      <c r="J41" s="240"/>
      <c r="K41" s="241"/>
    </row>
    <row r="42" spans="2:11" s="212" customFormat="1" ht="36.950000000000003" customHeight="1">
      <c r="B42" s="213"/>
      <c r="C42" s="208" t="s">
        <v>147</v>
      </c>
      <c r="D42" s="214"/>
      <c r="E42" s="214"/>
      <c r="F42" s="214"/>
      <c r="G42" s="214"/>
      <c r="H42" s="214"/>
      <c r="I42" s="101"/>
      <c r="J42" s="214"/>
      <c r="K42" s="215"/>
    </row>
    <row r="43" spans="2:11" s="212" customFormat="1" ht="6.95" customHeight="1">
      <c r="B43" s="213"/>
      <c r="C43" s="214"/>
      <c r="D43" s="214"/>
      <c r="E43" s="214"/>
      <c r="F43" s="214"/>
      <c r="G43" s="214"/>
      <c r="H43" s="214"/>
      <c r="I43" s="101"/>
      <c r="J43" s="214"/>
      <c r="K43" s="215"/>
    </row>
    <row r="44" spans="2:11" s="212" customFormat="1" ht="14.45" customHeight="1">
      <c r="B44" s="213"/>
      <c r="C44" s="211" t="s">
        <v>19</v>
      </c>
      <c r="D44" s="214"/>
      <c r="E44" s="214"/>
      <c r="F44" s="214"/>
      <c r="G44" s="214"/>
      <c r="H44" s="214"/>
      <c r="I44" s="101"/>
      <c r="J44" s="214"/>
      <c r="K44" s="215"/>
    </row>
    <row r="45" spans="2:11" s="212" customFormat="1" ht="16.5" customHeight="1">
      <c r="B45" s="213"/>
      <c r="C45" s="214"/>
      <c r="D45" s="214"/>
      <c r="E45" s="377" t="str">
        <f>E7</f>
        <v>Střední škola automobilní Holice - modernizace dílen odborného výcviku a praxe - stavební práce</v>
      </c>
      <c r="F45" s="384"/>
      <c r="G45" s="384"/>
      <c r="H45" s="384"/>
      <c r="I45" s="101"/>
      <c r="J45" s="214"/>
      <c r="K45" s="215"/>
    </row>
    <row r="46" spans="2:11" s="212" customFormat="1" ht="14.45" customHeight="1">
      <c r="B46" s="213"/>
      <c r="C46" s="211" t="s">
        <v>143</v>
      </c>
      <c r="D46" s="214"/>
      <c r="E46" s="214"/>
      <c r="F46" s="214"/>
      <c r="G46" s="214"/>
      <c r="H46" s="214"/>
      <c r="I46" s="101"/>
      <c r="J46" s="214"/>
      <c r="K46" s="215"/>
    </row>
    <row r="47" spans="2:11" s="212" customFormat="1" ht="17.25" customHeight="1">
      <c r="B47" s="213"/>
      <c r="C47" s="214"/>
      <c r="D47" s="214"/>
      <c r="E47" s="379" t="str">
        <f>E9</f>
        <v>004 - SO-01 Ostatní a vedlejší náklady</v>
      </c>
      <c r="F47" s="378"/>
      <c r="G47" s="378"/>
      <c r="H47" s="378"/>
      <c r="I47" s="101"/>
      <c r="J47" s="214"/>
      <c r="K47" s="215"/>
    </row>
    <row r="48" spans="2:11" s="212" customFormat="1" ht="6.95" customHeight="1">
      <c r="B48" s="213"/>
      <c r="C48" s="214"/>
      <c r="D48" s="214"/>
      <c r="E48" s="214"/>
      <c r="F48" s="214"/>
      <c r="G48" s="214"/>
      <c r="H48" s="214"/>
      <c r="I48" s="101"/>
      <c r="J48" s="214"/>
      <c r="K48" s="215"/>
    </row>
    <row r="49" spans="2:47" s="212" customFormat="1" ht="18" customHeight="1">
      <c r="B49" s="213"/>
      <c r="C49" s="211" t="s">
        <v>23</v>
      </c>
      <c r="D49" s="214"/>
      <c r="E49" s="214"/>
      <c r="F49" s="216" t="str">
        <f>F12</f>
        <v>Holice</v>
      </c>
      <c r="G49" s="214"/>
      <c r="H49" s="214"/>
      <c r="I49" s="102" t="s">
        <v>25</v>
      </c>
      <c r="J49" s="217">
        <f>IF(J12="","",J12)</f>
        <v>0</v>
      </c>
      <c r="K49" s="215"/>
    </row>
    <row r="50" spans="2:47" s="212" customFormat="1" ht="6.95" customHeight="1">
      <c r="B50" s="213"/>
      <c r="C50" s="214"/>
      <c r="D50" s="214"/>
      <c r="E50" s="214"/>
      <c r="F50" s="214"/>
      <c r="G50" s="214"/>
      <c r="H50" s="214"/>
      <c r="I50" s="101"/>
      <c r="J50" s="214"/>
      <c r="K50" s="215"/>
    </row>
    <row r="51" spans="2:47" s="212" customFormat="1" ht="15">
      <c r="B51" s="213"/>
      <c r="C51" s="211" t="s">
        <v>26</v>
      </c>
      <c r="D51" s="214"/>
      <c r="E51" s="214"/>
      <c r="F51" s="216" t="str">
        <f>E15</f>
        <v>Pardubický kraj, Komenského nám. 125, Pardubice</v>
      </c>
      <c r="G51" s="214"/>
      <c r="H51" s="214"/>
      <c r="I51" s="102" t="s">
        <v>34</v>
      </c>
      <c r="J51" s="380" t="str">
        <f>E21</f>
        <v>ApA Architektonicko-projekt.ateliér Vamberk s.r.o.</v>
      </c>
      <c r="K51" s="215"/>
    </row>
    <row r="52" spans="2:47" s="212" customFormat="1" ht="14.45" customHeight="1">
      <c r="B52" s="213"/>
      <c r="C52" s="211" t="s">
        <v>32</v>
      </c>
      <c r="D52" s="214"/>
      <c r="E52" s="214"/>
      <c r="F52" s="216" t="str">
        <f>IF(E18="","",E18)</f>
        <v/>
      </c>
      <c r="G52" s="214"/>
      <c r="H52" s="214"/>
      <c r="I52" s="101"/>
      <c r="J52" s="381"/>
      <c r="K52" s="215"/>
    </row>
    <row r="53" spans="2:47" s="212" customFormat="1" ht="10.35" customHeight="1">
      <c r="B53" s="213"/>
      <c r="C53" s="214"/>
      <c r="D53" s="214"/>
      <c r="E53" s="214"/>
      <c r="F53" s="214"/>
      <c r="G53" s="214"/>
      <c r="H53" s="214"/>
      <c r="I53" s="101"/>
      <c r="J53" s="214"/>
      <c r="K53" s="215"/>
    </row>
    <row r="54" spans="2:47" s="212" customFormat="1" ht="29.25" customHeight="1">
      <c r="B54" s="213"/>
      <c r="C54" s="242" t="s">
        <v>148</v>
      </c>
      <c r="D54" s="229"/>
      <c r="E54" s="229"/>
      <c r="F54" s="229"/>
      <c r="G54" s="229"/>
      <c r="H54" s="229"/>
      <c r="I54" s="110"/>
      <c r="J54" s="243" t="s">
        <v>149</v>
      </c>
      <c r="K54" s="244"/>
    </row>
    <row r="55" spans="2:47" s="212" customFormat="1" ht="10.35" customHeight="1">
      <c r="B55" s="213"/>
      <c r="C55" s="214"/>
      <c r="D55" s="214"/>
      <c r="E55" s="214"/>
      <c r="F55" s="214"/>
      <c r="G55" s="214"/>
      <c r="H55" s="214"/>
      <c r="I55" s="101"/>
      <c r="J55" s="214"/>
      <c r="K55" s="215"/>
    </row>
    <row r="56" spans="2:47" s="212" customFormat="1" ht="29.25" customHeight="1">
      <c r="B56" s="213"/>
      <c r="C56" s="245" t="s">
        <v>150</v>
      </c>
      <c r="D56" s="214"/>
      <c r="E56" s="214"/>
      <c r="F56" s="214"/>
      <c r="G56" s="214"/>
      <c r="H56" s="214"/>
      <c r="I56" s="101"/>
      <c r="J56" s="225">
        <f>J84</f>
        <v>0</v>
      </c>
      <c r="K56" s="215"/>
      <c r="AU56" s="202" t="s">
        <v>151</v>
      </c>
    </row>
    <row r="57" spans="2:47" s="252" customFormat="1" ht="24.95" customHeight="1">
      <c r="B57" s="246"/>
      <c r="C57" s="247"/>
      <c r="D57" s="248" t="s">
        <v>3891</v>
      </c>
      <c r="E57" s="249"/>
      <c r="F57" s="249"/>
      <c r="G57" s="249"/>
      <c r="H57" s="249"/>
      <c r="I57" s="111"/>
      <c r="J57" s="250">
        <f>J85</f>
        <v>0</v>
      </c>
      <c r="K57" s="251"/>
    </row>
    <row r="58" spans="2:47" s="259" customFormat="1" ht="19.899999999999999" customHeight="1">
      <c r="B58" s="253"/>
      <c r="C58" s="254"/>
      <c r="D58" s="255" t="s">
        <v>3892</v>
      </c>
      <c r="E58" s="256"/>
      <c r="F58" s="256"/>
      <c r="G58" s="256"/>
      <c r="H58" s="256"/>
      <c r="I58" s="112"/>
      <c r="J58" s="257">
        <f>J86</f>
        <v>0</v>
      </c>
      <c r="K58" s="258"/>
    </row>
    <row r="59" spans="2:47" s="259" customFormat="1" ht="14.85" customHeight="1">
      <c r="B59" s="253"/>
      <c r="C59" s="254"/>
      <c r="D59" s="255" t="s">
        <v>3893</v>
      </c>
      <c r="E59" s="256"/>
      <c r="F59" s="256"/>
      <c r="G59" s="256"/>
      <c r="H59" s="256"/>
      <c r="I59" s="112"/>
      <c r="J59" s="257">
        <f>J87</f>
        <v>0</v>
      </c>
      <c r="K59" s="258"/>
    </row>
    <row r="60" spans="2:47" s="259" customFormat="1" ht="19.899999999999999" customHeight="1">
      <c r="B60" s="253"/>
      <c r="C60" s="254"/>
      <c r="D60" s="255" t="s">
        <v>3894</v>
      </c>
      <c r="E60" s="256"/>
      <c r="F60" s="256"/>
      <c r="G60" s="256"/>
      <c r="H60" s="256"/>
      <c r="I60" s="112"/>
      <c r="J60" s="257">
        <f>J94</f>
        <v>0</v>
      </c>
      <c r="K60" s="258"/>
    </row>
    <row r="61" spans="2:47" s="259" customFormat="1" ht="14.85" customHeight="1">
      <c r="B61" s="253"/>
      <c r="C61" s="254"/>
      <c r="D61" s="255" t="s">
        <v>3895</v>
      </c>
      <c r="E61" s="256"/>
      <c r="F61" s="256"/>
      <c r="G61" s="256"/>
      <c r="H61" s="256"/>
      <c r="I61" s="112"/>
      <c r="J61" s="257">
        <f>J95</f>
        <v>0</v>
      </c>
      <c r="K61" s="258"/>
    </row>
    <row r="62" spans="2:47" s="259" customFormat="1" ht="14.85" customHeight="1">
      <c r="B62" s="253"/>
      <c r="C62" s="254"/>
      <c r="D62" s="255" t="s">
        <v>3896</v>
      </c>
      <c r="E62" s="256"/>
      <c r="F62" s="256"/>
      <c r="G62" s="256"/>
      <c r="H62" s="256"/>
      <c r="I62" s="112"/>
      <c r="J62" s="257">
        <f>J100</f>
        <v>0</v>
      </c>
      <c r="K62" s="258"/>
    </row>
    <row r="63" spans="2:47" s="259" customFormat="1" ht="14.85" customHeight="1">
      <c r="B63" s="253"/>
      <c r="C63" s="254"/>
      <c r="D63" s="255" t="s">
        <v>3897</v>
      </c>
      <c r="E63" s="256"/>
      <c r="F63" s="256"/>
      <c r="G63" s="256"/>
      <c r="H63" s="256"/>
      <c r="I63" s="112"/>
      <c r="J63" s="257">
        <f>J105</f>
        <v>0</v>
      </c>
      <c r="K63" s="258"/>
    </row>
    <row r="64" spans="2:47" s="259" customFormat="1" ht="14.85" customHeight="1">
      <c r="B64" s="253"/>
      <c r="C64" s="254"/>
      <c r="D64" s="255" t="s">
        <v>3898</v>
      </c>
      <c r="E64" s="256"/>
      <c r="F64" s="256"/>
      <c r="G64" s="256"/>
      <c r="H64" s="256"/>
      <c r="I64" s="112"/>
      <c r="J64" s="257">
        <f>J112</f>
        <v>0</v>
      </c>
      <c r="K64" s="258"/>
    </row>
    <row r="65" spans="2:12" s="212" customFormat="1" ht="21.75" customHeight="1">
      <c r="B65" s="213"/>
      <c r="C65" s="214"/>
      <c r="D65" s="214"/>
      <c r="E65" s="214"/>
      <c r="F65" s="214"/>
      <c r="G65" s="214"/>
      <c r="H65" s="214"/>
      <c r="I65" s="101"/>
      <c r="J65" s="214"/>
      <c r="K65" s="215"/>
    </row>
    <row r="66" spans="2:12" s="212" customFormat="1" ht="6.95" customHeight="1">
      <c r="B66" s="236"/>
      <c r="C66" s="237"/>
      <c r="D66" s="237"/>
      <c r="E66" s="237"/>
      <c r="F66" s="237"/>
      <c r="G66" s="237"/>
      <c r="H66" s="237"/>
      <c r="I66" s="108"/>
      <c r="J66" s="237"/>
      <c r="K66" s="238"/>
    </row>
    <row r="70" spans="2:12" s="212" customFormat="1" ht="6.95" customHeight="1">
      <c r="B70" s="239"/>
      <c r="C70" s="240"/>
      <c r="D70" s="240"/>
      <c r="E70" s="240"/>
      <c r="F70" s="240"/>
      <c r="G70" s="240"/>
      <c r="H70" s="240"/>
      <c r="I70" s="109"/>
      <c r="J70" s="240"/>
      <c r="K70" s="240"/>
      <c r="L70" s="213"/>
    </row>
    <row r="71" spans="2:12" s="212" customFormat="1" ht="36.950000000000003" customHeight="1">
      <c r="B71" s="213"/>
      <c r="C71" s="260" t="s">
        <v>180</v>
      </c>
      <c r="I71" s="119"/>
      <c r="L71" s="213"/>
    </row>
    <row r="72" spans="2:12" s="212" customFormat="1" ht="6.95" customHeight="1">
      <c r="B72" s="213"/>
      <c r="I72" s="119"/>
      <c r="L72" s="213"/>
    </row>
    <row r="73" spans="2:12" s="212" customFormat="1" ht="14.45" customHeight="1">
      <c r="B73" s="213"/>
      <c r="C73" s="261" t="s">
        <v>19</v>
      </c>
      <c r="I73" s="119"/>
      <c r="L73" s="213"/>
    </row>
    <row r="74" spans="2:12" s="212" customFormat="1" ht="16.5" customHeight="1">
      <c r="B74" s="213"/>
      <c r="E74" s="382" t="str">
        <f>E7</f>
        <v>Střední škola automobilní Holice - modernizace dílen odborného výcviku a praxe - stavební práce</v>
      </c>
      <c r="F74" s="383"/>
      <c r="G74" s="383"/>
      <c r="H74" s="383"/>
      <c r="I74" s="119"/>
      <c r="L74" s="213"/>
    </row>
    <row r="75" spans="2:12" s="212" customFormat="1" ht="14.45" customHeight="1">
      <c r="B75" s="213"/>
      <c r="C75" s="261" t="s">
        <v>143</v>
      </c>
      <c r="I75" s="119"/>
      <c r="L75" s="213"/>
    </row>
    <row r="76" spans="2:12" s="212" customFormat="1" ht="17.25" customHeight="1">
      <c r="B76" s="213"/>
      <c r="E76" s="372" t="str">
        <f>E9</f>
        <v>004 - SO-01 Ostatní a vedlejší náklady</v>
      </c>
      <c r="F76" s="373"/>
      <c r="G76" s="373"/>
      <c r="H76" s="373"/>
      <c r="I76" s="119"/>
      <c r="L76" s="213"/>
    </row>
    <row r="77" spans="2:12" s="212" customFormat="1" ht="6.95" customHeight="1">
      <c r="B77" s="213"/>
      <c r="I77" s="119"/>
      <c r="L77" s="213"/>
    </row>
    <row r="78" spans="2:12" s="212" customFormat="1" ht="18" customHeight="1">
      <c r="B78" s="213"/>
      <c r="C78" s="261" t="s">
        <v>23</v>
      </c>
      <c r="F78" s="262" t="str">
        <f>F12</f>
        <v>Holice</v>
      </c>
      <c r="I78" s="113" t="s">
        <v>25</v>
      </c>
      <c r="J78" s="263">
        <f>IF(J12="","",J12)</f>
        <v>0</v>
      </c>
      <c r="L78" s="213"/>
    </row>
    <row r="79" spans="2:12" s="212" customFormat="1" ht="6.95" customHeight="1">
      <c r="B79" s="213"/>
      <c r="I79" s="119"/>
      <c r="L79" s="213"/>
    </row>
    <row r="80" spans="2:12" s="212" customFormat="1" ht="15">
      <c r="B80" s="213"/>
      <c r="C80" s="261" t="s">
        <v>26</v>
      </c>
      <c r="F80" s="262" t="str">
        <f>E15</f>
        <v>Pardubický kraj, Komenského nám. 125, Pardubice</v>
      </c>
      <c r="I80" s="113" t="s">
        <v>34</v>
      </c>
      <c r="J80" s="262" t="str">
        <f>E21</f>
        <v>ApA Architektonicko-projekt.ateliér Vamberk s.r.o.</v>
      </c>
      <c r="L80" s="213"/>
    </row>
    <row r="81" spans="2:65" s="212" customFormat="1" ht="14.45" customHeight="1">
      <c r="B81" s="213"/>
      <c r="C81" s="261" t="s">
        <v>32</v>
      </c>
      <c r="F81" s="262" t="str">
        <f>IF(E18="","",E18)</f>
        <v/>
      </c>
      <c r="I81" s="119"/>
      <c r="L81" s="213"/>
    </row>
    <row r="82" spans="2:65" s="212" customFormat="1" ht="10.35" customHeight="1">
      <c r="B82" s="213"/>
      <c r="I82" s="119"/>
      <c r="L82" s="213"/>
    </row>
    <row r="83" spans="2:65" s="271" customFormat="1" ht="29.25" customHeight="1">
      <c r="B83" s="264"/>
      <c r="C83" s="265" t="s">
        <v>181</v>
      </c>
      <c r="D83" s="266" t="s">
        <v>62</v>
      </c>
      <c r="E83" s="266" t="s">
        <v>58</v>
      </c>
      <c r="F83" s="266" t="s">
        <v>182</v>
      </c>
      <c r="G83" s="266" t="s">
        <v>183</v>
      </c>
      <c r="H83" s="266" t="s">
        <v>184</v>
      </c>
      <c r="I83" s="114" t="s">
        <v>185</v>
      </c>
      <c r="J83" s="266" t="s">
        <v>149</v>
      </c>
      <c r="K83" s="267" t="s">
        <v>186</v>
      </c>
      <c r="L83" s="264"/>
      <c r="M83" s="268" t="s">
        <v>187</v>
      </c>
      <c r="N83" s="269" t="s">
        <v>47</v>
      </c>
      <c r="O83" s="269" t="s">
        <v>188</v>
      </c>
      <c r="P83" s="269" t="s">
        <v>189</v>
      </c>
      <c r="Q83" s="269" t="s">
        <v>190</v>
      </c>
      <c r="R83" s="269" t="s">
        <v>191</v>
      </c>
      <c r="S83" s="269" t="s">
        <v>192</v>
      </c>
      <c r="T83" s="270" t="s">
        <v>193</v>
      </c>
    </row>
    <row r="84" spans="2:65" s="212" customFormat="1" ht="29.25" customHeight="1">
      <c r="B84" s="213"/>
      <c r="C84" s="272" t="s">
        <v>150</v>
      </c>
      <c r="I84" s="119"/>
      <c r="J84" s="273">
        <f>BK84</f>
        <v>0</v>
      </c>
      <c r="L84" s="213"/>
      <c r="M84" s="274"/>
      <c r="N84" s="222"/>
      <c r="O84" s="222"/>
      <c r="P84" s="275">
        <f>P85</f>
        <v>0</v>
      </c>
      <c r="Q84" s="222"/>
      <c r="R84" s="275">
        <f>R85</f>
        <v>0</v>
      </c>
      <c r="S84" s="222"/>
      <c r="T84" s="276">
        <f>T85</f>
        <v>0</v>
      </c>
      <c r="AT84" s="202" t="s">
        <v>76</v>
      </c>
      <c r="AU84" s="202" t="s">
        <v>151</v>
      </c>
      <c r="BK84" s="277">
        <f>BK85</f>
        <v>0</v>
      </c>
    </row>
    <row r="85" spans="2:65" s="279" customFormat="1" ht="37.35" customHeight="1">
      <c r="B85" s="278"/>
      <c r="D85" s="280" t="s">
        <v>76</v>
      </c>
      <c r="E85" s="281" t="s">
        <v>87</v>
      </c>
      <c r="F85" s="281" t="s">
        <v>135</v>
      </c>
      <c r="I85" s="115"/>
      <c r="J85" s="282">
        <f>BK85</f>
        <v>0</v>
      </c>
      <c r="L85" s="278"/>
      <c r="M85" s="283"/>
      <c r="N85" s="284"/>
      <c r="O85" s="284"/>
      <c r="P85" s="285">
        <f>P86+P94</f>
        <v>0</v>
      </c>
      <c r="Q85" s="284"/>
      <c r="R85" s="285">
        <f>R86+R94</f>
        <v>0</v>
      </c>
      <c r="S85" s="284"/>
      <c r="T85" s="286">
        <f>T86+T94</f>
        <v>0</v>
      </c>
      <c r="AR85" s="280" t="s">
        <v>203</v>
      </c>
      <c r="AT85" s="287" t="s">
        <v>76</v>
      </c>
      <c r="AU85" s="287" t="s">
        <v>77</v>
      </c>
      <c r="AY85" s="280" t="s">
        <v>196</v>
      </c>
      <c r="BK85" s="288">
        <f>BK86+BK94</f>
        <v>0</v>
      </c>
    </row>
    <row r="86" spans="2:65" s="279" customFormat="1" ht="19.899999999999999" customHeight="1">
      <c r="B86" s="278"/>
      <c r="D86" s="280" t="s">
        <v>76</v>
      </c>
      <c r="E86" s="289" t="s">
        <v>3899</v>
      </c>
      <c r="F86" s="289" t="s">
        <v>3900</v>
      </c>
      <c r="I86" s="115"/>
      <c r="J86" s="290">
        <f>BK86</f>
        <v>0</v>
      </c>
      <c r="L86" s="278"/>
      <c r="M86" s="283"/>
      <c r="N86" s="284"/>
      <c r="O86" s="284"/>
      <c r="P86" s="285">
        <f>P87</f>
        <v>0</v>
      </c>
      <c r="Q86" s="284"/>
      <c r="R86" s="285">
        <f>R87</f>
        <v>0</v>
      </c>
      <c r="S86" s="284"/>
      <c r="T86" s="286">
        <f>T87</f>
        <v>0</v>
      </c>
      <c r="AR86" s="280" t="s">
        <v>203</v>
      </c>
      <c r="AT86" s="287" t="s">
        <v>76</v>
      </c>
      <c r="AU86" s="287" t="s">
        <v>39</v>
      </c>
      <c r="AY86" s="280" t="s">
        <v>196</v>
      </c>
      <c r="BK86" s="288">
        <f>BK87</f>
        <v>0</v>
      </c>
    </row>
    <row r="87" spans="2:65" s="279" customFormat="1" ht="14.85" customHeight="1">
      <c r="B87" s="278"/>
      <c r="D87" s="280" t="s">
        <v>76</v>
      </c>
      <c r="E87" s="289" t="s">
        <v>1519</v>
      </c>
      <c r="F87" s="289" t="s">
        <v>3901</v>
      </c>
      <c r="I87" s="115"/>
      <c r="J87" s="290">
        <f>BK87</f>
        <v>0</v>
      </c>
      <c r="L87" s="278"/>
      <c r="M87" s="283"/>
      <c r="N87" s="284"/>
      <c r="O87" s="284"/>
      <c r="P87" s="285">
        <f>SUM(P88:P93)</f>
        <v>0</v>
      </c>
      <c r="Q87" s="284"/>
      <c r="R87" s="285">
        <f>SUM(R88:R93)</f>
        <v>0</v>
      </c>
      <c r="S87" s="284"/>
      <c r="T87" s="286">
        <f>SUM(T88:T93)</f>
        <v>0</v>
      </c>
      <c r="AR87" s="280" t="s">
        <v>203</v>
      </c>
      <c r="AT87" s="287" t="s">
        <v>76</v>
      </c>
      <c r="AU87" s="287" t="s">
        <v>85</v>
      </c>
      <c r="AY87" s="280" t="s">
        <v>196</v>
      </c>
      <c r="BK87" s="288">
        <f>SUM(BK88:BK93)</f>
        <v>0</v>
      </c>
    </row>
    <row r="88" spans="2:65" s="212" customFormat="1" ht="16.5" customHeight="1">
      <c r="B88" s="213"/>
      <c r="C88" s="291" t="s">
        <v>39</v>
      </c>
      <c r="D88" s="291" t="s">
        <v>198</v>
      </c>
      <c r="E88" s="292" t="s">
        <v>3902</v>
      </c>
      <c r="F88" s="293" t="s">
        <v>3903</v>
      </c>
      <c r="G88" s="294" t="s">
        <v>3904</v>
      </c>
      <c r="H88" s="295">
        <v>1</v>
      </c>
      <c r="I88" s="116">
        <v>0</v>
      </c>
      <c r="J88" s="296">
        <f>ROUND(I88*H88,2)</f>
        <v>0</v>
      </c>
      <c r="K88" s="293" t="s">
        <v>351</v>
      </c>
      <c r="L88" s="213"/>
      <c r="M88" s="297" t="s">
        <v>5</v>
      </c>
      <c r="N88" s="298" t="s">
        <v>48</v>
      </c>
      <c r="O88" s="214"/>
      <c r="P88" s="299">
        <f>O88*H88</f>
        <v>0</v>
      </c>
      <c r="Q88" s="299">
        <v>0</v>
      </c>
      <c r="R88" s="299">
        <f>Q88*H88</f>
        <v>0</v>
      </c>
      <c r="S88" s="299">
        <v>0</v>
      </c>
      <c r="T88" s="300">
        <f>S88*H88</f>
        <v>0</v>
      </c>
      <c r="AR88" s="202" t="s">
        <v>3905</v>
      </c>
      <c r="AT88" s="202" t="s">
        <v>198</v>
      </c>
      <c r="AU88" s="202" t="s">
        <v>208</v>
      </c>
      <c r="AY88" s="202" t="s">
        <v>196</v>
      </c>
      <c r="BE88" s="301">
        <f>IF(N88="základní",J88,0)</f>
        <v>0</v>
      </c>
      <c r="BF88" s="301">
        <f>IF(N88="snížená",J88,0)</f>
        <v>0</v>
      </c>
      <c r="BG88" s="301">
        <f>IF(N88="zákl. přenesená",J88,0)</f>
        <v>0</v>
      </c>
      <c r="BH88" s="301">
        <f>IF(N88="sníž. přenesená",J88,0)</f>
        <v>0</v>
      </c>
      <c r="BI88" s="301">
        <f>IF(N88="nulová",J88,0)</f>
        <v>0</v>
      </c>
      <c r="BJ88" s="202" t="s">
        <v>39</v>
      </c>
      <c r="BK88" s="301">
        <f>ROUND(I88*H88,2)</f>
        <v>0</v>
      </c>
      <c r="BL88" s="202" t="s">
        <v>3905</v>
      </c>
      <c r="BM88" s="202" t="s">
        <v>3906</v>
      </c>
    </row>
    <row r="89" spans="2:65" s="212" customFormat="1" ht="54">
      <c r="B89" s="213"/>
      <c r="D89" s="313" t="s">
        <v>1772</v>
      </c>
      <c r="F89" s="324" t="s">
        <v>3907</v>
      </c>
      <c r="I89" s="119"/>
      <c r="L89" s="213"/>
      <c r="M89" s="325"/>
      <c r="N89" s="214"/>
      <c r="O89" s="214"/>
      <c r="P89" s="214"/>
      <c r="Q89" s="214"/>
      <c r="R89" s="214"/>
      <c r="S89" s="214"/>
      <c r="T89" s="326"/>
      <c r="AT89" s="202" t="s">
        <v>1772</v>
      </c>
      <c r="AU89" s="202" t="s">
        <v>208</v>
      </c>
    </row>
    <row r="90" spans="2:65" s="212" customFormat="1" ht="16.5" customHeight="1">
      <c r="B90" s="213"/>
      <c r="C90" s="291" t="s">
        <v>85</v>
      </c>
      <c r="D90" s="291" t="s">
        <v>198</v>
      </c>
      <c r="E90" s="292" t="s">
        <v>3908</v>
      </c>
      <c r="F90" s="293" t="s">
        <v>3909</v>
      </c>
      <c r="G90" s="294" t="s">
        <v>3904</v>
      </c>
      <c r="H90" s="295">
        <v>1</v>
      </c>
      <c r="I90" s="116">
        <v>0</v>
      </c>
      <c r="J90" s="296">
        <f>ROUND(I90*H90,2)</f>
        <v>0</v>
      </c>
      <c r="K90" s="293" t="s">
        <v>351</v>
      </c>
      <c r="L90" s="213"/>
      <c r="M90" s="297" t="s">
        <v>5</v>
      </c>
      <c r="N90" s="298" t="s">
        <v>48</v>
      </c>
      <c r="O90" s="214"/>
      <c r="P90" s="299">
        <f>O90*H90</f>
        <v>0</v>
      </c>
      <c r="Q90" s="299">
        <v>0</v>
      </c>
      <c r="R90" s="299">
        <f>Q90*H90</f>
        <v>0</v>
      </c>
      <c r="S90" s="299">
        <v>0</v>
      </c>
      <c r="T90" s="300">
        <f>S90*H90</f>
        <v>0</v>
      </c>
      <c r="AR90" s="202" t="s">
        <v>3905</v>
      </c>
      <c r="AT90" s="202" t="s">
        <v>198</v>
      </c>
      <c r="AU90" s="202" t="s">
        <v>208</v>
      </c>
      <c r="AY90" s="202" t="s">
        <v>196</v>
      </c>
      <c r="BE90" s="301">
        <f>IF(N90="základní",J90,0)</f>
        <v>0</v>
      </c>
      <c r="BF90" s="301">
        <f>IF(N90="snížená",J90,0)</f>
        <v>0</v>
      </c>
      <c r="BG90" s="301">
        <f>IF(N90="zákl. přenesená",J90,0)</f>
        <v>0</v>
      </c>
      <c r="BH90" s="301">
        <f>IF(N90="sníž. přenesená",J90,0)</f>
        <v>0</v>
      </c>
      <c r="BI90" s="301">
        <f>IF(N90="nulová",J90,0)</f>
        <v>0</v>
      </c>
      <c r="BJ90" s="202" t="s">
        <v>39</v>
      </c>
      <c r="BK90" s="301">
        <f>ROUND(I90*H90,2)</f>
        <v>0</v>
      </c>
      <c r="BL90" s="202" t="s">
        <v>3905</v>
      </c>
      <c r="BM90" s="202" t="s">
        <v>3910</v>
      </c>
    </row>
    <row r="91" spans="2:65" s="212" customFormat="1" ht="67.5">
      <c r="B91" s="213"/>
      <c r="D91" s="313" t="s">
        <v>1772</v>
      </c>
      <c r="F91" s="324" t="s">
        <v>3911</v>
      </c>
      <c r="I91" s="119"/>
      <c r="L91" s="213"/>
      <c r="M91" s="325"/>
      <c r="N91" s="214"/>
      <c r="O91" s="214"/>
      <c r="P91" s="214"/>
      <c r="Q91" s="214"/>
      <c r="R91" s="214"/>
      <c r="S91" s="214"/>
      <c r="T91" s="326"/>
      <c r="AT91" s="202" t="s">
        <v>1772</v>
      </c>
      <c r="AU91" s="202" t="s">
        <v>208</v>
      </c>
    </row>
    <row r="92" spans="2:65" s="212" customFormat="1" ht="16.5" customHeight="1">
      <c r="B92" s="213"/>
      <c r="C92" s="291" t="s">
        <v>208</v>
      </c>
      <c r="D92" s="291" t="s">
        <v>198</v>
      </c>
      <c r="E92" s="292" t="s">
        <v>3912</v>
      </c>
      <c r="F92" s="293" t="s">
        <v>3913</v>
      </c>
      <c r="G92" s="294" t="s">
        <v>3904</v>
      </c>
      <c r="H92" s="295">
        <v>1</v>
      </c>
      <c r="I92" s="116">
        <v>0</v>
      </c>
      <c r="J92" s="296">
        <f>ROUND(I92*H92,2)</f>
        <v>0</v>
      </c>
      <c r="K92" s="293" t="s">
        <v>351</v>
      </c>
      <c r="L92" s="213"/>
      <c r="M92" s="297" t="s">
        <v>5</v>
      </c>
      <c r="N92" s="298" t="s">
        <v>48</v>
      </c>
      <c r="O92" s="214"/>
      <c r="P92" s="299">
        <f>O92*H92</f>
        <v>0</v>
      </c>
      <c r="Q92" s="299">
        <v>0</v>
      </c>
      <c r="R92" s="299">
        <f>Q92*H92</f>
        <v>0</v>
      </c>
      <c r="S92" s="299">
        <v>0</v>
      </c>
      <c r="T92" s="300">
        <f>S92*H92</f>
        <v>0</v>
      </c>
      <c r="AR92" s="202" t="s">
        <v>3905</v>
      </c>
      <c r="AT92" s="202" t="s">
        <v>198</v>
      </c>
      <c r="AU92" s="202" t="s">
        <v>208</v>
      </c>
      <c r="AY92" s="202" t="s">
        <v>196</v>
      </c>
      <c r="BE92" s="301">
        <f>IF(N92="základní",J92,0)</f>
        <v>0</v>
      </c>
      <c r="BF92" s="301">
        <f>IF(N92="snížená",J92,0)</f>
        <v>0</v>
      </c>
      <c r="BG92" s="301">
        <f>IF(N92="zákl. přenesená",J92,0)</f>
        <v>0</v>
      </c>
      <c r="BH92" s="301">
        <f>IF(N92="sníž. přenesená",J92,0)</f>
        <v>0</v>
      </c>
      <c r="BI92" s="301">
        <f>IF(N92="nulová",J92,0)</f>
        <v>0</v>
      </c>
      <c r="BJ92" s="202" t="s">
        <v>39</v>
      </c>
      <c r="BK92" s="301">
        <f>ROUND(I92*H92,2)</f>
        <v>0</v>
      </c>
      <c r="BL92" s="202" t="s">
        <v>3905</v>
      </c>
      <c r="BM92" s="202" t="s">
        <v>3914</v>
      </c>
    </row>
    <row r="93" spans="2:65" s="212" customFormat="1" ht="54">
      <c r="B93" s="213"/>
      <c r="D93" s="313" t="s">
        <v>1772</v>
      </c>
      <c r="F93" s="324" t="s">
        <v>3915</v>
      </c>
      <c r="I93" s="119"/>
      <c r="L93" s="213"/>
      <c r="M93" s="325"/>
      <c r="N93" s="214"/>
      <c r="O93" s="214"/>
      <c r="P93" s="214"/>
      <c r="Q93" s="214"/>
      <c r="R93" s="214"/>
      <c r="S93" s="214"/>
      <c r="T93" s="326"/>
      <c r="AT93" s="202" t="s">
        <v>1772</v>
      </c>
      <c r="AU93" s="202" t="s">
        <v>208</v>
      </c>
    </row>
    <row r="94" spans="2:65" s="279" customFormat="1" ht="29.85" customHeight="1">
      <c r="B94" s="278"/>
      <c r="D94" s="280" t="s">
        <v>76</v>
      </c>
      <c r="E94" s="289" t="s">
        <v>3916</v>
      </c>
      <c r="F94" s="289" t="s">
        <v>3917</v>
      </c>
      <c r="I94" s="115"/>
      <c r="J94" s="290">
        <f>BK94</f>
        <v>0</v>
      </c>
      <c r="L94" s="278"/>
      <c r="M94" s="283"/>
      <c r="N94" s="284"/>
      <c r="O94" s="284"/>
      <c r="P94" s="285">
        <f>P95+P100+P105+P112</f>
        <v>0</v>
      </c>
      <c r="Q94" s="284"/>
      <c r="R94" s="285">
        <f>R95+R100+R105+R112</f>
        <v>0</v>
      </c>
      <c r="S94" s="284"/>
      <c r="T94" s="286">
        <f>T95+T100+T105+T112</f>
        <v>0</v>
      </c>
      <c r="AR94" s="280" t="s">
        <v>203</v>
      </c>
      <c r="AT94" s="287" t="s">
        <v>76</v>
      </c>
      <c r="AU94" s="287" t="s">
        <v>39</v>
      </c>
      <c r="AY94" s="280" t="s">
        <v>196</v>
      </c>
      <c r="BK94" s="288">
        <f>BK95+BK100+BK105+BK112</f>
        <v>0</v>
      </c>
    </row>
    <row r="95" spans="2:65" s="279" customFormat="1" ht="14.85" customHeight="1">
      <c r="B95" s="278"/>
      <c r="D95" s="280" t="s">
        <v>76</v>
      </c>
      <c r="E95" s="289" t="s">
        <v>3518</v>
      </c>
      <c r="F95" s="289" t="s">
        <v>3918</v>
      </c>
      <c r="I95" s="115"/>
      <c r="J95" s="290">
        <f>BK95</f>
        <v>0</v>
      </c>
      <c r="L95" s="278"/>
      <c r="M95" s="283"/>
      <c r="N95" s="284"/>
      <c r="O95" s="284"/>
      <c r="P95" s="285">
        <f>SUM(P96:P99)</f>
        <v>0</v>
      </c>
      <c r="Q95" s="284"/>
      <c r="R95" s="285">
        <f>SUM(R96:R99)</f>
        <v>0</v>
      </c>
      <c r="S95" s="284"/>
      <c r="T95" s="286">
        <f>SUM(T96:T99)</f>
        <v>0</v>
      </c>
      <c r="AR95" s="280" t="s">
        <v>203</v>
      </c>
      <c r="AT95" s="287" t="s">
        <v>76</v>
      </c>
      <c r="AU95" s="287" t="s">
        <v>85</v>
      </c>
      <c r="AY95" s="280" t="s">
        <v>196</v>
      </c>
      <c r="BK95" s="288">
        <f>SUM(BK96:BK99)</f>
        <v>0</v>
      </c>
    </row>
    <row r="96" spans="2:65" s="212" customFormat="1" ht="16.5" customHeight="1">
      <c r="B96" s="213"/>
      <c r="C96" s="291" t="s">
        <v>203</v>
      </c>
      <c r="D96" s="291" t="s">
        <v>198</v>
      </c>
      <c r="E96" s="292" t="s">
        <v>3919</v>
      </c>
      <c r="F96" s="293" t="s">
        <v>3920</v>
      </c>
      <c r="G96" s="294" t="s">
        <v>3904</v>
      </c>
      <c r="H96" s="295">
        <v>1</v>
      </c>
      <c r="I96" s="116">
        <v>0</v>
      </c>
      <c r="J96" s="296">
        <f>ROUND(I96*H96,2)</f>
        <v>0</v>
      </c>
      <c r="K96" s="293" t="s">
        <v>351</v>
      </c>
      <c r="L96" s="213"/>
      <c r="M96" s="297" t="s">
        <v>5</v>
      </c>
      <c r="N96" s="298" t="s">
        <v>48</v>
      </c>
      <c r="O96" s="214"/>
      <c r="P96" s="299">
        <f>O96*H96</f>
        <v>0</v>
      </c>
      <c r="Q96" s="299">
        <v>0</v>
      </c>
      <c r="R96" s="299">
        <f>Q96*H96</f>
        <v>0</v>
      </c>
      <c r="S96" s="299">
        <v>0</v>
      </c>
      <c r="T96" s="300">
        <f>S96*H96</f>
        <v>0</v>
      </c>
      <c r="AR96" s="202" t="s">
        <v>3905</v>
      </c>
      <c r="AT96" s="202" t="s">
        <v>198</v>
      </c>
      <c r="AU96" s="202" t="s">
        <v>208</v>
      </c>
      <c r="AY96" s="202" t="s">
        <v>196</v>
      </c>
      <c r="BE96" s="301">
        <f>IF(N96="základní",J96,0)</f>
        <v>0</v>
      </c>
      <c r="BF96" s="301">
        <f>IF(N96="snížená",J96,0)</f>
        <v>0</v>
      </c>
      <c r="BG96" s="301">
        <f>IF(N96="zákl. přenesená",J96,0)</f>
        <v>0</v>
      </c>
      <c r="BH96" s="301">
        <f>IF(N96="sníž. přenesená",J96,0)</f>
        <v>0</v>
      </c>
      <c r="BI96" s="301">
        <f>IF(N96="nulová",J96,0)</f>
        <v>0</v>
      </c>
      <c r="BJ96" s="202" t="s">
        <v>39</v>
      </c>
      <c r="BK96" s="301">
        <f>ROUND(I96*H96,2)</f>
        <v>0</v>
      </c>
      <c r="BL96" s="202" t="s">
        <v>3905</v>
      </c>
      <c r="BM96" s="202" t="s">
        <v>3921</v>
      </c>
    </row>
    <row r="97" spans="2:65" s="212" customFormat="1" ht="40.5">
      <c r="B97" s="213"/>
      <c r="D97" s="313" t="s">
        <v>1772</v>
      </c>
      <c r="F97" s="324" t="s">
        <v>3922</v>
      </c>
      <c r="I97" s="119"/>
      <c r="L97" s="213"/>
      <c r="M97" s="325"/>
      <c r="N97" s="214"/>
      <c r="O97" s="214"/>
      <c r="P97" s="214"/>
      <c r="Q97" s="214"/>
      <c r="R97" s="214"/>
      <c r="S97" s="214"/>
      <c r="T97" s="326"/>
      <c r="AT97" s="202" t="s">
        <v>1772</v>
      </c>
      <c r="AU97" s="202" t="s">
        <v>208</v>
      </c>
    </row>
    <row r="98" spans="2:65" s="212" customFormat="1" ht="16.5" customHeight="1">
      <c r="B98" s="213"/>
      <c r="C98" s="291" t="s">
        <v>215</v>
      </c>
      <c r="D98" s="291" t="s">
        <v>198</v>
      </c>
      <c r="E98" s="292" t="s">
        <v>3923</v>
      </c>
      <c r="F98" s="293" t="s">
        <v>3924</v>
      </c>
      <c r="G98" s="294" t="s">
        <v>3904</v>
      </c>
      <c r="H98" s="295">
        <v>1</v>
      </c>
      <c r="I98" s="116">
        <v>0</v>
      </c>
      <c r="J98" s="296">
        <f>ROUND(I98*H98,2)</f>
        <v>0</v>
      </c>
      <c r="K98" s="293" t="s">
        <v>351</v>
      </c>
      <c r="L98" s="213"/>
      <c r="M98" s="297" t="s">
        <v>5</v>
      </c>
      <c r="N98" s="298" t="s">
        <v>48</v>
      </c>
      <c r="O98" s="214"/>
      <c r="P98" s="299">
        <f>O98*H98</f>
        <v>0</v>
      </c>
      <c r="Q98" s="299">
        <v>0</v>
      </c>
      <c r="R98" s="299">
        <f>Q98*H98</f>
        <v>0</v>
      </c>
      <c r="S98" s="299">
        <v>0</v>
      </c>
      <c r="T98" s="300">
        <f>S98*H98</f>
        <v>0</v>
      </c>
      <c r="AR98" s="202" t="s">
        <v>3905</v>
      </c>
      <c r="AT98" s="202" t="s">
        <v>198</v>
      </c>
      <c r="AU98" s="202" t="s">
        <v>208</v>
      </c>
      <c r="AY98" s="202" t="s">
        <v>196</v>
      </c>
      <c r="BE98" s="301">
        <f>IF(N98="základní",J98,0)</f>
        <v>0</v>
      </c>
      <c r="BF98" s="301">
        <f>IF(N98="snížená",J98,0)</f>
        <v>0</v>
      </c>
      <c r="BG98" s="301">
        <f>IF(N98="zákl. přenesená",J98,0)</f>
        <v>0</v>
      </c>
      <c r="BH98" s="301">
        <f>IF(N98="sníž. přenesená",J98,0)</f>
        <v>0</v>
      </c>
      <c r="BI98" s="301">
        <f>IF(N98="nulová",J98,0)</f>
        <v>0</v>
      </c>
      <c r="BJ98" s="202" t="s">
        <v>39</v>
      </c>
      <c r="BK98" s="301">
        <f>ROUND(I98*H98,2)</f>
        <v>0</v>
      </c>
      <c r="BL98" s="202" t="s">
        <v>3905</v>
      </c>
      <c r="BM98" s="202" t="s">
        <v>3925</v>
      </c>
    </row>
    <row r="99" spans="2:65" s="212" customFormat="1" ht="54">
      <c r="B99" s="213"/>
      <c r="D99" s="313" t="s">
        <v>1772</v>
      </c>
      <c r="F99" s="324" t="s">
        <v>3926</v>
      </c>
      <c r="I99" s="119"/>
      <c r="L99" s="213"/>
      <c r="M99" s="325"/>
      <c r="N99" s="214"/>
      <c r="O99" s="214"/>
      <c r="P99" s="214"/>
      <c r="Q99" s="214"/>
      <c r="R99" s="214"/>
      <c r="S99" s="214"/>
      <c r="T99" s="326"/>
      <c r="AT99" s="202" t="s">
        <v>1772</v>
      </c>
      <c r="AU99" s="202" t="s">
        <v>208</v>
      </c>
    </row>
    <row r="100" spans="2:65" s="279" customFormat="1" ht="22.35" customHeight="1">
      <c r="B100" s="278"/>
      <c r="D100" s="280" t="s">
        <v>76</v>
      </c>
      <c r="E100" s="289" t="s">
        <v>3927</v>
      </c>
      <c r="F100" s="289" t="s">
        <v>3928</v>
      </c>
      <c r="I100" s="115"/>
      <c r="J100" s="290">
        <f>BK100</f>
        <v>0</v>
      </c>
      <c r="L100" s="278"/>
      <c r="M100" s="283"/>
      <c r="N100" s="284"/>
      <c r="O100" s="284"/>
      <c r="P100" s="285">
        <f>SUM(P101:P104)</f>
        <v>0</v>
      </c>
      <c r="Q100" s="284"/>
      <c r="R100" s="285">
        <f>SUM(R101:R104)</f>
        <v>0</v>
      </c>
      <c r="S100" s="284"/>
      <c r="T100" s="286">
        <f>SUM(T101:T104)</f>
        <v>0</v>
      </c>
      <c r="AR100" s="280" t="s">
        <v>203</v>
      </c>
      <c r="AT100" s="287" t="s">
        <v>76</v>
      </c>
      <c r="AU100" s="287" t="s">
        <v>85</v>
      </c>
      <c r="AY100" s="280" t="s">
        <v>196</v>
      </c>
      <c r="BK100" s="288">
        <f>SUM(BK101:BK104)</f>
        <v>0</v>
      </c>
    </row>
    <row r="101" spans="2:65" s="212" customFormat="1" ht="16.5" customHeight="1">
      <c r="B101" s="213"/>
      <c r="C101" s="291" t="s">
        <v>219</v>
      </c>
      <c r="D101" s="291" t="s">
        <v>198</v>
      </c>
      <c r="E101" s="292" t="s">
        <v>3929</v>
      </c>
      <c r="F101" s="293" t="s">
        <v>3930</v>
      </c>
      <c r="G101" s="294" t="s">
        <v>3904</v>
      </c>
      <c r="H101" s="295">
        <v>1</v>
      </c>
      <c r="I101" s="116">
        <v>0</v>
      </c>
      <c r="J101" s="296">
        <f>ROUND(I101*H101,2)</f>
        <v>0</v>
      </c>
      <c r="K101" s="293" t="s">
        <v>351</v>
      </c>
      <c r="L101" s="213"/>
      <c r="M101" s="297" t="s">
        <v>5</v>
      </c>
      <c r="N101" s="298" t="s">
        <v>48</v>
      </c>
      <c r="O101" s="214"/>
      <c r="P101" s="299">
        <f>O101*H101</f>
        <v>0</v>
      </c>
      <c r="Q101" s="299">
        <v>0</v>
      </c>
      <c r="R101" s="299">
        <f>Q101*H101</f>
        <v>0</v>
      </c>
      <c r="S101" s="299">
        <v>0</v>
      </c>
      <c r="T101" s="300">
        <f>S101*H101</f>
        <v>0</v>
      </c>
      <c r="AR101" s="202" t="s">
        <v>3905</v>
      </c>
      <c r="AT101" s="202" t="s">
        <v>198</v>
      </c>
      <c r="AU101" s="202" t="s">
        <v>208</v>
      </c>
      <c r="AY101" s="202" t="s">
        <v>196</v>
      </c>
      <c r="BE101" s="301">
        <f>IF(N101="základní",J101,0)</f>
        <v>0</v>
      </c>
      <c r="BF101" s="301">
        <f>IF(N101="snížená",J101,0)</f>
        <v>0</v>
      </c>
      <c r="BG101" s="301">
        <f>IF(N101="zákl. přenesená",J101,0)</f>
        <v>0</v>
      </c>
      <c r="BH101" s="301">
        <f>IF(N101="sníž. přenesená",J101,0)</f>
        <v>0</v>
      </c>
      <c r="BI101" s="301">
        <f>IF(N101="nulová",J101,0)</f>
        <v>0</v>
      </c>
      <c r="BJ101" s="202" t="s">
        <v>39</v>
      </c>
      <c r="BK101" s="301">
        <f>ROUND(I101*H101,2)</f>
        <v>0</v>
      </c>
      <c r="BL101" s="202" t="s">
        <v>3905</v>
      </c>
      <c r="BM101" s="202" t="s">
        <v>3931</v>
      </c>
    </row>
    <row r="102" spans="2:65" s="212" customFormat="1" ht="40.5">
      <c r="B102" s="213"/>
      <c r="D102" s="313" t="s">
        <v>1772</v>
      </c>
      <c r="F102" s="324" t="s">
        <v>3932</v>
      </c>
      <c r="I102" s="119"/>
      <c r="L102" s="213"/>
      <c r="M102" s="325"/>
      <c r="N102" s="214"/>
      <c r="O102" s="214"/>
      <c r="P102" s="214"/>
      <c r="Q102" s="214"/>
      <c r="R102" s="214"/>
      <c r="S102" s="214"/>
      <c r="T102" s="326"/>
      <c r="AT102" s="202" t="s">
        <v>1772</v>
      </c>
      <c r="AU102" s="202" t="s">
        <v>208</v>
      </c>
    </row>
    <row r="103" spans="2:65" s="212" customFormat="1" ht="16.5" customHeight="1">
      <c r="B103" s="213"/>
      <c r="C103" s="291" t="s">
        <v>224</v>
      </c>
      <c r="D103" s="291" t="s">
        <v>198</v>
      </c>
      <c r="E103" s="292" t="s">
        <v>3933</v>
      </c>
      <c r="F103" s="293" t="s">
        <v>3934</v>
      </c>
      <c r="G103" s="294" t="s">
        <v>3904</v>
      </c>
      <c r="H103" s="295">
        <v>1</v>
      </c>
      <c r="I103" s="116">
        <v>0</v>
      </c>
      <c r="J103" s="296">
        <f>ROUND(I103*H103,2)</f>
        <v>0</v>
      </c>
      <c r="K103" s="293" t="s">
        <v>351</v>
      </c>
      <c r="L103" s="213"/>
      <c r="M103" s="297" t="s">
        <v>5</v>
      </c>
      <c r="N103" s="298" t="s">
        <v>48</v>
      </c>
      <c r="O103" s="214"/>
      <c r="P103" s="299">
        <f>O103*H103</f>
        <v>0</v>
      </c>
      <c r="Q103" s="299">
        <v>0</v>
      </c>
      <c r="R103" s="299">
        <f>Q103*H103</f>
        <v>0</v>
      </c>
      <c r="S103" s="299">
        <v>0</v>
      </c>
      <c r="T103" s="300">
        <f>S103*H103</f>
        <v>0</v>
      </c>
      <c r="AR103" s="202" t="s">
        <v>3905</v>
      </c>
      <c r="AT103" s="202" t="s">
        <v>198</v>
      </c>
      <c r="AU103" s="202" t="s">
        <v>208</v>
      </c>
      <c r="AY103" s="202" t="s">
        <v>196</v>
      </c>
      <c r="BE103" s="301">
        <f>IF(N103="základní",J103,0)</f>
        <v>0</v>
      </c>
      <c r="BF103" s="301">
        <f>IF(N103="snížená",J103,0)</f>
        <v>0</v>
      </c>
      <c r="BG103" s="301">
        <f>IF(N103="zákl. přenesená",J103,0)</f>
        <v>0</v>
      </c>
      <c r="BH103" s="301">
        <f>IF(N103="sníž. přenesená",J103,0)</f>
        <v>0</v>
      </c>
      <c r="BI103" s="301">
        <f>IF(N103="nulová",J103,0)</f>
        <v>0</v>
      </c>
      <c r="BJ103" s="202" t="s">
        <v>39</v>
      </c>
      <c r="BK103" s="301">
        <f>ROUND(I103*H103,2)</f>
        <v>0</v>
      </c>
      <c r="BL103" s="202" t="s">
        <v>3905</v>
      </c>
      <c r="BM103" s="202" t="s">
        <v>3935</v>
      </c>
    </row>
    <row r="104" spans="2:65" s="212" customFormat="1" ht="54">
      <c r="B104" s="213"/>
      <c r="D104" s="313" t="s">
        <v>1772</v>
      </c>
      <c r="F104" s="324" t="s">
        <v>3936</v>
      </c>
      <c r="I104" s="119"/>
      <c r="L104" s="213"/>
      <c r="M104" s="325"/>
      <c r="N104" s="214"/>
      <c r="O104" s="214"/>
      <c r="P104" s="214"/>
      <c r="Q104" s="214"/>
      <c r="R104" s="214"/>
      <c r="S104" s="214"/>
      <c r="T104" s="326"/>
      <c r="AT104" s="202" t="s">
        <v>1772</v>
      </c>
      <c r="AU104" s="202" t="s">
        <v>208</v>
      </c>
    </row>
    <row r="105" spans="2:65" s="279" customFormat="1" ht="22.35" customHeight="1">
      <c r="B105" s="278"/>
      <c r="D105" s="280" t="s">
        <v>76</v>
      </c>
      <c r="E105" s="289" t="s">
        <v>3937</v>
      </c>
      <c r="F105" s="289" t="s">
        <v>3938</v>
      </c>
      <c r="I105" s="115"/>
      <c r="J105" s="290">
        <f>BK105</f>
        <v>0</v>
      </c>
      <c r="L105" s="278"/>
      <c r="M105" s="283"/>
      <c r="N105" s="284"/>
      <c r="O105" s="284"/>
      <c r="P105" s="285">
        <f>SUM(P106:P111)</f>
        <v>0</v>
      </c>
      <c r="Q105" s="284"/>
      <c r="R105" s="285">
        <f>SUM(R106:R111)</f>
        <v>0</v>
      </c>
      <c r="S105" s="284"/>
      <c r="T105" s="286">
        <f>SUM(T106:T111)</f>
        <v>0</v>
      </c>
      <c r="AR105" s="280" t="s">
        <v>203</v>
      </c>
      <c r="AT105" s="287" t="s">
        <v>76</v>
      </c>
      <c r="AU105" s="287" t="s">
        <v>85</v>
      </c>
      <c r="AY105" s="280" t="s">
        <v>196</v>
      </c>
      <c r="BK105" s="288">
        <f>SUM(BK106:BK111)</f>
        <v>0</v>
      </c>
    </row>
    <row r="106" spans="2:65" s="212" customFormat="1" ht="16.5" customHeight="1">
      <c r="B106" s="213"/>
      <c r="C106" s="291" t="s">
        <v>228</v>
      </c>
      <c r="D106" s="291" t="s">
        <v>198</v>
      </c>
      <c r="E106" s="292" t="s">
        <v>3939</v>
      </c>
      <c r="F106" s="293" t="s">
        <v>3940</v>
      </c>
      <c r="G106" s="294" t="s">
        <v>3904</v>
      </c>
      <c r="H106" s="295">
        <v>1</v>
      </c>
      <c r="I106" s="116">
        <v>0</v>
      </c>
      <c r="J106" s="296">
        <f>ROUND(I106*H106,2)</f>
        <v>0</v>
      </c>
      <c r="K106" s="293" t="s">
        <v>351</v>
      </c>
      <c r="L106" s="213"/>
      <c r="M106" s="297" t="s">
        <v>5</v>
      </c>
      <c r="N106" s="298" t="s">
        <v>48</v>
      </c>
      <c r="O106" s="214"/>
      <c r="P106" s="299">
        <f>O106*H106</f>
        <v>0</v>
      </c>
      <c r="Q106" s="299">
        <v>0</v>
      </c>
      <c r="R106" s="299">
        <f>Q106*H106</f>
        <v>0</v>
      </c>
      <c r="S106" s="299">
        <v>0</v>
      </c>
      <c r="T106" s="300">
        <f>S106*H106</f>
        <v>0</v>
      </c>
      <c r="AR106" s="202" t="s">
        <v>3905</v>
      </c>
      <c r="AT106" s="202" t="s">
        <v>198</v>
      </c>
      <c r="AU106" s="202" t="s">
        <v>208</v>
      </c>
      <c r="AY106" s="202" t="s">
        <v>196</v>
      </c>
      <c r="BE106" s="301">
        <f>IF(N106="základní",J106,0)</f>
        <v>0</v>
      </c>
      <c r="BF106" s="301">
        <f>IF(N106="snížená",J106,0)</f>
        <v>0</v>
      </c>
      <c r="BG106" s="301">
        <f>IF(N106="zákl. přenesená",J106,0)</f>
        <v>0</v>
      </c>
      <c r="BH106" s="301">
        <f>IF(N106="sníž. přenesená",J106,0)</f>
        <v>0</v>
      </c>
      <c r="BI106" s="301">
        <f>IF(N106="nulová",J106,0)</f>
        <v>0</v>
      </c>
      <c r="BJ106" s="202" t="s">
        <v>39</v>
      </c>
      <c r="BK106" s="301">
        <f>ROUND(I106*H106,2)</f>
        <v>0</v>
      </c>
      <c r="BL106" s="202" t="s">
        <v>3905</v>
      </c>
      <c r="BM106" s="202" t="s">
        <v>3941</v>
      </c>
    </row>
    <row r="107" spans="2:65" s="212" customFormat="1" ht="40.5">
      <c r="B107" s="213"/>
      <c r="D107" s="313" t="s">
        <v>1772</v>
      </c>
      <c r="F107" s="324" t="s">
        <v>3942</v>
      </c>
      <c r="I107" s="119"/>
      <c r="L107" s="213"/>
      <c r="M107" s="325"/>
      <c r="N107" s="214"/>
      <c r="O107" s="214"/>
      <c r="P107" s="214"/>
      <c r="Q107" s="214"/>
      <c r="R107" s="214"/>
      <c r="S107" s="214"/>
      <c r="T107" s="326"/>
      <c r="AT107" s="202" t="s">
        <v>1772</v>
      </c>
      <c r="AU107" s="202" t="s">
        <v>208</v>
      </c>
    </row>
    <row r="108" spans="2:65" s="212" customFormat="1" ht="16.5" customHeight="1">
      <c r="B108" s="213"/>
      <c r="C108" s="291" t="s">
        <v>232</v>
      </c>
      <c r="D108" s="291" t="s">
        <v>198</v>
      </c>
      <c r="E108" s="292" t="s">
        <v>3943</v>
      </c>
      <c r="F108" s="293" t="s">
        <v>3944</v>
      </c>
      <c r="G108" s="294" t="s">
        <v>3904</v>
      </c>
      <c r="H108" s="295">
        <v>1</v>
      </c>
      <c r="I108" s="116">
        <v>0</v>
      </c>
      <c r="J108" s="296">
        <f>ROUND(I108*H108,2)</f>
        <v>0</v>
      </c>
      <c r="K108" s="293" t="s">
        <v>351</v>
      </c>
      <c r="L108" s="213"/>
      <c r="M108" s="297" t="s">
        <v>5</v>
      </c>
      <c r="N108" s="298" t="s">
        <v>48</v>
      </c>
      <c r="O108" s="214"/>
      <c r="P108" s="299">
        <f>O108*H108</f>
        <v>0</v>
      </c>
      <c r="Q108" s="299">
        <v>0</v>
      </c>
      <c r="R108" s="299">
        <f>Q108*H108</f>
        <v>0</v>
      </c>
      <c r="S108" s="299">
        <v>0</v>
      </c>
      <c r="T108" s="300">
        <f>S108*H108</f>
        <v>0</v>
      </c>
      <c r="AR108" s="202" t="s">
        <v>3905</v>
      </c>
      <c r="AT108" s="202" t="s">
        <v>198</v>
      </c>
      <c r="AU108" s="202" t="s">
        <v>208</v>
      </c>
      <c r="AY108" s="202" t="s">
        <v>196</v>
      </c>
      <c r="BE108" s="301">
        <f>IF(N108="základní",J108,0)</f>
        <v>0</v>
      </c>
      <c r="BF108" s="301">
        <f>IF(N108="snížená",J108,0)</f>
        <v>0</v>
      </c>
      <c r="BG108" s="301">
        <f>IF(N108="zákl. přenesená",J108,0)</f>
        <v>0</v>
      </c>
      <c r="BH108" s="301">
        <f>IF(N108="sníž. přenesená",J108,0)</f>
        <v>0</v>
      </c>
      <c r="BI108" s="301">
        <f>IF(N108="nulová",J108,0)</f>
        <v>0</v>
      </c>
      <c r="BJ108" s="202" t="s">
        <v>39</v>
      </c>
      <c r="BK108" s="301">
        <f>ROUND(I108*H108,2)</f>
        <v>0</v>
      </c>
      <c r="BL108" s="202" t="s">
        <v>3905</v>
      </c>
      <c r="BM108" s="202" t="s">
        <v>3945</v>
      </c>
    </row>
    <row r="109" spans="2:65" s="212" customFormat="1" ht="40.5">
      <c r="B109" s="213"/>
      <c r="D109" s="313" t="s">
        <v>1772</v>
      </c>
      <c r="F109" s="324" t="s">
        <v>3946</v>
      </c>
      <c r="I109" s="119"/>
      <c r="L109" s="213"/>
      <c r="M109" s="325"/>
      <c r="N109" s="214"/>
      <c r="O109" s="214"/>
      <c r="P109" s="214"/>
      <c r="Q109" s="214"/>
      <c r="R109" s="214"/>
      <c r="S109" s="214"/>
      <c r="T109" s="326"/>
      <c r="AT109" s="202" t="s">
        <v>1772</v>
      </c>
      <c r="AU109" s="202" t="s">
        <v>208</v>
      </c>
    </row>
    <row r="110" spans="2:65" s="212" customFormat="1" ht="16.5" customHeight="1">
      <c r="B110" s="213"/>
      <c r="C110" s="291" t="s">
        <v>236</v>
      </c>
      <c r="D110" s="291" t="s">
        <v>198</v>
      </c>
      <c r="E110" s="292" t="s">
        <v>3947</v>
      </c>
      <c r="F110" s="293" t="s">
        <v>3948</v>
      </c>
      <c r="G110" s="294" t="s">
        <v>3904</v>
      </c>
      <c r="H110" s="295">
        <v>1</v>
      </c>
      <c r="I110" s="116">
        <v>0</v>
      </c>
      <c r="J110" s="296">
        <f>ROUND(I110*H110,2)</f>
        <v>0</v>
      </c>
      <c r="K110" s="293" t="s">
        <v>351</v>
      </c>
      <c r="L110" s="213"/>
      <c r="M110" s="297" t="s">
        <v>5</v>
      </c>
      <c r="N110" s="298" t="s">
        <v>48</v>
      </c>
      <c r="O110" s="214"/>
      <c r="P110" s="299">
        <f>O110*H110</f>
        <v>0</v>
      </c>
      <c r="Q110" s="299">
        <v>0</v>
      </c>
      <c r="R110" s="299">
        <f>Q110*H110</f>
        <v>0</v>
      </c>
      <c r="S110" s="299">
        <v>0</v>
      </c>
      <c r="T110" s="300">
        <f>S110*H110</f>
        <v>0</v>
      </c>
      <c r="AR110" s="202" t="s">
        <v>3905</v>
      </c>
      <c r="AT110" s="202" t="s">
        <v>198</v>
      </c>
      <c r="AU110" s="202" t="s">
        <v>208</v>
      </c>
      <c r="AY110" s="202" t="s">
        <v>196</v>
      </c>
      <c r="BE110" s="301">
        <f>IF(N110="základní",J110,0)</f>
        <v>0</v>
      </c>
      <c r="BF110" s="301">
        <f>IF(N110="snížená",J110,0)</f>
        <v>0</v>
      </c>
      <c r="BG110" s="301">
        <f>IF(N110="zákl. přenesená",J110,0)</f>
        <v>0</v>
      </c>
      <c r="BH110" s="301">
        <f>IF(N110="sníž. přenesená",J110,0)</f>
        <v>0</v>
      </c>
      <c r="BI110" s="301">
        <f>IF(N110="nulová",J110,0)</f>
        <v>0</v>
      </c>
      <c r="BJ110" s="202" t="s">
        <v>39</v>
      </c>
      <c r="BK110" s="301">
        <f>ROUND(I110*H110,2)</f>
        <v>0</v>
      </c>
      <c r="BL110" s="202" t="s">
        <v>3905</v>
      </c>
      <c r="BM110" s="202" t="s">
        <v>3949</v>
      </c>
    </row>
    <row r="111" spans="2:65" s="212" customFormat="1" ht="40.5">
      <c r="B111" s="213"/>
      <c r="D111" s="313" t="s">
        <v>1772</v>
      </c>
      <c r="F111" s="324" t="s">
        <v>3950</v>
      </c>
      <c r="I111" s="119"/>
      <c r="L111" s="213"/>
      <c r="M111" s="325"/>
      <c r="N111" s="214"/>
      <c r="O111" s="214"/>
      <c r="P111" s="214"/>
      <c r="Q111" s="214"/>
      <c r="R111" s="214"/>
      <c r="S111" s="214"/>
      <c r="T111" s="326"/>
      <c r="AT111" s="202" t="s">
        <v>1772</v>
      </c>
      <c r="AU111" s="202" t="s">
        <v>208</v>
      </c>
    </row>
    <row r="112" spans="2:65" s="279" customFormat="1" ht="22.35" customHeight="1">
      <c r="B112" s="278"/>
      <c r="D112" s="280" t="s">
        <v>76</v>
      </c>
      <c r="E112" s="289" t="s">
        <v>3951</v>
      </c>
      <c r="F112" s="289" t="s">
        <v>3952</v>
      </c>
      <c r="I112" s="115"/>
      <c r="J112" s="290">
        <f>BK112</f>
        <v>0</v>
      </c>
      <c r="L112" s="278"/>
      <c r="M112" s="283"/>
      <c r="N112" s="284"/>
      <c r="O112" s="284"/>
      <c r="P112" s="285">
        <f>SUM(P113:P118)</f>
        <v>0</v>
      </c>
      <c r="Q112" s="284"/>
      <c r="R112" s="285">
        <f>SUM(R113:R118)</f>
        <v>0</v>
      </c>
      <c r="S112" s="284"/>
      <c r="T112" s="286">
        <f>SUM(T113:T118)</f>
        <v>0</v>
      </c>
      <c r="AR112" s="280" t="s">
        <v>203</v>
      </c>
      <c r="AT112" s="287" t="s">
        <v>76</v>
      </c>
      <c r="AU112" s="287" t="s">
        <v>85</v>
      </c>
      <c r="AY112" s="280" t="s">
        <v>196</v>
      </c>
      <c r="BK112" s="288">
        <f>SUM(BK113:BK118)</f>
        <v>0</v>
      </c>
    </row>
    <row r="113" spans="2:65" s="212" customFormat="1" ht="25.5" customHeight="1">
      <c r="B113" s="213"/>
      <c r="C113" s="291" t="s">
        <v>240</v>
      </c>
      <c r="D113" s="291" t="s">
        <v>198</v>
      </c>
      <c r="E113" s="292" t="s">
        <v>3953</v>
      </c>
      <c r="F113" s="293" t="s">
        <v>3954</v>
      </c>
      <c r="G113" s="294" t="s">
        <v>3904</v>
      </c>
      <c r="H113" s="295">
        <v>1</v>
      </c>
      <c r="I113" s="116">
        <v>0</v>
      </c>
      <c r="J113" s="296">
        <f>ROUND(I113*H113,2)</f>
        <v>0</v>
      </c>
      <c r="K113" s="293" t="s">
        <v>351</v>
      </c>
      <c r="L113" s="213"/>
      <c r="M113" s="297" t="s">
        <v>5</v>
      </c>
      <c r="N113" s="298" t="s">
        <v>48</v>
      </c>
      <c r="O113" s="214"/>
      <c r="P113" s="299">
        <f>O113*H113</f>
        <v>0</v>
      </c>
      <c r="Q113" s="299">
        <v>0</v>
      </c>
      <c r="R113" s="299">
        <f>Q113*H113</f>
        <v>0</v>
      </c>
      <c r="S113" s="299">
        <v>0</v>
      </c>
      <c r="T113" s="300">
        <f>S113*H113</f>
        <v>0</v>
      </c>
      <c r="AR113" s="202" t="s">
        <v>3905</v>
      </c>
      <c r="AT113" s="202" t="s">
        <v>198</v>
      </c>
      <c r="AU113" s="202" t="s">
        <v>208</v>
      </c>
      <c r="AY113" s="202" t="s">
        <v>196</v>
      </c>
      <c r="BE113" s="301">
        <f>IF(N113="základní",J113,0)</f>
        <v>0</v>
      </c>
      <c r="BF113" s="301">
        <f>IF(N113="snížená",J113,0)</f>
        <v>0</v>
      </c>
      <c r="BG113" s="301">
        <f>IF(N113="zákl. přenesená",J113,0)</f>
        <v>0</v>
      </c>
      <c r="BH113" s="301">
        <f>IF(N113="sníž. přenesená",J113,0)</f>
        <v>0</v>
      </c>
      <c r="BI113" s="301">
        <f>IF(N113="nulová",J113,0)</f>
        <v>0</v>
      </c>
      <c r="BJ113" s="202" t="s">
        <v>39</v>
      </c>
      <c r="BK113" s="301">
        <f>ROUND(I113*H113,2)</f>
        <v>0</v>
      </c>
      <c r="BL113" s="202" t="s">
        <v>3905</v>
      </c>
      <c r="BM113" s="202" t="s">
        <v>3955</v>
      </c>
    </row>
    <row r="114" spans="2:65" s="212" customFormat="1" ht="54">
      <c r="B114" s="213"/>
      <c r="D114" s="313" t="s">
        <v>1772</v>
      </c>
      <c r="F114" s="324" t="s">
        <v>3956</v>
      </c>
      <c r="I114" s="119"/>
      <c r="L114" s="213"/>
      <c r="M114" s="325"/>
      <c r="N114" s="214"/>
      <c r="O114" s="214"/>
      <c r="P114" s="214"/>
      <c r="Q114" s="214"/>
      <c r="R114" s="214"/>
      <c r="S114" s="214"/>
      <c r="T114" s="326"/>
      <c r="AT114" s="202" t="s">
        <v>1772</v>
      </c>
      <c r="AU114" s="202" t="s">
        <v>208</v>
      </c>
    </row>
    <row r="115" spans="2:65" s="212" customFormat="1" ht="25.5" customHeight="1">
      <c r="B115" s="213"/>
      <c r="C115" s="291" t="s">
        <v>245</v>
      </c>
      <c r="D115" s="291" t="s">
        <v>198</v>
      </c>
      <c r="E115" s="292" t="s">
        <v>3957</v>
      </c>
      <c r="F115" s="293" t="s">
        <v>3958</v>
      </c>
      <c r="G115" s="294" t="s">
        <v>3904</v>
      </c>
      <c r="H115" s="295">
        <v>1</v>
      </c>
      <c r="I115" s="116">
        <v>0</v>
      </c>
      <c r="J115" s="296">
        <f>ROUND(I115*H115,2)</f>
        <v>0</v>
      </c>
      <c r="K115" s="293" t="s">
        <v>351</v>
      </c>
      <c r="L115" s="213"/>
      <c r="M115" s="297" t="s">
        <v>5</v>
      </c>
      <c r="N115" s="298" t="s">
        <v>48</v>
      </c>
      <c r="O115" s="214"/>
      <c r="P115" s="299">
        <f>O115*H115</f>
        <v>0</v>
      </c>
      <c r="Q115" s="299">
        <v>0</v>
      </c>
      <c r="R115" s="299">
        <f>Q115*H115</f>
        <v>0</v>
      </c>
      <c r="S115" s="299">
        <v>0</v>
      </c>
      <c r="T115" s="300">
        <f>S115*H115</f>
        <v>0</v>
      </c>
      <c r="AR115" s="202" t="s">
        <v>3905</v>
      </c>
      <c r="AT115" s="202" t="s">
        <v>198</v>
      </c>
      <c r="AU115" s="202" t="s">
        <v>208</v>
      </c>
      <c r="AY115" s="202" t="s">
        <v>196</v>
      </c>
      <c r="BE115" s="301">
        <f>IF(N115="základní",J115,0)</f>
        <v>0</v>
      </c>
      <c r="BF115" s="301">
        <f>IF(N115="snížená",J115,0)</f>
        <v>0</v>
      </c>
      <c r="BG115" s="301">
        <f>IF(N115="zákl. přenesená",J115,0)</f>
        <v>0</v>
      </c>
      <c r="BH115" s="301">
        <f>IF(N115="sníž. přenesená",J115,0)</f>
        <v>0</v>
      </c>
      <c r="BI115" s="301">
        <f>IF(N115="nulová",J115,0)</f>
        <v>0</v>
      </c>
      <c r="BJ115" s="202" t="s">
        <v>39</v>
      </c>
      <c r="BK115" s="301">
        <f>ROUND(I115*H115,2)</f>
        <v>0</v>
      </c>
      <c r="BL115" s="202" t="s">
        <v>3905</v>
      </c>
      <c r="BM115" s="202" t="s">
        <v>3959</v>
      </c>
    </row>
    <row r="116" spans="2:65" s="212" customFormat="1" ht="40.5">
      <c r="B116" s="213"/>
      <c r="D116" s="313" t="s">
        <v>1772</v>
      </c>
      <c r="F116" s="324" t="s">
        <v>3960</v>
      </c>
      <c r="I116" s="119"/>
      <c r="L116" s="213"/>
      <c r="M116" s="325"/>
      <c r="N116" s="214"/>
      <c r="O116" s="214"/>
      <c r="P116" s="214"/>
      <c r="Q116" s="214"/>
      <c r="R116" s="214"/>
      <c r="S116" s="214"/>
      <c r="T116" s="326"/>
      <c r="AT116" s="202" t="s">
        <v>1772</v>
      </c>
      <c r="AU116" s="202" t="s">
        <v>208</v>
      </c>
    </row>
    <row r="117" spans="2:65" s="212" customFormat="1" ht="16.5" customHeight="1">
      <c r="B117" s="213"/>
      <c r="C117" s="291" t="s">
        <v>250</v>
      </c>
      <c r="D117" s="291" t="s">
        <v>198</v>
      </c>
      <c r="E117" s="292" t="s">
        <v>3961</v>
      </c>
      <c r="F117" s="293" t="s">
        <v>3962</v>
      </c>
      <c r="G117" s="294" t="s">
        <v>3904</v>
      </c>
      <c r="H117" s="295">
        <v>1</v>
      </c>
      <c r="I117" s="116">
        <v>0</v>
      </c>
      <c r="J117" s="296">
        <f>ROUND(I117*H117,2)</f>
        <v>0</v>
      </c>
      <c r="K117" s="293" t="s">
        <v>351</v>
      </c>
      <c r="L117" s="213"/>
      <c r="M117" s="297" t="s">
        <v>5</v>
      </c>
      <c r="N117" s="298" t="s">
        <v>48</v>
      </c>
      <c r="O117" s="214"/>
      <c r="P117" s="299">
        <f>O117*H117</f>
        <v>0</v>
      </c>
      <c r="Q117" s="299">
        <v>0</v>
      </c>
      <c r="R117" s="299">
        <f>Q117*H117</f>
        <v>0</v>
      </c>
      <c r="S117" s="299">
        <v>0</v>
      </c>
      <c r="T117" s="300">
        <f>S117*H117</f>
        <v>0</v>
      </c>
      <c r="AR117" s="202" t="s">
        <v>3905</v>
      </c>
      <c r="AT117" s="202" t="s">
        <v>198</v>
      </c>
      <c r="AU117" s="202" t="s">
        <v>208</v>
      </c>
      <c r="AY117" s="202" t="s">
        <v>196</v>
      </c>
      <c r="BE117" s="301">
        <f>IF(N117="základní",J117,0)</f>
        <v>0</v>
      </c>
      <c r="BF117" s="301">
        <f>IF(N117="snížená",J117,0)</f>
        <v>0</v>
      </c>
      <c r="BG117" s="301">
        <f>IF(N117="zákl. přenesená",J117,0)</f>
        <v>0</v>
      </c>
      <c r="BH117" s="301">
        <f>IF(N117="sníž. přenesená",J117,0)</f>
        <v>0</v>
      </c>
      <c r="BI117" s="301">
        <f>IF(N117="nulová",J117,0)</f>
        <v>0</v>
      </c>
      <c r="BJ117" s="202" t="s">
        <v>39</v>
      </c>
      <c r="BK117" s="301">
        <f>ROUND(I117*H117,2)</f>
        <v>0</v>
      </c>
      <c r="BL117" s="202" t="s">
        <v>3905</v>
      </c>
      <c r="BM117" s="202" t="s">
        <v>3963</v>
      </c>
    </row>
    <row r="118" spans="2:65" s="212" customFormat="1" ht="67.5">
      <c r="B118" s="213"/>
      <c r="D118" s="313" t="s">
        <v>1772</v>
      </c>
      <c r="F118" s="324" t="s">
        <v>3964</v>
      </c>
      <c r="I118" s="119"/>
      <c r="L118" s="213"/>
      <c r="M118" s="328"/>
      <c r="N118" s="321"/>
      <c r="O118" s="321"/>
      <c r="P118" s="321"/>
      <c r="Q118" s="321"/>
      <c r="R118" s="321"/>
      <c r="S118" s="321"/>
      <c r="T118" s="329"/>
      <c r="AT118" s="202" t="s">
        <v>1772</v>
      </c>
      <c r="AU118" s="202" t="s">
        <v>208</v>
      </c>
    </row>
    <row r="119" spans="2:65" s="212" customFormat="1" ht="6.95" customHeight="1">
      <c r="B119" s="236"/>
      <c r="C119" s="237"/>
      <c r="D119" s="237"/>
      <c r="E119" s="237"/>
      <c r="F119" s="237"/>
      <c r="G119" s="237"/>
      <c r="H119" s="237"/>
      <c r="I119" s="108"/>
      <c r="J119" s="237"/>
      <c r="K119" s="237"/>
      <c r="L119" s="213"/>
    </row>
  </sheetData>
  <sheetProtection password="805E" sheet="1" objects="1" scenarios="1"/>
  <autoFilter ref="C83:K118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20" customWidth="1"/>
    <col min="2" max="2" width="1.6640625" style="120" customWidth="1"/>
    <col min="3" max="4" width="5" style="120" customWidth="1"/>
    <col min="5" max="5" width="11.6640625" style="120" customWidth="1"/>
    <col min="6" max="6" width="9.1640625" style="120" customWidth="1"/>
    <col min="7" max="7" width="5" style="120" customWidth="1"/>
    <col min="8" max="8" width="77.83203125" style="120" customWidth="1"/>
    <col min="9" max="10" width="20" style="120" customWidth="1"/>
    <col min="11" max="11" width="1.6640625" style="120" customWidth="1"/>
  </cols>
  <sheetData>
    <row r="1" spans="2:11" ht="37.5" customHeight="1"/>
    <row r="2" spans="2:11" ht="7.5" customHeight="1">
      <c r="B2" s="121"/>
      <c r="C2" s="122"/>
      <c r="D2" s="122"/>
      <c r="E2" s="122"/>
      <c r="F2" s="122"/>
      <c r="G2" s="122"/>
      <c r="H2" s="122"/>
      <c r="I2" s="122"/>
      <c r="J2" s="122"/>
      <c r="K2" s="123"/>
    </row>
    <row r="3" spans="2:11" s="8" customFormat="1" ht="45" customHeight="1">
      <c r="B3" s="124"/>
      <c r="C3" s="385" t="s">
        <v>3965</v>
      </c>
      <c r="D3" s="385"/>
      <c r="E3" s="385"/>
      <c r="F3" s="385"/>
      <c r="G3" s="385"/>
      <c r="H3" s="385"/>
      <c r="I3" s="385"/>
      <c r="J3" s="385"/>
      <c r="K3" s="125"/>
    </row>
    <row r="4" spans="2:11" ht="25.5" customHeight="1">
      <c r="B4" s="126"/>
      <c r="C4" s="392" t="s">
        <v>3966</v>
      </c>
      <c r="D4" s="392"/>
      <c r="E4" s="392"/>
      <c r="F4" s="392"/>
      <c r="G4" s="392"/>
      <c r="H4" s="392"/>
      <c r="I4" s="392"/>
      <c r="J4" s="392"/>
      <c r="K4" s="127"/>
    </row>
    <row r="5" spans="2:11" ht="5.25" customHeight="1">
      <c r="B5" s="126"/>
      <c r="C5" s="128"/>
      <c r="D5" s="128"/>
      <c r="E5" s="128"/>
      <c r="F5" s="128"/>
      <c r="G5" s="128"/>
      <c r="H5" s="128"/>
      <c r="I5" s="128"/>
      <c r="J5" s="128"/>
      <c r="K5" s="127"/>
    </row>
    <row r="6" spans="2:11" ht="15" customHeight="1">
      <c r="B6" s="126"/>
      <c r="C6" s="388" t="s">
        <v>3967</v>
      </c>
      <c r="D6" s="388"/>
      <c r="E6" s="388"/>
      <c r="F6" s="388"/>
      <c r="G6" s="388"/>
      <c r="H6" s="388"/>
      <c r="I6" s="388"/>
      <c r="J6" s="388"/>
      <c r="K6" s="127"/>
    </row>
    <row r="7" spans="2:11" ht="15" customHeight="1">
      <c r="B7" s="130"/>
      <c r="C7" s="388" t="s">
        <v>3968</v>
      </c>
      <c r="D7" s="388"/>
      <c r="E7" s="388"/>
      <c r="F7" s="388"/>
      <c r="G7" s="388"/>
      <c r="H7" s="388"/>
      <c r="I7" s="388"/>
      <c r="J7" s="388"/>
      <c r="K7" s="127"/>
    </row>
    <row r="8" spans="2:11" ht="12.75" customHeight="1">
      <c r="B8" s="130"/>
      <c r="C8" s="129"/>
      <c r="D8" s="129"/>
      <c r="E8" s="129"/>
      <c r="F8" s="129"/>
      <c r="G8" s="129"/>
      <c r="H8" s="129"/>
      <c r="I8" s="129"/>
      <c r="J8" s="129"/>
      <c r="K8" s="127"/>
    </row>
    <row r="9" spans="2:11" ht="15" customHeight="1">
      <c r="B9" s="130"/>
      <c r="C9" s="388" t="s">
        <v>3969</v>
      </c>
      <c r="D9" s="388"/>
      <c r="E9" s="388"/>
      <c r="F9" s="388"/>
      <c r="G9" s="388"/>
      <c r="H9" s="388"/>
      <c r="I9" s="388"/>
      <c r="J9" s="388"/>
      <c r="K9" s="127"/>
    </row>
    <row r="10" spans="2:11" ht="15" customHeight="1">
      <c r="B10" s="130"/>
      <c r="C10" s="129"/>
      <c r="D10" s="388" t="s">
        <v>3970</v>
      </c>
      <c r="E10" s="388"/>
      <c r="F10" s="388"/>
      <c r="G10" s="388"/>
      <c r="H10" s="388"/>
      <c r="I10" s="388"/>
      <c r="J10" s="388"/>
      <c r="K10" s="127"/>
    </row>
    <row r="11" spans="2:11" ht="15" customHeight="1">
      <c r="B11" s="130"/>
      <c r="C11" s="131"/>
      <c r="D11" s="388" t="s">
        <v>3971</v>
      </c>
      <c r="E11" s="388"/>
      <c r="F11" s="388"/>
      <c r="G11" s="388"/>
      <c r="H11" s="388"/>
      <c r="I11" s="388"/>
      <c r="J11" s="388"/>
      <c r="K11" s="127"/>
    </row>
    <row r="12" spans="2:11" ht="12.75" customHeight="1">
      <c r="B12" s="130"/>
      <c r="C12" s="131"/>
      <c r="D12" s="131"/>
      <c r="E12" s="131"/>
      <c r="F12" s="131"/>
      <c r="G12" s="131"/>
      <c r="H12" s="131"/>
      <c r="I12" s="131"/>
      <c r="J12" s="131"/>
      <c r="K12" s="127"/>
    </row>
    <row r="13" spans="2:11" ht="15" customHeight="1">
      <c r="B13" s="130"/>
      <c r="C13" s="131"/>
      <c r="D13" s="388" t="s">
        <v>3972</v>
      </c>
      <c r="E13" s="388"/>
      <c r="F13" s="388"/>
      <c r="G13" s="388"/>
      <c r="H13" s="388"/>
      <c r="I13" s="388"/>
      <c r="J13" s="388"/>
      <c r="K13" s="127"/>
    </row>
    <row r="14" spans="2:11" ht="15" customHeight="1">
      <c r="B14" s="130"/>
      <c r="C14" s="131"/>
      <c r="D14" s="388" t="s">
        <v>3973</v>
      </c>
      <c r="E14" s="388"/>
      <c r="F14" s="388"/>
      <c r="G14" s="388"/>
      <c r="H14" s="388"/>
      <c r="I14" s="388"/>
      <c r="J14" s="388"/>
      <c r="K14" s="127"/>
    </row>
    <row r="15" spans="2:11" ht="15" customHeight="1">
      <c r="B15" s="130"/>
      <c r="C15" s="131"/>
      <c r="D15" s="388" t="s">
        <v>3974</v>
      </c>
      <c r="E15" s="388"/>
      <c r="F15" s="388"/>
      <c r="G15" s="388"/>
      <c r="H15" s="388"/>
      <c r="I15" s="388"/>
      <c r="J15" s="388"/>
      <c r="K15" s="127"/>
    </row>
    <row r="16" spans="2:11" ht="15" customHeight="1">
      <c r="B16" s="130"/>
      <c r="C16" s="131"/>
      <c r="D16" s="131"/>
      <c r="E16" s="132" t="s">
        <v>83</v>
      </c>
      <c r="F16" s="388" t="s">
        <v>3975</v>
      </c>
      <c r="G16" s="388"/>
      <c r="H16" s="388"/>
      <c r="I16" s="388"/>
      <c r="J16" s="388"/>
      <c r="K16" s="127"/>
    </row>
    <row r="17" spans="2:11" ht="15" customHeight="1">
      <c r="B17" s="130"/>
      <c r="C17" s="131"/>
      <c r="D17" s="131"/>
      <c r="E17" s="132" t="s">
        <v>3976</v>
      </c>
      <c r="F17" s="388" t="s">
        <v>3977</v>
      </c>
      <c r="G17" s="388"/>
      <c r="H17" s="388"/>
      <c r="I17" s="388"/>
      <c r="J17" s="388"/>
      <c r="K17" s="127"/>
    </row>
    <row r="18" spans="2:11" ht="15" customHeight="1">
      <c r="B18" s="130"/>
      <c r="C18" s="131"/>
      <c r="D18" s="131"/>
      <c r="E18" s="132" t="s">
        <v>3978</v>
      </c>
      <c r="F18" s="388" t="s">
        <v>3979</v>
      </c>
      <c r="G18" s="388"/>
      <c r="H18" s="388"/>
      <c r="I18" s="388"/>
      <c r="J18" s="388"/>
      <c r="K18" s="127"/>
    </row>
    <row r="19" spans="2:11" ht="15" customHeight="1">
      <c r="B19" s="130"/>
      <c r="C19" s="131"/>
      <c r="D19" s="131"/>
      <c r="E19" s="132" t="s">
        <v>3980</v>
      </c>
      <c r="F19" s="388" t="s">
        <v>3981</v>
      </c>
      <c r="G19" s="388"/>
      <c r="H19" s="388"/>
      <c r="I19" s="388"/>
      <c r="J19" s="388"/>
      <c r="K19" s="127"/>
    </row>
    <row r="20" spans="2:11" ht="15" customHeight="1">
      <c r="B20" s="130"/>
      <c r="C20" s="131"/>
      <c r="D20" s="131"/>
      <c r="E20" s="132" t="s">
        <v>2318</v>
      </c>
      <c r="F20" s="388" t="s">
        <v>1980</v>
      </c>
      <c r="G20" s="388"/>
      <c r="H20" s="388"/>
      <c r="I20" s="388"/>
      <c r="J20" s="388"/>
      <c r="K20" s="127"/>
    </row>
    <row r="21" spans="2:11" ht="15" customHeight="1">
      <c r="B21" s="130"/>
      <c r="C21" s="131"/>
      <c r="D21" s="131"/>
      <c r="E21" s="132" t="s">
        <v>89</v>
      </c>
      <c r="F21" s="388" t="s">
        <v>3982</v>
      </c>
      <c r="G21" s="388"/>
      <c r="H21" s="388"/>
      <c r="I21" s="388"/>
      <c r="J21" s="388"/>
      <c r="K21" s="127"/>
    </row>
    <row r="22" spans="2:11" ht="12.75" customHeight="1">
      <c r="B22" s="130"/>
      <c r="C22" s="131"/>
      <c r="D22" s="131"/>
      <c r="E22" s="131"/>
      <c r="F22" s="131"/>
      <c r="G22" s="131"/>
      <c r="H22" s="131"/>
      <c r="I22" s="131"/>
      <c r="J22" s="131"/>
      <c r="K22" s="127"/>
    </row>
    <row r="23" spans="2:11" ht="15" customHeight="1">
      <c r="B23" s="130"/>
      <c r="C23" s="388" t="s">
        <v>3983</v>
      </c>
      <c r="D23" s="388"/>
      <c r="E23" s="388"/>
      <c r="F23" s="388"/>
      <c r="G23" s="388"/>
      <c r="H23" s="388"/>
      <c r="I23" s="388"/>
      <c r="J23" s="388"/>
      <c r="K23" s="127"/>
    </row>
    <row r="24" spans="2:11" ht="15" customHeight="1">
      <c r="B24" s="130"/>
      <c r="C24" s="388" t="s">
        <v>3984</v>
      </c>
      <c r="D24" s="388"/>
      <c r="E24" s="388"/>
      <c r="F24" s="388"/>
      <c r="G24" s="388"/>
      <c r="H24" s="388"/>
      <c r="I24" s="388"/>
      <c r="J24" s="388"/>
      <c r="K24" s="127"/>
    </row>
    <row r="25" spans="2:11" ht="15" customHeight="1">
      <c r="B25" s="130"/>
      <c r="C25" s="129"/>
      <c r="D25" s="388" t="s">
        <v>3985</v>
      </c>
      <c r="E25" s="388"/>
      <c r="F25" s="388"/>
      <c r="G25" s="388"/>
      <c r="H25" s="388"/>
      <c r="I25" s="388"/>
      <c r="J25" s="388"/>
      <c r="K25" s="127"/>
    </row>
    <row r="26" spans="2:11" ht="15" customHeight="1">
      <c r="B26" s="130"/>
      <c r="C26" s="131"/>
      <c r="D26" s="388" t="s">
        <v>3986</v>
      </c>
      <c r="E26" s="388"/>
      <c r="F26" s="388"/>
      <c r="G26" s="388"/>
      <c r="H26" s="388"/>
      <c r="I26" s="388"/>
      <c r="J26" s="388"/>
      <c r="K26" s="127"/>
    </row>
    <row r="27" spans="2:11" ht="12.75" customHeight="1">
      <c r="B27" s="130"/>
      <c r="C27" s="131"/>
      <c r="D27" s="131"/>
      <c r="E27" s="131"/>
      <c r="F27" s="131"/>
      <c r="G27" s="131"/>
      <c r="H27" s="131"/>
      <c r="I27" s="131"/>
      <c r="J27" s="131"/>
      <c r="K27" s="127"/>
    </row>
    <row r="28" spans="2:11" ht="15" customHeight="1">
      <c r="B28" s="130"/>
      <c r="C28" s="131"/>
      <c r="D28" s="388" t="s">
        <v>3987</v>
      </c>
      <c r="E28" s="388"/>
      <c r="F28" s="388"/>
      <c r="G28" s="388"/>
      <c r="H28" s="388"/>
      <c r="I28" s="388"/>
      <c r="J28" s="388"/>
      <c r="K28" s="127"/>
    </row>
    <row r="29" spans="2:11" ht="15" customHeight="1">
      <c r="B29" s="130"/>
      <c r="C29" s="131"/>
      <c r="D29" s="388" t="s">
        <v>3988</v>
      </c>
      <c r="E29" s="388"/>
      <c r="F29" s="388"/>
      <c r="G29" s="388"/>
      <c r="H29" s="388"/>
      <c r="I29" s="388"/>
      <c r="J29" s="388"/>
      <c r="K29" s="127"/>
    </row>
    <row r="30" spans="2:11" ht="12.75" customHeight="1">
      <c r="B30" s="130"/>
      <c r="C30" s="131"/>
      <c r="D30" s="131"/>
      <c r="E30" s="131"/>
      <c r="F30" s="131"/>
      <c r="G30" s="131"/>
      <c r="H30" s="131"/>
      <c r="I30" s="131"/>
      <c r="J30" s="131"/>
      <c r="K30" s="127"/>
    </row>
    <row r="31" spans="2:11" ht="15" customHeight="1">
      <c r="B31" s="130"/>
      <c r="C31" s="131"/>
      <c r="D31" s="388" t="s">
        <v>3989</v>
      </c>
      <c r="E31" s="388"/>
      <c r="F31" s="388"/>
      <c r="G31" s="388"/>
      <c r="H31" s="388"/>
      <c r="I31" s="388"/>
      <c r="J31" s="388"/>
      <c r="K31" s="127"/>
    </row>
    <row r="32" spans="2:11" ht="15" customHeight="1">
      <c r="B32" s="130"/>
      <c r="C32" s="131"/>
      <c r="D32" s="388" t="s">
        <v>3990</v>
      </c>
      <c r="E32" s="388"/>
      <c r="F32" s="388"/>
      <c r="G32" s="388"/>
      <c r="H32" s="388"/>
      <c r="I32" s="388"/>
      <c r="J32" s="388"/>
      <c r="K32" s="127"/>
    </row>
    <row r="33" spans="2:11" ht="15" customHeight="1">
      <c r="B33" s="130"/>
      <c r="C33" s="131"/>
      <c r="D33" s="388" t="s">
        <v>3991</v>
      </c>
      <c r="E33" s="388"/>
      <c r="F33" s="388"/>
      <c r="G33" s="388"/>
      <c r="H33" s="388"/>
      <c r="I33" s="388"/>
      <c r="J33" s="388"/>
      <c r="K33" s="127"/>
    </row>
    <row r="34" spans="2:11" ht="15" customHeight="1">
      <c r="B34" s="130"/>
      <c r="C34" s="131"/>
      <c r="D34" s="129"/>
      <c r="E34" s="133" t="s">
        <v>181</v>
      </c>
      <c r="F34" s="129"/>
      <c r="G34" s="388" t="s">
        <v>3992</v>
      </c>
      <c r="H34" s="388"/>
      <c r="I34" s="388"/>
      <c r="J34" s="388"/>
      <c r="K34" s="127"/>
    </row>
    <row r="35" spans="2:11" ht="30.75" customHeight="1">
      <c r="B35" s="130"/>
      <c r="C35" s="131"/>
      <c r="D35" s="129"/>
      <c r="E35" s="133" t="s">
        <v>3993</v>
      </c>
      <c r="F35" s="129"/>
      <c r="G35" s="388" t="s">
        <v>3994</v>
      </c>
      <c r="H35" s="388"/>
      <c r="I35" s="388"/>
      <c r="J35" s="388"/>
      <c r="K35" s="127"/>
    </row>
    <row r="36" spans="2:11" ht="15" customHeight="1">
      <c r="B36" s="130"/>
      <c r="C36" s="131"/>
      <c r="D36" s="129"/>
      <c r="E36" s="133" t="s">
        <v>58</v>
      </c>
      <c r="F36" s="129"/>
      <c r="G36" s="388" t="s">
        <v>3995</v>
      </c>
      <c r="H36" s="388"/>
      <c r="I36" s="388"/>
      <c r="J36" s="388"/>
      <c r="K36" s="127"/>
    </row>
    <row r="37" spans="2:11" ht="15" customHeight="1">
      <c r="B37" s="130"/>
      <c r="C37" s="131"/>
      <c r="D37" s="129"/>
      <c r="E37" s="133" t="s">
        <v>182</v>
      </c>
      <c r="F37" s="129"/>
      <c r="G37" s="388" t="s">
        <v>3996</v>
      </c>
      <c r="H37" s="388"/>
      <c r="I37" s="388"/>
      <c r="J37" s="388"/>
      <c r="K37" s="127"/>
    </row>
    <row r="38" spans="2:11" ht="15" customHeight="1">
      <c r="B38" s="130"/>
      <c r="C38" s="131"/>
      <c r="D38" s="129"/>
      <c r="E38" s="133" t="s">
        <v>183</v>
      </c>
      <c r="F38" s="129"/>
      <c r="G38" s="388" t="s">
        <v>3997</v>
      </c>
      <c r="H38" s="388"/>
      <c r="I38" s="388"/>
      <c r="J38" s="388"/>
      <c r="K38" s="127"/>
    </row>
    <row r="39" spans="2:11" ht="15" customHeight="1">
      <c r="B39" s="130"/>
      <c r="C39" s="131"/>
      <c r="D39" s="129"/>
      <c r="E39" s="133" t="s">
        <v>184</v>
      </c>
      <c r="F39" s="129"/>
      <c r="G39" s="388" t="s">
        <v>3998</v>
      </c>
      <c r="H39" s="388"/>
      <c r="I39" s="388"/>
      <c r="J39" s="388"/>
      <c r="K39" s="127"/>
    </row>
    <row r="40" spans="2:11" ht="15" customHeight="1">
      <c r="B40" s="130"/>
      <c r="C40" s="131"/>
      <c r="D40" s="129"/>
      <c r="E40" s="133" t="s">
        <v>3999</v>
      </c>
      <c r="F40" s="129"/>
      <c r="G40" s="388" t="s">
        <v>4000</v>
      </c>
      <c r="H40" s="388"/>
      <c r="I40" s="388"/>
      <c r="J40" s="388"/>
      <c r="K40" s="127"/>
    </row>
    <row r="41" spans="2:11" ht="15" customHeight="1">
      <c r="B41" s="130"/>
      <c r="C41" s="131"/>
      <c r="D41" s="129"/>
      <c r="E41" s="133"/>
      <c r="F41" s="129"/>
      <c r="G41" s="388" t="s">
        <v>4001</v>
      </c>
      <c r="H41" s="388"/>
      <c r="I41" s="388"/>
      <c r="J41" s="388"/>
      <c r="K41" s="127"/>
    </row>
    <row r="42" spans="2:11" ht="15" customHeight="1">
      <c r="B42" s="130"/>
      <c r="C42" s="131"/>
      <c r="D42" s="129"/>
      <c r="E42" s="133" t="s">
        <v>4002</v>
      </c>
      <c r="F42" s="129"/>
      <c r="G42" s="388" t="s">
        <v>4003</v>
      </c>
      <c r="H42" s="388"/>
      <c r="I42" s="388"/>
      <c r="J42" s="388"/>
      <c r="K42" s="127"/>
    </row>
    <row r="43" spans="2:11" ht="15" customHeight="1">
      <c r="B43" s="130"/>
      <c r="C43" s="131"/>
      <c r="D43" s="129"/>
      <c r="E43" s="133" t="s">
        <v>186</v>
      </c>
      <c r="F43" s="129"/>
      <c r="G43" s="388" t="s">
        <v>4004</v>
      </c>
      <c r="H43" s="388"/>
      <c r="I43" s="388"/>
      <c r="J43" s="388"/>
      <c r="K43" s="127"/>
    </row>
    <row r="44" spans="2:11" ht="12.75" customHeight="1">
      <c r="B44" s="130"/>
      <c r="C44" s="131"/>
      <c r="D44" s="129"/>
      <c r="E44" s="129"/>
      <c r="F44" s="129"/>
      <c r="G44" s="129"/>
      <c r="H44" s="129"/>
      <c r="I44" s="129"/>
      <c r="J44" s="129"/>
      <c r="K44" s="127"/>
    </row>
    <row r="45" spans="2:11" ht="15" customHeight="1">
      <c r="B45" s="130"/>
      <c r="C45" s="131"/>
      <c r="D45" s="388" t="s">
        <v>4005</v>
      </c>
      <c r="E45" s="388"/>
      <c r="F45" s="388"/>
      <c r="G45" s="388"/>
      <c r="H45" s="388"/>
      <c r="I45" s="388"/>
      <c r="J45" s="388"/>
      <c r="K45" s="127"/>
    </row>
    <row r="46" spans="2:11" ht="15" customHeight="1">
      <c r="B46" s="130"/>
      <c r="C46" s="131"/>
      <c r="D46" s="131"/>
      <c r="E46" s="388" t="s">
        <v>4006</v>
      </c>
      <c r="F46" s="388"/>
      <c r="G46" s="388"/>
      <c r="H46" s="388"/>
      <c r="I46" s="388"/>
      <c r="J46" s="388"/>
      <c r="K46" s="127"/>
    </row>
    <row r="47" spans="2:11" ht="15" customHeight="1">
      <c r="B47" s="130"/>
      <c r="C47" s="131"/>
      <c r="D47" s="131"/>
      <c r="E47" s="388" t="s">
        <v>4007</v>
      </c>
      <c r="F47" s="388"/>
      <c r="G47" s="388"/>
      <c r="H47" s="388"/>
      <c r="I47" s="388"/>
      <c r="J47" s="388"/>
      <c r="K47" s="127"/>
    </row>
    <row r="48" spans="2:11" ht="15" customHeight="1">
      <c r="B48" s="130"/>
      <c r="C48" s="131"/>
      <c r="D48" s="131"/>
      <c r="E48" s="388" t="s">
        <v>4008</v>
      </c>
      <c r="F48" s="388"/>
      <c r="G48" s="388"/>
      <c r="H48" s="388"/>
      <c r="I48" s="388"/>
      <c r="J48" s="388"/>
      <c r="K48" s="127"/>
    </row>
    <row r="49" spans="2:11" ht="15" customHeight="1">
      <c r="B49" s="130"/>
      <c r="C49" s="131"/>
      <c r="D49" s="388" t="s">
        <v>4009</v>
      </c>
      <c r="E49" s="388"/>
      <c r="F49" s="388"/>
      <c r="G49" s="388"/>
      <c r="H49" s="388"/>
      <c r="I49" s="388"/>
      <c r="J49" s="388"/>
      <c r="K49" s="127"/>
    </row>
    <row r="50" spans="2:11" ht="25.5" customHeight="1">
      <c r="B50" s="126"/>
      <c r="C50" s="392" t="s">
        <v>4010</v>
      </c>
      <c r="D50" s="392"/>
      <c r="E50" s="392"/>
      <c r="F50" s="392"/>
      <c r="G50" s="392"/>
      <c r="H50" s="392"/>
      <c r="I50" s="392"/>
      <c r="J50" s="392"/>
      <c r="K50" s="127"/>
    </row>
    <row r="51" spans="2:11" ht="5.25" customHeight="1">
      <c r="B51" s="126"/>
      <c r="C51" s="128"/>
      <c r="D51" s="128"/>
      <c r="E51" s="128"/>
      <c r="F51" s="128"/>
      <c r="G51" s="128"/>
      <c r="H51" s="128"/>
      <c r="I51" s="128"/>
      <c r="J51" s="128"/>
      <c r="K51" s="127"/>
    </row>
    <row r="52" spans="2:11" ht="15" customHeight="1">
      <c r="B52" s="126"/>
      <c r="C52" s="388" t="s">
        <v>4011</v>
      </c>
      <c r="D52" s="388"/>
      <c r="E52" s="388"/>
      <c r="F52" s="388"/>
      <c r="G52" s="388"/>
      <c r="H52" s="388"/>
      <c r="I52" s="388"/>
      <c r="J52" s="388"/>
      <c r="K52" s="127"/>
    </row>
    <row r="53" spans="2:11" ht="15" customHeight="1">
      <c r="B53" s="126"/>
      <c r="C53" s="388" t="s">
        <v>4012</v>
      </c>
      <c r="D53" s="388"/>
      <c r="E53" s="388"/>
      <c r="F53" s="388"/>
      <c r="G53" s="388"/>
      <c r="H53" s="388"/>
      <c r="I53" s="388"/>
      <c r="J53" s="388"/>
      <c r="K53" s="127"/>
    </row>
    <row r="54" spans="2:11" ht="12.75" customHeight="1">
      <c r="B54" s="126"/>
      <c r="C54" s="129"/>
      <c r="D54" s="129"/>
      <c r="E54" s="129"/>
      <c r="F54" s="129"/>
      <c r="G54" s="129"/>
      <c r="H54" s="129"/>
      <c r="I54" s="129"/>
      <c r="J54" s="129"/>
      <c r="K54" s="127"/>
    </row>
    <row r="55" spans="2:11" ht="15" customHeight="1">
      <c r="B55" s="126"/>
      <c r="C55" s="388" t="s">
        <v>4013</v>
      </c>
      <c r="D55" s="388"/>
      <c r="E55" s="388"/>
      <c r="F55" s="388"/>
      <c r="G55" s="388"/>
      <c r="H55" s="388"/>
      <c r="I55" s="388"/>
      <c r="J55" s="388"/>
      <c r="K55" s="127"/>
    </row>
    <row r="56" spans="2:11" ht="15" customHeight="1">
      <c r="B56" s="126"/>
      <c r="C56" s="131"/>
      <c r="D56" s="388" t="s">
        <v>4014</v>
      </c>
      <c r="E56" s="388"/>
      <c r="F56" s="388"/>
      <c r="G56" s="388"/>
      <c r="H56" s="388"/>
      <c r="I56" s="388"/>
      <c r="J56" s="388"/>
      <c r="K56" s="127"/>
    </row>
    <row r="57" spans="2:11" ht="15" customHeight="1">
      <c r="B57" s="126"/>
      <c r="C57" s="131"/>
      <c r="D57" s="388" t="s">
        <v>4015</v>
      </c>
      <c r="E57" s="388"/>
      <c r="F57" s="388"/>
      <c r="G57" s="388"/>
      <c r="H57" s="388"/>
      <c r="I57" s="388"/>
      <c r="J57" s="388"/>
      <c r="K57" s="127"/>
    </row>
    <row r="58" spans="2:11" ht="15" customHeight="1">
      <c r="B58" s="126"/>
      <c r="C58" s="131"/>
      <c r="D58" s="388" t="s">
        <v>4016</v>
      </c>
      <c r="E58" s="388"/>
      <c r="F58" s="388"/>
      <c r="G58" s="388"/>
      <c r="H58" s="388"/>
      <c r="I58" s="388"/>
      <c r="J58" s="388"/>
      <c r="K58" s="127"/>
    </row>
    <row r="59" spans="2:11" ht="15" customHeight="1">
      <c r="B59" s="126"/>
      <c r="C59" s="131"/>
      <c r="D59" s="388" t="s">
        <v>4017</v>
      </c>
      <c r="E59" s="388"/>
      <c r="F59" s="388"/>
      <c r="G59" s="388"/>
      <c r="H59" s="388"/>
      <c r="I59" s="388"/>
      <c r="J59" s="388"/>
      <c r="K59" s="127"/>
    </row>
    <row r="60" spans="2:11" ht="15" customHeight="1">
      <c r="B60" s="126"/>
      <c r="C60" s="131"/>
      <c r="D60" s="389" t="s">
        <v>4018</v>
      </c>
      <c r="E60" s="389"/>
      <c r="F60" s="389"/>
      <c r="G60" s="389"/>
      <c r="H60" s="389"/>
      <c r="I60" s="389"/>
      <c r="J60" s="389"/>
      <c r="K60" s="127"/>
    </row>
    <row r="61" spans="2:11" ht="15" customHeight="1">
      <c r="B61" s="126"/>
      <c r="C61" s="131"/>
      <c r="D61" s="388" t="s">
        <v>4019</v>
      </c>
      <c r="E61" s="388"/>
      <c r="F61" s="388"/>
      <c r="G61" s="388"/>
      <c r="H61" s="388"/>
      <c r="I61" s="388"/>
      <c r="J61" s="388"/>
      <c r="K61" s="127"/>
    </row>
    <row r="62" spans="2:11" ht="12.75" customHeight="1">
      <c r="B62" s="126"/>
      <c r="C62" s="131"/>
      <c r="D62" s="131"/>
      <c r="E62" s="134"/>
      <c r="F62" s="131"/>
      <c r="G62" s="131"/>
      <c r="H62" s="131"/>
      <c r="I62" s="131"/>
      <c r="J62" s="131"/>
      <c r="K62" s="127"/>
    </row>
    <row r="63" spans="2:11" ht="15" customHeight="1">
      <c r="B63" s="126"/>
      <c r="C63" s="131"/>
      <c r="D63" s="388" t="s">
        <v>4020</v>
      </c>
      <c r="E63" s="388"/>
      <c r="F63" s="388"/>
      <c r="G63" s="388"/>
      <c r="H63" s="388"/>
      <c r="I63" s="388"/>
      <c r="J63" s="388"/>
      <c r="K63" s="127"/>
    </row>
    <row r="64" spans="2:11" ht="15" customHeight="1">
      <c r="B64" s="126"/>
      <c r="C64" s="131"/>
      <c r="D64" s="389" t="s">
        <v>4021</v>
      </c>
      <c r="E64" s="389"/>
      <c r="F64" s="389"/>
      <c r="G64" s="389"/>
      <c r="H64" s="389"/>
      <c r="I64" s="389"/>
      <c r="J64" s="389"/>
      <c r="K64" s="127"/>
    </row>
    <row r="65" spans="2:11" ht="15" customHeight="1">
      <c r="B65" s="126"/>
      <c r="C65" s="131"/>
      <c r="D65" s="388" t="s">
        <v>4022</v>
      </c>
      <c r="E65" s="388"/>
      <c r="F65" s="388"/>
      <c r="G65" s="388"/>
      <c r="H65" s="388"/>
      <c r="I65" s="388"/>
      <c r="J65" s="388"/>
      <c r="K65" s="127"/>
    </row>
    <row r="66" spans="2:11" ht="15" customHeight="1">
      <c r="B66" s="126"/>
      <c r="C66" s="131"/>
      <c r="D66" s="388" t="s">
        <v>4023</v>
      </c>
      <c r="E66" s="388"/>
      <c r="F66" s="388"/>
      <c r="G66" s="388"/>
      <c r="H66" s="388"/>
      <c r="I66" s="388"/>
      <c r="J66" s="388"/>
      <c r="K66" s="127"/>
    </row>
    <row r="67" spans="2:11" ht="15" customHeight="1">
      <c r="B67" s="126"/>
      <c r="C67" s="131"/>
      <c r="D67" s="388" t="s">
        <v>4024</v>
      </c>
      <c r="E67" s="388"/>
      <c r="F67" s="388"/>
      <c r="G67" s="388"/>
      <c r="H67" s="388"/>
      <c r="I67" s="388"/>
      <c r="J67" s="388"/>
      <c r="K67" s="127"/>
    </row>
    <row r="68" spans="2:11" ht="15" customHeight="1">
      <c r="B68" s="126"/>
      <c r="C68" s="131"/>
      <c r="D68" s="388" t="s">
        <v>4025</v>
      </c>
      <c r="E68" s="388"/>
      <c r="F68" s="388"/>
      <c r="G68" s="388"/>
      <c r="H68" s="388"/>
      <c r="I68" s="388"/>
      <c r="J68" s="388"/>
      <c r="K68" s="127"/>
    </row>
    <row r="69" spans="2:11" ht="12.75" customHeight="1">
      <c r="B69" s="135"/>
      <c r="C69" s="136"/>
      <c r="D69" s="136"/>
      <c r="E69" s="136"/>
      <c r="F69" s="136"/>
      <c r="G69" s="136"/>
      <c r="H69" s="136"/>
      <c r="I69" s="136"/>
      <c r="J69" s="136"/>
      <c r="K69" s="137"/>
    </row>
    <row r="70" spans="2:11" ht="18.75" customHeight="1">
      <c r="B70" s="138"/>
      <c r="C70" s="138"/>
      <c r="D70" s="138"/>
      <c r="E70" s="138"/>
      <c r="F70" s="138"/>
      <c r="G70" s="138"/>
      <c r="H70" s="138"/>
      <c r="I70" s="138"/>
      <c r="J70" s="138"/>
      <c r="K70" s="139"/>
    </row>
    <row r="71" spans="2:11" ht="18.75" customHeight="1">
      <c r="B71" s="139"/>
      <c r="C71" s="139"/>
      <c r="D71" s="139"/>
      <c r="E71" s="139"/>
      <c r="F71" s="139"/>
      <c r="G71" s="139"/>
      <c r="H71" s="139"/>
      <c r="I71" s="139"/>
      <c r="J71" s="139"/>
      <c r="K71" s="139"/>
    </row>
    <row r="72" spans="2:11" ht="7.5" customHeight="1">
      <c r="B72" s="140"/>
      <c r="C72" s="141"/>
      <c r="D72" s="141"/>
      <c r="E72" s="141"/>
      <c r="F72" s="141"/>
      <c r="G72" s="141"/>
      <c r="H72" s="141"/>
      <c r="I72" s="141"/>
      <c r="J72" s="141"/>
      <c r="K72" s="142"/>
    </row>
    <row r="73" spans="2:11" ht="45" customHeight="1">
      <c r="B73" s="143"/>
      <c r="C73" s="390" t="s">
        <v>141</v>
      </c>
      <c r="D73" s="390"/>
      <c r="E73" s="390"/>
      <c r="F73" s="390"/>
      <c r="G73" s="390"/>
      <c r="H73" s="390"/>
      <c r="I73" s="390"/>
      <c r="J73" s="390"/>
      <c r="K73" s="144"/>
    </row>
    <row r="74" spans="2:11" ht="17.25" customHeight="1">
      <c r="B74" s="143"/>
      <c r="C74" s="145" t="s">
        <v>4026</v>
      </c>
      <c r="D74" s="145"/>
      <c r="E74" s="145"/>
      <c r="F74" s="145" t="s">
        <v>4027</v>
      </c>
      <c r="G74" s="146"/>
      <c r="H74" s="145" t="s">
        <v>182</v>
      </c>
      <c r="I74" s="145" t="s">
        <v>62</v>
      </c>
      <c r="J74" s="145" t="s">
        <v>4028</v>
      </c>
      <c r="K74" s="144"/>
    </row>
    <row r="75" spans="2:11" ht="17.25" customHeight="1">
      <c r="B75" s="143"/>
      <c r="C75" s="147" t="s">
        <v>4029</v>
      </c>
      <c r="D75" s="147"/>
      <c r="E75" s="147"/>
      <c r="F75" s="148" t="s">
        <v>4030</v>
      </c>
      <c r="G75" s="149"/>
      <c r="H75" s="147"/>
      <c r="I75" s="147"/>
      <c r="J75" s="147" t="s">
        <v>4031</v>
      </c>
      <c r="K75" s="144"/>
    </row>
    <row r="76" spans="2:11" ht="5.25" customHeight="1">
      <c r="B76" s="143"/>
      <c r="C76" s="150"/>
      <c r="D76" s="150"/>
      <c r="E76" s="150"/>
      <c r="F76" s="150"/>
      <c r="G76" s="151"/>
      <c r="H76" s="150"/>
      <c r="I76" s="150"/>
      <c r="J76" s="150"/>
      <c r="K76" s="144"/>
    </row>
    <row r="77" spans="2:11" ht="15" customHeight="1">
      <c r="B77" s="143"/>
      <c r="C77" s="133" t="s">
        <v>58</v>
      </c>
      <c r="D77" s="150"/>
      <c r="E77" s="150"/>
      <c r="F77" s="152" t="s">
        <v>4032</v>
      </c>
      <c r="G77" s="151"/>
      <c r="H77" s="133" t="s">
        <v>4033</v>
      </c>
      <c r="I77" s="133" t="s">
        <v>4034</v>
      </c>
      <c r="J77" s="133">
        <v>20</v>
      </c>
      <c r="K77" s="144"/>
    </row>
    <row r="78" spans="2:11" ht="15" customHeight="1">
      <c r="B78" s="143"/>
      <c r="C78" s="133" t="s">
        <v>4035</v>
      </c>
      <c r="D78" s="133"/>
      <c r="E78" s="133"/>
      <c r="F78" s="152" t="s">
        <v>4032</v>
      </c>
      <c r="G78" s="151"/>
      <c r="H78" s="133" t="s">
        <v>4036</v>
      </c>
      <c r="I78" s="133" t="s">
        <v>4034</v>
      </c>
      <c r="J78" s="133">
        <v>120</v>
      </c>
      <c r="K78" s="144"/>
    </row>
    <row r="79" spans="2:11" ht="15" customHeight="1">
      <c r="B79" s="153"/>
      <c r="C79" s="133" t="s">
        <v>4037</v>
      </c>
      <c r="D79" s="133"/>
      <c r="E79" s="133"/>
      <c r="F79" s="152" t="s">
        <v>4038</v>
      </c>
      <c r="G79" s="151"/>
      <c r="H79" s="133" t="s">
        <v>4039</v>
      </c>
      <c r="I79" s="133" t="s">
        <v>4034</v>
      </c>
      <c r="J79" s="133">
        <v>50</v>
      </c>
      <c r="K79" s="144"/>
    </row>
    <row r="80" spans="2:11" ht="15" customHeight="1">
      <c r="B80" s="153"/>
      <c r="C80" s="133" t="s">
        <v>4040</v>
      </c>
      <c r="D80" s="133"/>
      <c r="E80" s="133"/>
      <c r="F80" s="152" t="s">
        <v>4032</v>
      </c>
      <c r="G80" s="151"/>
      <c r="H80" s="133" t="s">
        <v>4041</v>
      </c>
      <c r="I80" s="133" t="s">
        <v>4042</v>
      </c>
      <c r="J80" s="133"/>
      <c r="K80" s="144"/>
    </row>
    <row r="81" spans="2:11" ht="15" customHeight="1">
      <c r="B81" s="153"/>
      <c r="C81" s="154" t="s">
        <v>4043</v>
      </c>
      <c r="D81" s="154"/>
      <c r="E81" s="154"/>
      <c r="F81" s="155" t="s">
        <v>4038</v>
      </c>
      <c r="G81" s="154"/>
      <c r="H81" s="154" t="s">
        <v>4044</v>
      </c>
      <c r="I81" s="154" t="s">
        <v>4034</v>
      </c>
      <c r="J81" s="154">
        <v>15</v>
      </c>
      <c r="K81" s="144"/>
    </row>
    <row r="82" spans="2:11" ht="15" customHeight="1">
      <c r="B82" s="153"/>
      <c r="C82" s="154" t="s">
        <v>4045</v>
      </c>
      <c r="D82" s="154"/>
      <c r="E82" s="154"/>
      <c r="F82" s="155" t="s">
        <v>4038</v>
      </c>
      <c r="G82" s="154"/>
      <c r="H82" s="154" t="s">
        <v>4046</v>
      </c>
      <c r="I82" s="154" t="s">
        <v>4034</v>
      </c>
      <c r="J82" s="154">
        <v>15</v>
      </c>
      <c r="K82" s="144"/>
    </row>
    <row r="83" spans="2:11" ht="15" customHeight="1">
      <c r="B83" s="153"/>
      <c r="C83" s="154" t="s">
        <v>4047</v>
      </c>
      <c r="D83" s="154"/>
      <c r="E83" s="154"/>
      <c r="F83" s="155" t="s">
        <v>4038</v>
      </c>
      <c r="G83" s="154"/>
      <c r="H83" s="154" t="s">
        <v>4048</v>
      </c>
      <c r="I83" s="154" t="s">
        <v>4034</v>
      </c>
      <c r="J83" s="154">
        <v>20</v>
      </c>
      <c r="K83" s="144"/>
    </row>
    <row r="84" spans="2:11" ht="15" customHeight="1">
      <c r="B84" s="153"/>
      <c r="C84" s="154" t="s">
        <v>4049</v>
      </c>
      <c r="D84" s="154"/>
      <c r="E84" s="154"/>
      <c r="F84" s="155" t="s">
        <v>4038</v>
      </c>
      <c r="G84" s="154"/>
      <c r="H84" s="154" t="s">
        <v>4050</v>
      </c>
      <c r="I84" s="154" t="s">
        <v>4034</v>
      </c>
      <c r="J84" s="154">
        <v>20</v>
      </c>
      <c r="K84" s="144"/>
    </row>
    <row r="85" spans="2:11" ht="15" customHeight="1">
      <c r="B85" s="153"/>
      <c r="C85" s="133" t="s">
        <v>4051</v>
      </c>
      <c r="D85" s="133"/>
      <c r="E85" s="133"/>
      <c r="F85" s="152" t="s">
        <v>4038</v>
      </c>
      <c r="G85" s="151"/>
      <c r="H85" s="133" t="s">
        <v>4052</v>
      </c>
      <c r="I85" s="133" t="s">
        <v>4034</v>
      </c>
      <c r="J85" s="133">
        <v>50</v>
      </c>
      <c r="K85" s="144"/>
    </row>
    <row r="86" spans="2:11" ht="15" customHeight="1">
      <c r="B86" s="153"/>
      <c r="C86" s="133" t="s">
        <v>4053</v>
      </c>
      <c r="D86" s="133"/>
      <c r="E86" s="133"/>
      <c r="F86" s="152" t="s">
        <v>4038</v>
      </c>
      <c r="G86" s="151"/>
      <c r="H86" s="133" t="s">
        <v>4054</v>
      </c>
      <c r="I86" s="133" t="s">
        <v>4034</v>
      </c>
      <c r="J86" s="133">
        <v>20</v>
      </c>
      <c r="K86" s="144"/>
    </row>
    <row r="87" spans="2:11" ht="15" customHeight="1">
      <c r="B87" s="153"/>
      <c r="C87" s="133" t="s">
        <v>4055</v>
      </c>
      <c r="D87" s="133"/>
      <c r="E87" s="133"/>
      <c r="F87" s="152" t="s">
        <v>4038</v>
      </c>
      <c r="G87" s="151"/>
      <c r="H87" s="133" t="s">
        <v>4056</v>
      </c>
      <c r="I87" s="133" t="s">
        <v>4034</v>
      </c>
      <c r="J87" s="133">
        <v>20</v>
      </c>
      <c r="K87" s="144"/>
    </row>
    <row r="88" spans="2:11" ht="15" customHeight="1">
      <c r="B88" s="153"/>
      <c r="C88" s="133" t="s">
        <v>4057</v>
      </c>
      <c r="D88" s="133"/>
      <c r="E88" s="133"/>
      <c r="F88" s="152" t="s">
        <v>4038</v>
      </c>
      <c r="G88" s="151"/>
      <c r="H88" s="133" t="s">
        <v>4058</v>
      </c>
      <c r="I88" s="133" t="s">
        <v>4034</v>
      </c>
      <c r="J88" s="133">
        <v>50</v>
      </c>
      <c r="K88" s="144"/>
    </row>
    <row r="89" spans="2:11" ht="15" customHeight="1">
      <c r="B89" s="153"/>
      <c r="C89" s="133" t="s">
        <v>4059</v>
      </c>
      <c r="D89" s="133"/>
      <c r="E89" s="133"/>
      <c r="F89" s="152" t="s">
        <v>4038</v>
      </c>
      <c r="G89" s="151"/>
      <c r="H89" s="133" t="s">
        <v>4059</v>
      </c>
      <c r="I89" s="133" t="s">
        <v>4034</v>
      </c>
      <c r="J89" s="133">
        <v>50</v>
      </c>
      <c r="K89" s="144"/>
    </row>
    <row r="90" spans="2:11" ht="15" customHeight="1">
      <c r="B90" s="153"/>
      <c r="C90" s="133" t="s">
        <v>187</v>
      </c>
      <c r="D90" s="133"/>
      <c r="E90" s="133"/>
      <c r="F90" s="152" t="s">
        <v>4038</v>
      </c>
      <c r="G90" s="151"/>
      <c r="H90" s="133" t="s">
        <v>4060</v>
      </c>
      <c r="I90" s="133" t="s">
        <v>4034</v>
      </c>
      <c r="J90" s="133">
        <v>255</v>
      </c>
      <c r="K90" s="144"/>
    </row>
    <row r="91" spans="2:11" ht="15" customHeight="1">
      <c r="B91" s="153"/>
      <c r="C91" s="133" t="s">
        <v>4061</v>
      </c>
      <c r="D91" s="133"/>
      <c r="E91" s="133"/>
      <c r="F91" s="152" t="s">
        <v>4032</v>
      </c>
      <c r="G91" s="151"/>
      <c r="H91" s="133" t="s">
        <v>4062</v>
      </c>
      <c r="I91" s="133" t="s">
        <v>4063</v>
      </c>
      <c r="J91" s="133"/>
      <c r="K91" s="144"/>
    </row>
    <row r="92" spans="2:11" ht="15" customHeight="1">
      <c r="B92" s="153"/>
      <c r="C92" s="133" t="s">
        <v>4064</v>
      </c>
      <c r="D92" s="133"/>
      <c r="E92" s="133"/>
      <c r="F92" s="152" t="s">
        <v>4032</v>
      </c>
      <c r="G92" s="151"/>
      <c r="H92" s="133" t="s">
        <v>4065</v>
      </c>
      <c r="I92" s="133" t="s">
        <v>4066</v>
      </c>
      <c r="J92" s="133"/>
      <c r="K92" s="144"/>
    </row>
    <row r="93" spans="2:11" ht="15" customHeight="1">
      <c r="B93" s="153"/>
      <c r="C93" s="133" t="s">
        <v>4067</v>
      </c>
      <c r="D93" s="133"/>
      <c r="E93" s="133"/>
      <c r="F93" s="152" t="s">
        <v>4032</v>
      </c>
      <c r="G93" s="151"/>
      <c r="H93" s="133" t="s">
        <v>4067</v>
      </c>
      <c r="I93" s="133" t="s">
        <v>4066</v>
      </c>
      <c r="J93" s="133"/>
      <c r="K93" s="144"/>
    </row>
    <row r="94" spans="2:11" ht="15" customHeight="1">
      <c r="B94" s="153"/>
      <c r="C94" s="133" t="s">
        <v>43</v>
      </c>
      <c r="D94" s="133"/>
      <c r="E94" s="133"/>
      <c r="F94" s="152" t="s">
        <v>4032</v>
      </c>
      <c r="G94" s="151"/>
      <c r="H94" s="133" t="s">
        <v>4068</v>
      </c>
      <c r="I94" s="133" t="s">
        <v>4066</v>
      </c>
      <c r="J94" s="133"/>
      <c r="K94" s="144"/>
    </row>
    <row r="95" spans="2:11" ht="15" customHeight="1">
      <c r="B95" s="153"/>
      <c r="C95" s="133" t="s">
        <v>53</v>
      </c>
      <c r="D95" s="133"/>
      <c r="E95" s="133"/>
      <c r="F95" s="152" t="s">
        <v>4032</v>
      </c>
      <c r="G95" s="151"/>
      <c r="H95" s="133" t="s">
        <v>4069</v>
      </c>
      <c r="I95" s="133" t="s">
        <v>4066</v>
      </c>
      <c r="J95" s="133"/>
      <c r="K95" s="144"/>
    </row>
    <row r="96" spans="2:11" ht="15" customHeight="1">
      <c r="B96" s="156"/>
      <c r="C96" s="157"/>
      <c r="D96" s="157"/>
      <c r="E96" s="157"/>
      <c r="F96" s="157"/>
      <c r="G96" s="157"/>
      <c r="H96" s="157"/>
      <c r="I96" s="157"/>
      <c r="J96" s="157"/>
      <c r="K96" s="158"/>
    </row>
    <row r="97" spans="2:11" ht="18.75" customHeight="1">
      <c r="B97" s="159"/>
      <c r="C97" s="160"/>
      <c r="D97" s="160"/>
      <c r="E97" s="160"/>
      <c r="F97" s="160"/>
      <c r="G97" s="160"/>
      <c r="H97" s="160"/>
      <c r="I97" s="160"/>
      <c r="J97" s="160"/>
      <c r="K97" s="159"/>
    </row>
    <row r="98" spans="2:11" ht="18.75" customHeight="1">
      <c r="B98" s="139"/>
      <c r="C98" s="139"/>
      <c r="D98" s="139"/>
      <c r="E98" s="139"/>
      <c r="F98" s="139"/>
      <c r="G98" s="139"/>
      <c r="H98" s="139"/>
      <c r="I98" s="139"/>
      <c r="J98" s="139"/>
      <c r="K98" s="139"/>
    </row>
    <row r="99" spans="2:11" ht="7.5" customHeight="1">
      <c r="B99" s="140"/>
      <c r="C99" s="141"/>
      <c r="D99" s="141"/>
      <c r="E99" s="141"/>
      <c r="F99" s="141"/>
      <c r="G99" s="141"/>
      <c r="H99" s="141"/>
      <c r="I99" s="141"/>
      <c r="J99" s="141"/>
      <c r="K99" s="142"/>
    </row>
    <row r="100" spans="2:11" ht="45" customHeight="1">
      <c r="B100" s="143"/>
      <c r="C100" s="390" t="s">
        <v>4070</v>
      </c>
      <c r="D100" s="390"/>
      <c r="E100" s="390"/>
      <c r="F100" s="390"/>
      <c r="G100" s="390"/>
      <c r="H100" s="390"/>
      <c r="I100" s="390"/>
      <c r="J100" s="390"/>
      <c r="K100" s="144"/>
    </row>
    <row r="101" spans="2:11" ht="17.25" customHeight="1">
      <c r="B101" s="143"/>
      <c r="C101" s="145" t="s">
        <v>4026</v>
      </c>
      <c r="D101" s="145"/>
      <c r="E101" s="145"/>
      <c r="F101" s="145" t="s">
        <v>4027</v>
      </c>
      <c r="G101" s="146"/>
      <c r="H101" s="145" t="s">
        <v>182</v>
      </c>
      <c r="I101" s="145" t="s">
        <v>62</v>
      </c>
      <c r="J101" s="145" t="s">
        <v>4028</v>
      </c>
      <c r="K101" s="144"/>
    </row>
    <row r="102" spans="2:11" ht="17.25" customHeight="1">
      <c r="B102" s="143"/>
      <c r="C102" s="147" t="s">
        <v>4029</v>
      </c>
      <c r="D102" s="147"/>
      <c r="E102" s="147"/>
      <c r="F102" s="148" t="s">
        <v>4030</v>
      </c>
      <c r="G102" s="149"/>
      <c r="H102" s="147"/>
      <c r="I102" s="147"/>
      <c r="J102" s="147" t="s">
        <v>4031</v>
      </c>
      <c r="K102" s="144"/>
    </row>
    <row r="103" spans="2:11" ht="5.25" customHeight="1">
      <c r="B103" s="143"/>
      <c r="C103" s="145"/>
      <c r="D103" s="145"/>
      <c r="E103" s="145"/>
      <c r="F103" s="145"/>
      <c r="G103" s="161"/>
      <c r="H103" s="145"/>
      <c r="I103" s="145"/>
      <c r="J103" s="145"/>
      <c r="K103" s="144"/>
    </row>
    <row r="104" spans="2:11" ht="15" customHeight="1">
      <c r="B104" s="143"/>
      <c r="C104" s="133" t="s">
        <v>58</v>
      </c>
      <c r="D104" s="150"/>
      <c r="E104" s="150"/>
      <c r="F104" s="152" t="s">
        <v>4032</v>
      </c>
      <c r="G104" s="161"/>
      <c r="H104" s="133" t="s">
        <v>4071</v>
      </c>
      <c r="I104" s="133" t="s">
        <v>4034</v>
      </c>
      <c r="J104" s="133">
        <v>20</v>
      </c>
      <c r="K104" s="144"/>
    </row>
    <row r="105" spans="2:11" ht="15" customHeight="1">
      <c r="B105" s="143"/>
      <c r="C105" s="133" t="s">
        <v>4035</v>
      </c>
      <c r="D105" s="133"/>
      <c r="E105" s="133"/>
      <c r="F105" s="152" t="s">
        <v>4032</v>
      </c>
      <c r="G105" s="133"/>
      <c r="H105" s="133" t="s">
        <v>4071</v>
      </c>
      <c r="I105" s="133" t="s">
        <v>4034</v>
      </c>
      <c r="J105" s="133">
        <v>120</v>
      </c>
      <c r="K105" s="144"/>
    </row>
    <row r="106" spans="2:11" ht="15" customHeight="1">
      <c r="B106" s="153"/>
      <c r="C106" s="133" t="s">
        <v>4037</v>
      </c>
      <c r="D106" s="133"/>
      <c r="E106" s="133"/>
      <c r="F106" s="152" t="s">
        <v>4038</v>
      </c>
      <c r="G106" s="133"/>
      <c r="H106" s="133" t="s">
        <v>4071</v>
      </c>
      <c r="I106" s="133" t="s">
        <v>4034</v>
      </c>
      <c r="J106" s="133">
        <v>50</v>
      </c>
      <c r="K106" s="144"/>
    </row>
    <row r="107" spans="2:11" ht="15" customHeight="1">
      <c r="B107" s="153"/>
      <c r="C107" s="133" t="s">
        <v>4040</v>
      </c>
      <c r="D107" s="133"/>
      <c r="E107" s="133"/>
      <c r="F107" s="152" t="s">
        <v>4032</v>
      </c>
      <c r="G107" s="133"/>
      <c r="H107" s="133" t="s">
        <v>4071</v>
      </c>
      <c r="I107" s="133" t="s">
        <v>4042</v>
      </c>
      <c r="J107" s="133"/>
      <c r="K107" s="144"/>
    </row>
    <row r="108" spans="2:11" ht="15" customHeight="1">
      <c r="B108" s="153"/>
      <c r="C108" s="133" t="s">
        <v>4051</v>
      </c>
      <c r="D108" s="133"/>
      <c r="E108" s="133"/>
      <c r="F108" s="152" t="s">
        <v>4038</v>
      </c>
      <c r="G108" s="133"/>
      <c r="H108" s="133" t="s">
        <v>4071</v>
      </c>
      <c r="I108" s="133" t="s">
        <v>4034</v>
      </c>
      <c r="J108" s="133">
        <v>50</v>
      </c>
      <c r="K108" s="144"/>
    </row>
    <row r="109" spans="2:11" ht="15" customHeight="1">
      <c r="B109" s="153"/>
      <c r="C109" s="133" t="s">
        <v>4059</v>
      </c>
      <c r="D109" s="133"/>
      <c r="E109" s="133"/>
      <c r="F109" s="152" t="s">
        <v>4038</v>
      </c>
      <c r="G109" s="133"/>
      <c r="H109" s="133" t="s">
        <v>4071</v>
      </c>
      <c r="I109" s="133" t="s">
        <v>4034</v>
      </c>
      <c r="J109" s="133">
        <v>50</v>
      </c>
      <c r="K109" s="144"/>
    </row>
    <row r="110" spans="2:11" ht="15" customHeight="1">
      <c r="B110" s="153"/>
      <c r="C110" s="133" t="s">
        <v>4057</v>
      </c>
      <c r="D110" s="133"/>
      <c r="E110" s="133"/>
      <c r="F110" s="152" t="s">
        <v>4038</v>
      </c>
      <c r="G110" s="133"/>
      <c r="H110" s="133" t="s">
        <v>4071</v>
      </c>
      <c r="I110" s="133" t="s">
        <v>4034</v>
      </c>
      <c r="J110" s="133">
        <v>50</v>
      </c>
      <c r="K110" s="144"/>
    </row>
    <row r="111" spans="2:11" ht="15" customHeight="1">
      <c r="B111" s="153"/>
      <c r="C111" s="133" t="s">
        <v>58</v>
      </c>
      <c r="D111" s="133"/>
      <c r="E111" s="133"/>
      <c r="F111" s="152" t="s">
        <v>4032</v>
      </c>
      <c r="G111" s="133"/>
      <c r="H111" s="133" t="s">
        <v>4072</v>
      </c>
      <c r="I111" s="133" t="s">
        <v>4034</v>
      </c>
      <c r="J111" s="133">
        <v>20</v>
      </c>
      <c r="K111" s="144"/>
    </row>
    <row r="112" spans="2:11" ht="15" customHeight="1">
      <c r="B112" s="153"/>
      <c r="C112" s="133" t="s">
        <v>4073</v>
      </c>
      <c r="D112" s="133"/>
      <c r="E112" s="133"/>
      <c r="F112" s="152" t="s">
        <v>4032</v>
      </c>
      <c r="G112" s="133"/>
      <c r="H112" s="133" t="s">
        <v>4074</v>
      </c>
      <c r="I112" s="133" t="s">
        <v>4034</v>
      </c>
      <c r="J112" s="133">
        <v>120</v>
      </c>
      <c r="K112" s="144"/>
    </row>
    <row r="113" spans="2:11" ht="15" customHeight="1">
      <c r="B113" s="153"/>
      <c r="C113" s="133" t="s">
        <v>43</v>
      </c>
      <c r="D113" s="133"/>
      <c r="E113" s="133"/>
      <c r="F113" s="152" t="s">
        <v>4032</v>
      </c>
      <c r="G113" s="133"/>
      <c r="H113" s="133" t="s">
        <v>4075</v>
      </c>
      <c r="I113" s="133" t="s">
        <v>4066</v>
      </c>
      <c r="J113" s="133"/>
      <c r="K113" s="144"/>
    </row>
    <row r="114" spans="2:11" ht="15" customHeight="1">
      <c r="B114" s="153"/>
      <c r="C114" s="133" t="s">
        <v>53</v>
      </c>
      <c r="D114" s="133"/>
      <c r="E114" s="133"/>
      <c r="F114" s="152" t="s">
        <v>4032</v>
      </c>
      <c r="G114" s="133"/>
      <c r="H114" s="133" t="s">
        <v>4076</v>
      </c>
      <c r="I114" s="133" t="s">
        <v>4066</v>
      </c>
      <c r="J114" s="133"/>
      <c r="K114" s="144"/>
    </row>
    <row r="115" spans="2:11" ht="15" customHeight="1">
      <c r="B115" s="153"/>
      <c r="C115" s="133" t="s">
        <v>62</v>
      </c>
      <c r="D115" s="133"/>
      <c r="E115" s="133"/>
      <c r="F115" s="152" t="s">
        <v>4032</v>
      </c>
      <c r="G115" s="133"/>
      <c r="H115" s="133" t="s">
        <v>4077</v>
      </c>
      <c r="I115" s="133" t="s">
        <v>4078</v>
      </c>
      <c r="J115" s="133"/>
      <c r="K115" s="144"/>
    </row>
    <row r="116" spans="2:11" ht="15" customHeight="1">
      <c r="B116" s="156"/>
      <c r="C116" s="162"/>
      <c r="D116" s="162"/>
      <c r="E116" s="162"/>
      <c r="F116" s="162"/>
      <c r="G116" s="162"/>
      <c r="H116" s="162"/>
      <c r="I116" s="162"/>
      <c r="J116" s="162"/>
      <c r="K116" s="158"/>
    </row>
    <row r="117" spans="2:11" ht="18.75" customHeight="1">
      <c r="B117" s="163"/>
      <c r="C117" s="129"/>
      <c r="D117" s="129"/>
      <c r="E117" s="129"/>
      <c r="F117" s="164"/>
      <c r="G117" s="129"/>
      <c r="H117" s="129"/>
      <c r="I117" s="129"/>
      <c r="J117" s="129"/>
      <c r="K117" s="163"/>
    </row>
    <row r="118" spans="2:11" ht="18.75" customHeight="1"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</row>
    <row r="119" spans="2:11" ht="7.5" customHeight="1">
      <c r="B119" s="165"/>
      <c r="C119" s="166"/>
      <c r="D119" s="166"/>
      <c r="E119" s="166"/>
      <c r="F119" s="166"/>
      <c r="G119" s="166"/>
      <c r="H119" s="166"/>
      <c r="I119" s="166"/>
      <c r="J119" s="166"/>
      <c r="K119" s="167"/>
    </row>
    <row r="120" spans="2:11" ht="45" customHeight="1">
      <c r="B120" s="168"/>
      <c r="C120" s="385" t="s">
        <v>4079</v>
      </c>
      <c r="D120" s="385"/>
      <c r="E120" s="385"/>
      <c r="F120" s="385"/>
      <c r="G120" s="385"/>
      <c r="H120" s="385"/>
      <c r="I120" s="385"/>
      <c r="J120" s="385"/>
      <c r="K120" s="169"/>
    </row>
    <row r="121" spans="2:11" ht="17.25" customHeight="1">
      <c r="B121" s="170"/>
      <c r="C121" s="145" t="s">
        <v>4026</v>
      </c>
      <c r="D121" s="145"/>
      <c r="E121" s="145"/>
      <c r="F121" s="145" t="s">
        <v>4027</v>
      </c>
      <c r="G121" s="146"/>
      <c r="H121" s="145" t="s">
        <v>182</v>
      </c>
      <c r="I121" s="145" t="s">
        <v>62</v>
      </c>
      <c r="J121" s="145" t="s">
        <v>4028</v>
      </c>
      <c r="K121" s="171"/>
    </row>
    <row r="122" spans="2:11" ht="17.25" customHeight="1">
      <c r="B122" s="170"/>
      <c r="C122" s="147" t="s">
        <v>4029</v>
      </c>
      <c r="D122" s="147"/>
      <c r="E122" s="147"/>
      <c r="F122" s="148" t="s">
        <v>4030</v>
      </c>
      <c r="G122" s="149"/>
      <c r="H122" s="147"/>
      <c r="I122" s="147"/>
      <c r="J122" s="147" t="s">
        <v>4031</v>
      </c>
      <c r="K122" s="171"/>
    </row>
    <row r="123" spans="2:11" ht="5.25" customHeight="1">
      <c r="B123" s="172"/>
      <c r="C123" s="150"/>
      <c r="D123" s="150"/>
      <c r="E123" s="150"/>
      <c r="F123" s="150"/>
      <c r="G123" s="133"/>
      <c r="H123" s="150"/>
      <c r="I123" s="150"/>
      <c r="J123" s="150"/>
      <c r="K123" s="173"/>
    </row>
    <row r="124" spans="2:11" ht="15" customHeight="1">
      <c r="B124" s="172"/>
      <c r="C124" s="133" t="s">
        <v>4035</v>
      </c>
      <c r="D124" s="150"/>
      <c r="E124" s="150"/>
      <c r="F124" s="152" t="s">
        <v>4032</v>
      </c>
      <c r="G124" s="133"/>
      <c r="H124" s="133" t="s">
        <v>4071</v>
      </c>
      <c r="I124" s="133" t="s">
        <v>4034</v>
      </c>
      <c r="J124" s="133">
        <v>120</v>
      </c>
      <c r="K124" s="174"/>
    </row>
    <row r="125" spans="2:11" ht="15" customHeight="1">
      <c r="B125" s="172"/>
      <c r="C125" s="133" t="s">
        <v>4080</v>
      </c>
      <c r="D125" s="133"/>
      <c r="E125" s="133"/>
      <c r="F125" s="152" t="s">
        <v>4032</v>
      </c>
      <c r="G125" s="133"/>
      <c r="H125" s="133" t="s">
        <v>4081</v>
      </c>
      <c r="I125" s="133" t="s">
        <v>4034</v>
      </c>
      <c r="J125" s="133" t="s">
        <v>4082</v>
      </c>
      <c r="K125" s="174"/>
    </row>
    <row r="126" spans="2:11" ht="15" customHeight="1">
      <c r="B126" s="172"/>
      <c r="C126" s="133" t="s">
        <v>89</v>
      </c>
      <c r="D126" s="133"/>
      <c r="E126" s="133"/>
      <c r="F126" s="152" t="s">
        <v>4032</v>
      </c>
      <c r="G126" s="133"/>
      <c r="H126" s="133" t="s">
        <v>4083</v>
      </c>
      <c r="I126" s="133" t="s">
        <v>4034</v>
      </c>
      <c r="J126" s="133" t="s">
        <v>4082</v>
      </c>
      <c r="K126" s="174"/>
    </row>
    <row r="127" spans="2:11" ht="15" customHeight="1">
      <c r="B127" s="172"/>
      <c r="C127" s="133" t="s">
        <v>4043</v>
      </c>
      <c r="D127" s="133"/>
      <c r="E127" s="133"/>
      <c r="F127" s="152" t="s">
        <v>4038</v>
      </c>
      <c r="G127" s="133"/>
      <c r="H127" s="133" t="s">
        <v>4044</v>
      </c>
      <c r="I127" s="133" t="s">
        <v>4034</v>
      </c>
      <c r="J127" s="133">
        <v>15</v>
      </c>
      <c r="K127" s="174"/>
    </row>
    <row r="128" spans="2:11" ht="15" customHeight="1">
      <c r="B128" s="172"/>
      <c r="C128" s="154" t="s">
        <v>4045</v>
      </c>
      <c r="D128" s="154"/>
      <c r="E128" s="154"/>
      <c r="F128" s="155" t="s">
        <v>4038</v>
      </c>
      <c r="G128" s="154"/>
      <c r="H128" s="154" t="s">
        <v>4046</v>
      </c>
      <c r="I128" s="154" t="s">
        <v>4034</v>
      </c>
      <c r="J128" s="154">
        <v>15</v>
      </c>
      <c r="K128" s="174"/>
    </row>
    <row r="129" spans="2:11" ht="15" customHeight="1">
      <c r="B129" s="172"/>
      <c r="C129" s="154" t="s">
        <v>4047</v>
      </c>
      <c r="D129" s="154"/>
      <c r="E129" s="154"/>
      <c r="F129" s="155" t="s">
        <v>4038</v>
      </c>
      <c r="G129" s="154"/>
      <c r="H129" s="154" t="s">
        <v>4048</v>
      </c>
      <c r="I129" s="154" t="s">
        <v>4034</v>
      </c>
      <c r="J129" s="154">
        <v>20</v>
      </c>
      <c r="K129" s="174"/>
    </row>
    <row r="130" spans="2:11" ht="15" customHeight="1">
      <c r="B130" s="172"/>
      <c r="C130" s="154" t="s">
        <v>4049</v>
      </c>
      <c r="D130" s="154"/>
      <c r="E130" s="154"/>
      <c r="F130" s="155" t="s">
        <v>4038</v>
      </c>
      <c r="G130" s="154"/>
      <c r="H130" s="154" t="s">
        <v>4050</v>
      </c>
      <c r="I130" s="154" t="s">
        <v>4034</v>
      </c>
      <c r="J130" s="154">
        <v>20</v>
      </c>
      <c r="K130" s="174"/>
    </row>
    <row r="131" spans="2:11" ht="15" customHeight="1">
      <c r="B131" s="172"/>
      <c r="C131" s="133" t="s">
        <v>4037</v>
      </c>
      <c r="D131" s="133"/>
      <c r="E131" s="133"/>
      <c r="F131" s="152" t="s">
        <v>4038</v>
      </c>
      <c r="G131" s="133"/>
      <c r="H131" s="133" t="s">
        <v>4071</v>
      </c>
      <c r="I131" s="133" t="s">
        <v>4034</v>
      </c>
      <c r="J131" s="133">
        <v>50</v>
      </c>
      <c r="K131" s="174"/>
    </row>
    <row r="132" spans="2:11" ht="15" customHeight="1">
      <c r="B132" s="172"/>
      <c r="C132" s="133" t="s">
        <v>4051</v>
      </c>
      <c r="D132" s="133"/>
      <c r="E132" s="133"/>
      <c r="F132" s="152" t="s">
        <v>4038</v>
      </c>
      <c r="G132" s="133"/>
      <c r="H132" s="133" t="s">
        <v>4071</v>
      </c>
      <c r="I132" s="133" t="s">
        <v>4034</v>
      </c>
      <c r="J132" s="133">
        <v>50</v>
      </c>
      <c r="K132" s="174"/>
    </row>
    <row r="133" spans="2:11" ht="15" customHeight="1">
      <c r="B133" s="172"/>
      <c r="C133" s="133" t="s">
        <v>4057</v>
      </c>
      <c r="D133" s="133"/>
      <c r="E133" s="133"/>
      <c r="F133" s="152" t="s">
        <v>4038</v>
      </c>
      <c r="G133" s="133"/>
      <c r="H133" s="133" t="s">
        <v>4071</v>
      </c>
      <c r="I133" s="133" t="s">
        <v>4034</v>
      </c>
      <c r="J133" s="133">
        <v>50</v>
      </c>
      <c r="K133" s="174"/>
    </row>
    <row r="134" spans="2:11" ht="15" customHeight="1">
      <c r="B134" s="172"/>
      <c r="C134" s="133" t="s">
        <v>4059</v>
      </c>
      <c r="D134" s="133"/>
      <c r="E134" s="133"/>
      <c r="F134" s="152" t="s">
        <v>4038</v>
      </c>
      <c r="G134" s="133"/>
      <c r="H134" s="133" t="s">
        <v>4071</v>
      </c>
      <c r="I134" s="133" t="s">
        <v>4034</v>
      </c>
      <c r="J134" s="133">
        <v>50</v>
      </c>
      <c r="K134" s="174"/>
    </row>
    <row r="135" spans="2:11" ht="15" customHeight="1">
      <c r="B135" s="172"/>
      <c r="C135" s="133" t="s">
        <v>187</v>
      </c>
      <c r="D135" s="133"/>
      <c r="E135" s="133"/>
      <c r="F135" s="152" t="s">
        <v>4038</v>
      </c>
      <c r="G135" s="133"/>
      <c r="H135" s="133" t="s">
        <v>4084</v>
      </c>
      <c r="I135" s="133" t="s">
        <v>4034</v>
      </c>
      <c r="J135" s="133">
        <v>255</v>
      </c>
      <c r="K135" s="174"/>
    </row>
    <row r="136" spans="2:11" ht="15" customHeight="1">
      <c r="B136" s="172"/>
      <c r="C136" s="133" t="s">
        <v>4061</v>
      </c>
      <c r="D136" s="133"/>
      <c r="E136" s="133"/>
      <c r="F136" s="152" t="s">
        <v>4032</v>
      </c>
      <c r="G136" s="133"/>
      <c r="H136" s="133" t="s">
        <v>4085</v>
      </c>
      <c r="I136" s="133" t="s">
        <v>4063</v>
      </c>
      <c r="J136" s="133"/>
      <c r="K136" s="174"/>
    </row>
    <row r="137" spans="2:11" ht="15" customHeight="1">
      <c r="B137" s="172"/>
      <c r="C137" s="133" t="s">
        <v>4064</v>
      </c>
      <c r="D137" s="133"/>
      <c r="E137" s="133"/>
      <c r="F137" s="152" t="s">
        <v>4032</v>
      </c>
      <c r="G137" s="133"/>
      <c r="H137" s="133" t="s">
        <v>4086</v>
      </c>
      <c r="I137" s="133" t="s">
        <v>4066</v>
      </c>
      <c r="J137" s="133"/>
      <c r="K137" s="174"/>
    </row>
    <row r="138" spans="2:11" ht="15" customHeight="1">
      <c r="B138" s="172"/>
      <c r="C138" s="133" t="s">
        <v>4067</v>
      </c>
      <c r="D138" s="133"/>
      <c r="E138" s="133"/>
      <c r="F138" s="152" t="s">
        <v>4032</v>
      </c>
      <c r="G138" s="133"/>
      <c r="H138" s="133" t="s">
        <v>4067</v>
      </c>
      <c r="I138" s="133" t="s">
        <v>4066</v>
      </c>
      <c r="J138" s="133"/>
      <c r="K138" s="174"/>
    </row>
    <row r="139" spans="2:11" ht="15" customHeight="1">
      <c r="B139" s="172"/>
      <c r="C139" s="133" t="s">
        <v>43</v>
      </c>
      <c r="D139" s="133"/>
      <c r="E139" s="133"/>
      <c r="F139" s="152" t="s">
        <v>4032</v>
      </c>
      <c r="G139" s="133"/>
      <c r="H139" s="133" t="s">
        <v>4087</v>
      </c>
      <c r="I139" s="133" t="s">
        <v>4066</v>
      </c>
      <c r="J139" s="133"/>
      <c r="K139" s="174"/>
    </row>
    <row r="140" spans="2:11" ht="15" customHeight="1">
      <c r="B140" s="172"/>
      <c r="C140" s="133" t="s">
        <v>4088</v>
      </c>
      <c r="D140" s="133"/>
      <c r="E140" s="133"/>
      <c r="F140" s="152" t="s">
        <v>4032</v>
      </c>
      <c r="G140" s="133"/>
      <c r="H140" s="133" t="s">
        <v>4089</v>
      </c>
      <c r="I140" s="133" t="s">
        <v>4066</v>
      </c>
      <c r="J140" s="133"/>
      <c r="K140" s="174"/>
    </row>
    <row r="141" spans="2:11" ht="15" customHeight="1">
      <c r="B141" s="175"/>
      <c r="C141" s="176"/>
      <c r="D141" s="176"/>
      <c r="E141" s="176"/>
      <c r="F141" s="176"/>
      <c r="G141" s="176"/>
      <c r="H141" s="176"/>
      <c r="I141" s="176"/>
      <c r="J141" s="176"/>
      <c r="K141" s="177"/>
    </row>
    <row r="142" spans="2:11" ht="18.75" customHeight="1">
      <c r="B142" s="129"/>
      <c r="C142" s="129"/>
      <c r="D142" s="129"/>
      <c r="E142" s="129"/>
      <c r="F142" s="164"/>
      <c r="G142" s="129"/>
      <c r="H142" s="129"/>
      <c r="I142" s="129"/>
      <c r="J142" s="129"/>
      <c r="K142" s="129"/>
    </row>
    <row r="143" spans="2:11" ht="18.75" customHeight="1"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</row>
    <row r="144" spans="2:11" ht="7.5" customHeight="1">
      <c r="B144" s="140"/>
      <c r="C144" s="141"/>
      <c r="D144" s="141"/>
      <c r="E144" s="141"/>
      <c r="F144" s="141"/>
      <c r="G144" s="141"/>
      <c r="H144" s="141"/>
      <c r="I144" s="141"/>
      <c r="J144" s="141"/>
      <c r="K144" s="142"/>
    </row>
    <row r="145" spans="2:11" ht="45" customHeight="1">
      <c r="B145" s="143"/>
      <c r="C145" s="390" t="s">
        <v>4090</v>
      </c>
      <c r="D145" s="390"/>
      <c r="E145" s="390"/>
      <c r="F145" s="390"/>
      <c r="G145" s="390"/>
      <c r="H145" s="390"/>
      <c r="I145" s="390"/>
      <c r="J145" s="390"/>
      <c r="K145" s="144"/>
    </row>
    <row r="146" spans="2:11" ht="17.25" customHeight="1">
      <c r="B146" s="143"/>
      <c r="C146" s="145" t="s">
        <v>4026</v>
      </c>
      <c r="D146" s="145"/>
      <c r="E146" s="145"/>
      <c r="F146" s="145" t="s">
        <v>4027</v>
      </c>
      <c r="G146" s="146"/>
      <c r="H146" s="145" t="s">
        <v>182</v>
      </c>
      <c r="I146" s="145" t="s">
        <v>62</v>
      </c>
      <c r="J146" s="145" t="s">
        <v>4028</v>
      </c>
      <c r="K146" s="144"/>
    </row>
    <row r="147" spans="2:11" ht="17.25" customHeight="1">
      <c r="B147" s="143"/>
      <c r="C147" s="147" t="s">
        <v>4029</v>
      </c>
      <c r="D147" s="147"/>
      <c r="E147" s="147"/>
      <c r="F147" s="148" t="s">
        <v>4030</v>
      </c>
      <c r="G147" s="149"/>
      <c r="H147" s="147"/>
      <c r="I147" s="147"/>
      <c r="J147" s="147" t="s">
        <v>4031</v>
      </c>
      <c r="K147" s="144"/>
    </row>
    <row r="148" spans="2:11" ht="5.25" customHeight="1">
      <c r="B148" s="153"/>
      <c r="C148" s="150"/>
      <c r="D148" s="150"/>
      <c r="E148" s="150"/>
      <c r="F148" s="150"/>
      <c r="G148" s="151"/>
      <c r="H148" s="150"/>
      <c r="I148" s="150"/>
      <c r="J148" s="150"/>
      <c r="K148" s="174"/>
    </row>
    <row r="149" spans="2:11" ht="15" customHeight="1">
      <c r="B149" s="153"/>
      <c r="C149" s="178" t="s">
        <v>4035</v>
      </c>
      <c r="D149" s="133"/>
      <c r="E149" s="133"/>
      <c r="F149" s="179" t="s">
        <v>4032</v>
      </c>
      <c r="G149" s="133"/>
      <c r="H149" s="178" t="s">
        <v>4071</v>
      </c>
      <c r="I149" s="178" t="s">
        <v>4034</v>
      </c>
      <c r="J149" s="178">
        <v>120</v>
      </c>
      <c r="K149" s="174"/>
    </row>
    <row r="150" spans="2:11" ht="15" customHeight="1">
      <c r="B150" s="153"/>
      <c r="C150" s="178" t="s">
        <v>4080</v>
      </c>
      <c r="D150" s="133"/>
      <c r="E150" s="133"/>
      <c r="F150" s="179" t="s">
        <v>4032</v>
      </c>
      <c r="G150" s="133"/>
      <c r="H150" s="178" t="s">
        <v>4091</v>
      </c>
      <c r="I150" s="178" t="s">
        <v>4034</v>
      </c>
      <c r="J150" s="178" t="s">
        <v>4082</v>
      </c>
      <c r="K150" s="174"/>
    </row>
    <row r="151" spans="2:11" ht="15" customHeight="1">
      <c r="B151" s="153"/>
      <c r="C151" s="178" t="s">
        <v>89</v>
      </c>
      <c r="D151" s="133"/>
      <c r="E151" s="133"/>
      <c r="F151" s="179" t="s">
        <v>4032</v>
      </c>
      <c r="G151" s="133"/>
      <c r="H151" s="178" t="s">
        <v>4092</v>
      </c>
      <c r="I151" s="178" t="s">
        <v>4034</v>
      </c>
      <c r="J151" s="178" t="s">
        <v>4082</v>
      </c>
      <c r="K151" s="174"/>
    </row>
    <row r="152" spans="2:11" ht="15" customHeight="1">
      <c r="B152" s="153"/>
      <c r="C152" s="178" t="s">
        <v>4037</v>
      </c>
      <c r="D152" s="133"/>
      <c r="E152" s="133"/>
      <c r="F152" s="179" t="s">
        <v>4038</v>
      </c>
      <c r="G152" s="133"/>
      <c r="H152" s="178" t="s">
        <v>4071</v>
      </c>
      <c r="I152" s="178" t="s">
        <v>4034</v>
      </c>
      <c r="J152" s="178">
        <v>50</v>
      </c>
      <c r="K152" s="174"/>
    </row>
    <row r="153" spans="2:11" ht="15" customHeight="1">
      <c r="B153" s="153"/>
      <c r="C153" s="178" t="s">
        <v>4040</v>
      </c>
      <c r="D153" s="133"/>
      <c r="E153" s="133"/>
      <c r="F153" s="179" t="s">
        <v>4032</v>
      </c>
      <c r="G153" s="133"/>
      <c r="H153" s="178" t="s">
        <v>4071</v>
      </c>
      <c r="I153" s="178" t="s">
        <v>4042</v>
      </c>
      <c r="J153" s="178"/>
      <c r="K153" s="174"/>
    </row>
    <row r="154" spans="2:11" ht="15" customHeight="1">
      <c r="B154" s="153"/>
      <c r="C154" s="178" t="s">
        <v>4051</v>
      </c>
      <c r="D154" s="133"/>
      <c r="E154" s="133"/>
      <c r="F154" s="179" t="s">
        <v>4038</v>
      </c>
      <c r="G154" s="133"/>
      <c r="H154" s="178" t="s">
        <v>4071</v>
      </c>
      <c r="I154" s="178" t="s">
        <v>4034</v>
      </c>
      <c r="J154" s="178">
        <v>50</v>
      </c>
      <c r="K154" s="174"/>
    </row>
    <row r="155" spans="2:11" ht="15" customHeight="1">
      <c r="B155" s="153"/>
      <c r="C155" s="178" t="s">
        <v>4059</v>
      </c>
      <c r="D155" s="133"/>
      <c r="E155" s="133"/>
      <c r="F155" s="179" t="s">
        <v>4038</v>
      </c>
      <c r="G155" s="133"/>
      <c r="H155" s="178" t="s">
        <v>4071</v>
      </c>
      <c r="I155" s="178" t="s">
        <v>4034</v>
      </c>
      <c r="J155" s="178">
        <v>50</v>
      </c>
      <c r="K155" s="174"/>
    </row>
    <row r="156" spans="2:11" ht="15" customHeight="1">
      <c r="B156" s="153"/>
      <c r="C156" s="178" t="s">
        <v>4057</v>
      </c>
      <c r="D156" s="133"/>
      <c r="E156" s="133"/>
      <c r="F156" s="179" t="s">
        <v>4038</v>
      </c>
      <c r="G156" s="133"/>
      <c r="H156" s="178" t="s">
        <v>4071</v>
      </c>
      <c r="I156" s="178" t="s">
        <v>4034</v>
      </c>
      <c r="J156" s="178">
        <v>50</v>
      </c>
      <c r="K156" s="174"/>
    </row>
    <row r="157" spans="2:11" ht="15" customHeight="1">
      <c r="B157" s="153"/>
      <c r="C157" s="178" t="s">
        <v>148</v>
      </c>
      <c r="D157" s="133"/>
      <c r="E157" s="133"/>
      <c r="F157" s="179" t="s">
        <v>4032</v>
      </c>
      <c r="G157" s="133"/>
      <c r="H157" s="178" t="s">
        <v>4093</v>
      </c>
      <c r="I157" s="178" t="s">
        <v>4034</v>
      </c>
      <c r="J157" s="178" t="s">
        <v>4094</v>
      </c>
      <c r="K157" s="174"/>
    </row>
    <row r="158" spans="2:11" ht="15" customHeight="1">
      <c r="B158" s="153"/>
      <c r="C158" s="178" t="s">
        <v>4095</v>
      </c>
      <c r="D158" s="133"/>
      <c r="E158" s="133"/>
      <c r="F158" s="179" t="s">
        <v>4032</v>
      </c>
      <c r="G158" s="133"/>
      <c r="H158" s="178" t="s">
        <v>4096</v>
      </c>
      <c r="I158" s="178" t="s">
        <v>4066</v>
      </c>
      <c r="J158" s="178"/>
      <c r="K158" s="174"/>
    </row>
    <row r="159" spans="2:11" ht="15" customHeight="1">
      <c r="B159" s="180"/>
      <c r="C159" s="162"/>
      <c r="D159" s="162"/>
      <c r="E159" s="162"/>
      <c r="F159" s="162"/>
      <c r="G159" s="162"/>
      <c r="H159" s="162"/>
      <c r="I159" s="162"/>
      <c r="J159" s="162"/>
      <c r="K159" s="181"/>
    </row>
    <row r="160" spans="2:11" ht="18.75" customHeight="1">
      <c r="B160" s="129"/>
      <c r="C160" s="133"/>
      <c r="D160" s="133"/>
      <c r="E160" s="133"/>
      <c r="F160" s="152"/>
      <c r="G160" s="133"/>
      <c r="H160" s="133"/>
      <c r="I160" s="133"/>
      <c r="J160" s="133"/>
      <c r="K160" s="129"/>
    </row>
    <row r="161" spans="2:11" ht="18.75" customHeight="1">
      <c r="B161" s="139"/>
      <c r="C161" s="139"/>
      <c r="D161" s="139"/>
      <c r="E161" s="139"/>
      <c r="F161" s="139"/>
      <c r="G161" s="139"/>
      <c r="H161" s="139"/>
      <c r="I161" s="139"/>
      <c r="J161" s="139"/>
      <c r="K161" s="139"/>
    </row>
    <row r="162" spans="2:11" ht="7.5" customHeight="1">
      <c r="B162" s="121"/>
      <c r="C162" s="122"/>
      <c r="D162" s="122"/>
      <c r="E162" s="122"/>
      <c r="F162" s="122"/>
      <c r="G162" s="122"/>
      <c r="H162" s="122"/>
      <c r="I162" s="122"/>
      <c r="J162" s="122"/>
      <c r="K162" s="123"/>
    </row>
    <row r="163" spans="2:11" ht="45" customHeight="1">
      <c r="B163" s="124"/>
      <c r="C163" s="385" t="s">
        <v>4097</v>
      </c>
      <c r="D163" s="385"/>
      <c r="E163" s="385"/>
      <c r="F163" s="385"/>
      <c r="G163" s="385"/>
      <c r="H163" s="385"/>
      <c r="I163" s="385"/>
      <c r="J163" s="385"/>
      <c r="K163" s="125"/>
    </row>
    <row r="164" spans="2:11" ht="17.25" customHeight="1">
      <c r="B164" s="124"/>
      <c r="C164" s="145" t="s">
        <v>4026</v>
      </c>
      <c r="D164" s="145"/>
      <c r="E164" s="145"/>
      <c r="F164" s="145" t="s">
        <v>4027</v>
      </c>
      <c r="G164" s="182"/>
      <c r="H164" s="183" t="s">
        <v>182</v>
      </c>
      <c r="I164" s="183" t="s">
        <v>62</v>
      </c>
      <c r="J164" s="145" t="s">
        <v>4028</v>
      </c>
      <c r="K164" s="125"/>
    </row>
    <row r="165" spans="2:11" ht="17.25" customHeight="1">
      <c r="B165" s="126"/>
      <c r="C165" s="147" t="s">
        <v>4029</v>
      </c>
      <c r="D165" s="147"/>
      <c r="E165" s="147"/>
      <c r="F165" s="148" t="s">
        <v>4030</v>
      </c>
      <c r="G165" s="184"/>
      <c r="H165" s="185"/>
      <c r="I165" s="185"/>
      <c r="J165" s="147" t="s">
        <v>4031</v>
      </c>
      <c r="K165" s="127"/>
    </row>
    <row r="166" spans="2:11" ht="5.25" customHeight="1">
      <c r="B166" s="153"/>
      <c r="C166" s="150"/>
      <c r="D166" s="150"/>
      <c r="E166" s="150"/>
      <c r="F166" s="150"/>
      <c r="G166" s="151"/>
      <c r="H166" s="150"/>
      <c r="I166" s="150"/>
      <c r="J166" s="150"/>
      <c r="K166" s="174"/>
    </row>
    <row r="167" spans="2:11" ht="15" customHeight="1">
      <c r="B167" s="153"/>
      <c r="C167" s="133" t="s">
        <v>4035</v>
      </c>
      <c r="D167" s="133"/>
      <c r="E167" s="133"/>
      <c r="F167" s="152" t="s">
        <v>4032</v>
      </c>
      <c r="G167" s="133"/>
      <c r="H167" s="133" t="s">
        <v>4071</v>
      </c>
      <c r="I167" s="133" t="s">
        <v>4034</v>
      </c>
      <c r="J167" s="133">
        <v>120</v>
      </c>
      <c r="K167" s="174"/>
    </row>
    <row r="168" spans="2:11" ht="15" customHeight="1">
      <c r="B168" s="153"/>
      <c r="C168" s="133" t="s">
        <v>4080</v>
      </c>
      <c r="D168" s="133"/>
      <c r="E168" s="133"/>
      <c r="F168" s="152" t="s">
        <v>4032</v>
      </c>
      <c r="G168" s="133"/>
      <c r="H168" s="133" t="s">
        <v>4081</v>
      </c>
      <c r="I168" s="133" t="s">
        <v>4034</v>
      </c>
      <c r="J168" s="133" t="s">
        <v>4082</v>
      </c>
      <c r="K168" s="174"/>
    </row>
    <row r="169" spans="2:11" ht="15" customHeight="1">
      <c r="B169" s="153"/>
      <c r="C169" s="133" t="s">
        <v>89</v>
      </c>
      <c r="D169" s="133"/>
      <c r="E169" s="133"/>
      <c r="F169" s="152" t="s">
        <v>4032</v>
      </c>
      <c r="G169" s="133"/>
      <c r="H169" s="133" t="s">
        <v>4098</v>
      </c>
      <c r="I169" s="133" t="s">
        <v>4034</v>
      </c>
      <c r="J169" s="133" t="s">
        <v>4082</v>
      </c>
      <c r="K169" s="174"/>
    </row>
    <row r="170" spans="2:11" ht="15" customHeight="1">
      <c r="B170" s="153"/>
      <c r="C170" s="133" t="s">
        <v>4037</v>
      </c>
      <c r="D170" s="133"/>
      <c r="E170" s="133"/>
      <c r="F170" s="152" t="s">
        <v>4038</v>
      </c>
      <c r="G170" s="133"/>
      <c r="H170" s="133" t="s">
        <v>4098</v>
      </c>
      <c r="I170" s="133" t="s">
        <v>4034</v>
      </c>
      <c r="J170" s="133">
        <v>50</v>
      </c>
      <c r="K170" s="174"/>
    </row>
    <row r="171" spans="2:11" ht="15" customHeight="1">
      <c r="B171" s="153"/>
      <c r="C171" s="133" t="s">
        <v>4040</v>
      </c>
      <c r="D171" s="133"/>
      <c r="E171" s="133"/>
      <c r="F171" s="152" t="s">
        <v>4032</v>
      </c>
      <c r="G171" s="133"/>
      <c r="H171" s="133" t="s">
        <v>4098</v>
      </c>
      <c r="I171" s="133" t="s">
        <v>4042</v>
      </c>
      <c r="J171" s="133"/>
      <c r="K171" s="174"/>
    </row>
    <row r="172" spans="2:11" ht="15" customHeight="1">
      <c r="B172" s="153"/>
      <c r="C172" s="133" t="s">
        <v>4051</v>
      </c>
      <c r="D172" s="133"/>
      <c r="E172" s="133"/>
      <c r="F172" s="152" t="s">
        <v>4038</v>
      </c>
      <c r="G172" s="133"/>
      <c r="H172" s="133" t="s">
        <v>4098</v>
      </c>
      <c r="I172" s="133" t="s">
        <v>4034</v>
      </c>
      <c r="J172" s="133">
        <v>50</v>
      </c>
      <c r="K172" s="174"/>
    </row>
    <row r="173" spans="2:11" ht="15" customHeight="1">
      <c r="B173" s="153"/>
      <c r="C173" s="133" t="s">
        <v>4059</v>
      </c>
      <c r="D173" s="133"/>
      <c r="E173" s="133"/>
      <c r="F173" s="152" t="s">
        <v>4038</v>
      </c>
      <c r="G173" s="133"/>
      <c r="H173" s="133" t="s">
        <v>4098</v>
      </c>
      <c r="I173" s="133" t="s">
        <v>4034</v>
      </c>
      <c r="J173" s="133">
        <v>50</v>
      </c>
      <c r="K173" s="174"/>
    </row>
    <row r="174" spans="2:11" ht="15" customHeight="1">
      <c r="B174" s="153"/>
      <c r="C174" s="133" t="s">
        <v>4057</v>
      </c>
      <c r="D174" s="133"/>
      <c r="E174" s="133"/>
      <c r="F174" s="152" t="s">
        <v>4038</v>
      </c>
      <c r="G174" s="133"/>
      <c r="H174" s="133" t="s">
        <v>4098</v>
      </c>
      <c r="I174" s="133" t="s">
        <v>4034</v>
      </c>
      <c r="J174" s="133">
        <v>50</v>
      </c>
      <c r="K174" s="174"/>
    </row>
    <row r="175" spans="2:11" ht="15" customHeight="1">
      <c r="B175" s="153"/>
      <c r="C175" s="133" t="s">
        <v>181</v>
      </c>
      <c r="D175" s="133"/>
      <c r="E175" s="133"/>
      <c r="F175" s="152" t="s">
        <v>4032</v>
      </c>
      <c r="G175" s="133"/>
      <c r="H175" s="133" t="s">
        <v>4099</v>
      </c>
      <c r="I175" s="133" t="s">
        <v>4100</v>
      </c>
      <c r="J175" s="133"/>
      <c r="K175" s="174"/>
    </row>
    <row r="176" spans="2:11" ht="15" customHeight="1">
      <c r="B176" s="153"/>
      <c r="C176" s="133" t="s">
        <v>62</v>
      </c>
      <c r="D176" s="133"/>
      <c r="E176" s="133"/>
      <c r="F176" s="152" t="s">
        <v>4032</v>
      </c>
      <c r="G176" s="133"/>
      <c r="H176" s="133" t="s">
        <v>4101</v>
      </c>
      <c r="I176" s="133" t="s">
        <v>4102</v>
      </c>
      <c r="J176" s="133">
        <v>1</v>
      </c>
      <c r="K176" s="174"/>
    </row>
    <row r="177" spans="2:11" ht="15" customHeight="1">
      <c r="B177" s="153"/>
      <c r="C177" s="133" t="s">
        <v>58</v>
      </c>
      <c r="D177" s="133"/>
      <c r="E177" s="133"/>
      <c r="F177" s="152" t="s">
        <v>4032</v>
      </c>
      <c r="G177" s="133"/>
      <c r="H177" s="133" t="s">
        <v>4103</v>
      </c>
      <c r="I177" s="133" t="s">
        <v>4034</v>
      </c>
      <c r="J177" s="133">
        <v>20</v>
      </c>
      <c r="K177" s="174"/>
    </row>
    <row r="178" spans="2:11" ht="15" customHeight="1">
      <c r="B178" s="153"/>
      <c r="C178" s="133" t="s">
        <v>182</v>
      </c>
      <c r="D178" s="133"/>
      <c r="E178" s="133"/>
      <c r="F178" s="152" t="s">
        <v>4032</v>
      </c>
      <c r="G178" s="133"/>
      <c r="H178" s="133" t="s">
        <v>4104</v>
      </c>
      <c r="I178" s="133" t="s">
        <v>4034</v>
      </c>
      <c r="J178" s="133">
        <v>255</v>
      </c>
      <c r="K178" s="174"/>
    </row>
    <row r="179" spans="2:11" ht="15" customHeight="1">
      <c r="B179" s="153"/>
      <c r="C179" s="133" t="s">
        <v>183</v>
      </c>
      <c r="D179" s="133"/>
      <c r="E179" s="133"/>
      <c r="F179" s="152" t="s">
        <v>4032</v>
      </c>
      <c r="G179" s="133"/>
      <c r="H179" s="133" t="s">
        <v>3997</v>
      </c>
      <c r="I179" s="133" t="s">
        <v>4034</v>
      </c>
      <c r="J179" s="133">
        <v>10</v>
      </c>
      <c r="K179" s="174"/>
    </row>
    <row r="180" spans="2:11" ht="15" customHeight="1">
      <c r="B180" s="153"/>
      <c r="C180" s="133" t="s">
        <v>184</v>
      </c>
      <c r="D180" s="133"/>
      <c r="E180" s="133"/>
      <c r="F180" s="152" t="s">
        <v>4032</v>
      </c>
      <c r="G180" s="133"/>
      <c r="H180" s="133" t="s">
        <v>4105</v>
      </c>
      <c r="I180" s="133" t="s">
        <v>4066</v>
      </c>
      <c r="J180" s="133"/>
      <c r="K180" s="174"/>
    </row>
    <row r="181" spans="2:11" ht="15" customHeight="1">
      <c r="B181" s="153"/>
      <c r="C181" s="133" t="s">
        <v>4106</v>
      </c>
      <c r="D181" s="133"/>
      <c r="E181" s="133"/>
      <c r="F181" s="152" t="s">
        <v>4032</v>
      </c>
      <c r="G181" s="133"/>
      <c r="H181" s="133" t="s">
        <v>4107</v>
      </c>
      <c r="I181" s="133" t="s">
        <v>4066</v>
      </c>
      <c r="J181" s="133"/>
      <c r="K181" s="174"/>
    </row>
    <row r="182" spans="2:11" ht="15" customHeight="1">
      <c r="B182" s="153"/>
      <c r="C182" s="133" t="s">
        <v>4095</v>
      </c>
      <c r="D182" s="133"/>
      <c r="E182" s="133"/>
      <c r="F182" s="152" t="s">
        <v>4032</v>
      </c>
      <c r="G182" s="133"/>
      <c r="H182" s="133" t="s">
        <v>4108</v>
      </c>
      <c r="I182" s="133" t="s">
        <v>4066</v>
      </c>
      <c r="J182" s="133"/>
      <c r="K182" s="174"/>
    </row>
    <row r="183" spans="2:11" ht="15" customHeight="1">
      <c r="B183" s="153"/>
      <c r="C183" s="133" t="s">
        <v>186</v>
      </c>
      <c r="D183" s="133"/>
      <c r="E183" s="133"/>
      <c r="F183" s="152" t="s">
        <v>4038</v>
      </c>
      <c r="G183" s="133"/>
      <c r="H183" s="133" t="s">
        <v>4109</v>
      </c>
      <c r="I183" s="133" t="s">
        <v>4034</v>
      </c>
      <c r="J183" s="133">
        <v>50</v>
      </c>
      <c r="K183" s="174"/>
    </row>
    <row r="184" spans="2:11" ht="15" customHeight="1">
      <c r="B184" s="153"/>
      <c r="C184" s="133" t="s">
        <v>4110</v>
      </c>
      <c r="D184" s="133"/>
      <c r="E184" s="133"/>
      <c r="F184" s="152" t="s">
        <v>4038</v>
      </c>
      <c r="G184" s="133"/>
      <c r="H184" s="133" t="s">
        <v>4111</v>
      </c>
      <c r="I184" s="133" t="s">
        <v>4112</v>
      </c>
      <c r="J184" s="133"/>
      <c r="K184" s="174"/>
    </row>
    <row r="185" spans="2:11" ht="15" customHeight="1">
      <c r="B185" s="153"/>
      <c r="C185" s="133" t="s">
        <v>4113</v>
      </c>
      <c r="D185" s="133"/>
      <c r="E185" s="133"/>
      <c r="F185" s="152" t="s">
        <v>4038</v>
      </c>
      <c r="G185" s="133"/>
      <c r="H185" s="133" t="s">
        <v>4114</v>
      </c>
      <c r="I185" s="133" t="s">
        <v>4112</v>
      </c>
      <c r="J185" s="133"/>
      <c r="K185" s="174"/>
    </row>
    <row r="186" spans="2:11" ht="15" customHeight="1">
      <c r="B186" s="153"/>
      <c r="C186" s="133" t="s">
        <v>4115</v>
      </c>
      <c r="D186" s="133"/>
      <c r="E186" s="133"/>
      <c r="F186" s="152" t="s">
        <v>4038</v>
      </c>
      <c r="G186" s="133"/>
      <c r="H186" s="133" t="s">
        <v>4116</v>
      </c>
      <c r="I186" s="133" t="s">
        <v>4112</v>
      </c>
      <c r="J186" s="133"/>
      <c r="K186" s="174"/>
    </row>
    <row r="187" spans="2:11" ht="15" customHeight="1">
      <c r="B187" s="153"/>
      <c r="C187" s="186" t="s">
        <v>4117</v>
      </c>
      <c r="D187" s="133"/>
      <c r="E187" s="133"/>
      <c r="F187" s="152" t="s">
        <v>4038</v>
      </c>
      <c r="G187" s="133"/>
      <c r="H187" s="133" t="s">
        <v>4118</v>
      </c>
      <c r="I187" s="133" t="s">
        <v>4119</v>
      </c>
      <c r="J187" s="187" t="s">
        <v>4120</v>
      </c>
      <c r="K187" s="174"/>
    </row>
    <row r="188" spans="2:11" ht="15" customHeight="1">
      <c r="B188" s="153"/>
      <c r="C188" s="138" t="s">
        <v>47</v>
      </c>
      <c r="D188" s="133"/>
      <c r="E188" s="133"/>
      <c r="F188" s="152" t="s">
        <v>4032</v>
      </c>
      <c r="G188" s="133"/>
      <c r="H188" s="129" t="s">
        <v>4121</v>
      </c>
      <c r="I188" s="133" t="s">
        <v>4122</v>
      </c>
      <c r="J188" s="133"/>
      <c r="K188" s="174"/>
    </row>
    <row r="189" spans="2:11" ht="15" customHeight="1">
      <c r="B189" s="153"/>
      <c r="C189" s="138" t="s">
        <v>4123</v>
      </c>
      <c r="D189" s="133"/>
      <c r="E189" s="133"/>
      <c r="F189" s="152" t="s">
        <v>4032</v>
      </c>
      <c r="G189" s="133"/>
      <c r="H189" s="133" t="s">
        <v>4124</v>
      </c>
      <c r="I189" s="133" t="s">
        <v>4066</v>
      </c>
      <c r="J189" s="133"/>
      <c r="K189" s="174"/>
    </row>
    <row r="190" spans="2:11" ht="15" customHeight="1">
      <c r="B190" s="153"/>
      <c r="C190" s="138" t="s">
        <v>4125</v>
      </c>
      <c r="D190" s="133"/>
      <c r="E190" s="133"/>
      <c r="F190" s="152" t="s">
        <v>4032</v>
      </c>
      <c r="G190" s="133"/>
      <c r="H190" s="133" t="s">
        <v>4126</v>
      </c>
      <c r="I190" s="133" t="s">
        <v>4066</v>
      </c>
      <c r="J190" s="133"/>
      <c r="K190" s="174"/>
    </row>
    <row r="191" spans="2:11" ht="15" customHeight="1">
      <c r="B191" s="153"/>
      <c r="C191" s="138" t="s">
        <v>4127</v>
      </c>
      <c r="D191" s="133"/>
      <c r="E191" s="133"/>
      <c r="F191" s="152" t="s">
        <v>4038</v>
      </c>
      <c r="G191" s="133"/>
      <c r="H191" s="133" t="s">
        <v>4128</v>
      </c>
      <c r="I191" s="133" t="s">
        <v>4066</v>
      </c>
      <c r="J191" s="133"/>
      <c r="K191" s="174"/>
    </row>
    <row r="192" spans="2:11" ht="15" customHeight="1">
      <c r="B192" s="180"/>
      <c r="C192" s="188"/>
      <c r="D192" s="162"/>
      <c r="E192" s="162"/>
      <c r="F192" s="162"/>
      <c r="G192" s="162"/>
      <c r="H192" s="162"/>
      <c r="I192" s="162"/>
      <c r="J192" s="162"/>
      <c r="K192" s="181"/>
    </row>
    <row r="193" spans="2:11" ht="18.75" customHeight="1">
      <c r="B193" s="129"/>
      <c r="C193" s="133"/>
      <c r="D193" s="133"/>
      <c r="E193" s="133"/>
      <c r="F193" s="152"/>
      <c r="G193" s="133"/>
      <c r="H193" s="133"/>
      <c r="I193" s="133"/>
      <c r="J193" s="133"/>
      <c r="K193" s="129"/>
    </row>
    <row r="194" spans="2:11" ht="18.75" customHeight="1">
      <c r="B194" s="129"/>
      <c r="C194" s="133"/>
      <c r="D194" s="133"/>
      <c r="E194" s="133"/>
      <c r="F194" s="152"/>
      <c r="G194" s="133"/>
      <c r="H194" s="133"/>
      <c r="I194" s="133"/>
      <c r="J194" s="133"/>
      <c r="K194" s="129"/>
    </row>
    <row r="195" spans="2:11" ht="18.75" customHeight="1"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</row>
    <row r="196" spans="2:11">
      <c r="B196" s="121"/>
      <c r="C196" s="122"/>
      <c r="D196" s="122"/>
      <c r="E196" s="122"/>
      <c r="F196" s="122"/>
      <c r="G196" s="122"/>
      <c r="H196" s="122"/>
      <c r="I196" s="122"/>
      <c r="J196" s="122"/>
      <c r="K196" s="123"/>
    </row>
    <row r="197" spans="2:11" ht="21">
      <c r="B197" s="124"/>
      <c r="C197" s="385" t="s">
        <v>4129</v>
      </c>
      <c r="D197" s="385"/>
      <c r="E197" s="385"/>
      <c r="F197" s="385"/>
      <c r="G197" s="385"/>
      <c r="H197" s="385"/>
      <c r="I197" s="385"/>
      <c r="J197" s="385"/>
      <c r="K197" s="125"/>
    </row>
    <row r="198" spans="2:11" ht="25.5" customHeight="1">
      <c r="B198" s="124"/>
      <c r="C198" s="189" t="s">
        <v>4130</v>
      </c>
      <c r="D198" s="189"/>
      <c r="E198" s="189"/>
      <c r="F198" s="189" t="s">
        <v>4131</v>
      </c>
      <c r="G198" s="190"/>
      <c r="H198" s="391" t="s">
        <v>4132</v>
      </c>
      <c r="I198" s="391"/>
      <c r="J198" s="391"/>
      <c r="K198" s="125"/>
    </row>
    <row r="199" spans="2:11" ht="5.25" customHeight="1">
      <c r="B199" s="153"/>
      <c r="C199" s="150"/>
      <c r="D199" s="150"/>
      <c r="E199" s="150"/>
      <c r="F199" s="150"/>
      <c r="G199" s="133"/>
      <c r="H199" s="150"/>
      <c r="I199" s="150"/>
      <c r="J199" s="150"/>
      <c r="K199" s="174"/>
    </row>
    <row r="200" spans="2:11" ht="15" customHeight="1">
      <c r="B200" s="153"/>
      <c r="C200" s="133" t="s">
        <v>4122</v>
      </c>
      <c r="D200" s="133"/>
      <c r="E200" s="133"/>
      <c r="F200" s="152" t="s">
        <v>48</v>
      </c>
      <c r="G200" s="133"/>
      <c r="H200" s="387" t="s">
        <v>4133</v>
      </c>
      <c r="I200" s="387"/>
      <c r="J200" s="387"/>
      <c r="K200" s="174"/>
    </row>
    <row r="201" spans="2:11" ht="15" customHeight="1">
      <c r="B201" s="153"/>
      <c r="C201" s="159"/>
      <c r="D201" s="133"/>
      <c r="E201" s="133"/>
      <c r="F201" s="152" t="s">
        <v>49</v>
      </c>
      <c r="G201" s="133"/>
      <c r="H201" s="387" t="s">
        <v>4134</v>
      </c>
      <c r="I201" s="387"/>
      <c r="J201" s="387"/>
      <c r="K201" s="174"/>
    </row>
    <row r="202" spans="2:11" ht="15" customHeight="1">
      <c r="B202" s="153"/>
      <c r="C202" s="159"/>
      <c r="D202" s="133"/>
      <c r="E202" s="133"/>
      <c r="F202" s="152" t="s">
        <v>52</v>
      </c>
      <c r="G202" s="133"/>
      <c r="H202" s="387" t="s">
        <v>4135</v>
      </c>
      <c r="I202" s="387"/>
      <c r="J202" s="387"/>
      <c r="K202" s="174"/>
    </row>
    <row r="203" spans="2:11" ht="15" customHeight="1">
      <c r="B203" s="153"/>
      <c r="C203" s="133"/>
      <c r="D203" s="133"/>
      <c r="E203" s="133"/>
      <c r="F203" s="152" t="s">
        <v>50</v>
      </c>
      <c r="G203" s="133"/>
      <c r="H203" s="387" t="s">
        <v>4136</v>
      </c>
      <c r="I203" s="387"/>
      <c r="J203" s="387"/>
      <c r="K203" s="174"/>
    </row>
    <row r="204" spans="2:11" ht="15" customHeight="1">
      <c r="B204" s="153"/>
      <c r="C204" s="133"/>
      <c r="D204" s="133"/>
      <c r="E204" s="133"/>
      <c r="F204" s="152" t="s">
        <v>51</v>
      </c>
      <c r="G204" s="133"/>
      <c r="H204" s="387" t="s">
        <v>4137</v>
      </c>
      <c r="I204" s="387"/>
      <c r="J204" s="387"/>
      <c r="K204" s="174"/>
    </row>
    <row r="205" spans="2:11" ht="15" customHeight="1">
      <c r="B205" s="153"/>
      <c r="C205" s="133"/>
      <c r="D205" s="133"/>
      <c r="E205" s="133"/>
      <c r="F205" s="152"/>
      <c r="G205" s="133"/>
      <c r="H205" s="133"/>
      <c r="I205" s="133"/>
      <c r="J205" s="133"/>
      <c r="K205" s="174"/>
    </row>
    <row r="206" spans="2:11" ht="15" customHeight="1">
      <c r="B206" s="153"/>
      <c r="C206" s="133" t="s">
        <v>4078</v>
      </c>
      <c r="D206" s="133"/>
      <c r="E206" s="133"/>
      <c r="F206" s="152" t="s">
        <v>83</v>
      </c>
      <c r="G206" s="133"/>
      <c r="H206" s="387" t="s">
        <v>4138</v>
      </c>
      <c r="I206" s="387"/>
      <c r="J206" s="387"/>
      <c r="K206" s="174"/>
    </row>
    <row r="207" spans="2:11" ht="15" customHeight="1">
      <c r="B207" s="153"/>
      <c r="C207" s="159"/>
      <c r="D207" s="133"/>
      <c r="E207" s="133"/>
      <c r="F207" s="152" t="s">
        <v>3978</v>
      </c>
      <c r="G207" s="133"/>
      <c r="H207" s="387" t="s">
        <v>3979</v>
      </c>
      <c r="I207" s="387"/>
      <c r="J207" s="387"/>
      <c r="K207" s="174"/>
    </row>
    <row r="208" spans="2:11" ht="15" customHeight="1">
      <c r="B208" s="153"/>
      <c r="C208" s="133"/>
      <c r="D208" s="133"/>
      <c r="E208" s="133"/>
      <c r="F208" s="152" t="s">
        <v>3976</v>
      </c>
      <c r="G208" s="133"/>
      <c r="H208" s="387" t="s">
        <v>4139</v>
      </c>
      <c r="I208" s="387"/>
      <c r="J208" s="387"/>
      <c r="K208" s="174"/>
    </row>
    <row r="209" spans="2:11" ht="15" customHeight="1">
      <c r="B209" s="191"/>
      <c r="C209" s="159"/>
      <c r="D209" s="159"/>
      <c r="E209" s="159"/>
      <c r="F209" s="152" t="s">
        <v>3980</v>
      </c>
      <c r="G209" s="138"/>
      <c r="H209" s="386" t="s">
        <v>3981</v>
      </c>
      <c r="I209" s="386"/>
      <c r="J209" s="386"/>
      <c r="K209" s="192"/>
    </row>
    <row r="210" spans="2:11" ht="15" customHeight="1">
      <c r="B210" s="191"/>
      <c r="C210" s="159"/>
      <c r="D210" s="159"/>
      <c r="E210" s="159"/>
      <c r="F210" s="152" t="s">
        <v>2318</v>
      </c>
      <c r="G210" s="138"/>
      <c r="H210" s="386" t="s">
        <v>3917</v>
      </c>
      <c r="I210" s="386"/>
      <c r="J210" s="386"/>
      <c r="K210" s="192"/>
    </row>
    <row r="211" spans="2:11" ht="15" customHeight="1">
      <c r="B211" s="191"/>
      <c r="C211" s="159"/>
      <c r="D211" s="159"/>
      <c r="E211" s="159"/>
      <c r="F211" s="193"/>
      <c r="G211" s="138"/>
      <c r="H211" s="194"/>
      <c r="I211" s="194"/>
      <c r="J211" s="194"/>
      <c r="K211" s="192"/>
    </row>
    <row r="212" spans="2:11" ht="15" customHeight="1">
      <c r="B212" s="191"/>
      <c r="C212" s="133" t="s">
        <v>4102</v>
      </c>
      <c r="D212" s="159"/>
      <c r="E212" s="159"/>
      <c r="F212" s="152">
        <v>1</v>
      </c>
      <c r="G212" s="138"/>
      <c r="H212" s="386" t="s">
        <v>4140</v>
      </c>
      <c r="I212" s="386"/>
      <c r="J212" s="386"/>
      <c r="K212" s="192"/>
    </row>
    <row r="213" spans="2:11" ht="15" customHeight="1">
      <c r="B213" s="191"/>
      <c r="C213" s="159"/>
      <c r="D213" s="159"/>
      <c r="E213" s="159"/>
      <c r="F213" s="152">
        <v>2</v>
      </c>
      <c r="G213" s="138"/>
      <c r="H213" s="386" t="s">
        <v>4141</v>
      </c>
      <c r="I213" s="386"/>
      <c r="J213" s="386"/>
      <c r="K213" s="192"/>
    </row>
    <row r="214" spans="2:11" ht="15" customHeight="1">
      <c r="B214" s="191"/>
      <c r="C214" s="159"/>
      <c r="D214" s="159"/>
      <c r="E214" s="159"/>
      <c r="F214" s="152">
        <v>3</v>
      </c>
      <c r="G214" s="138"/>
      <c r="H214" s="386" t="s">
        <v>4142</v>
      </c>
      <c r="I214" s="386"/>
      <c r="J214" s="386"/>
      <c r="K214" s="192"/>
    </row>
    <row r="215" spans="2:11" ht="15" customHeight="1">
      <c r="B215" s="191"/>
      <c r="C215" s="159"/>
      <c r="D215" s="159"/>
      <c r="E215" s="159"/>
      <c r="F215" s="152">
        <v>4</v>
      </c>
      <c r="G215" s="138"/>
      <c r="H215" s="386" t="s">
        <v>4143</v>
      </c>
      <c r="I215" s="386"/>
      <c r="J215" s="386"/>
      <c r="K215" s="192"/>
    </row>
    <row r="216" spans="2:11" ht="12.75" customHeight="1">
      <c r="B216" s="195"/>
      <c r="C216" s="196"/>
      <c r="D216" s="196"/>
      <c r="E216" s="196"/>
      <c r="F216" s="196"/>
      <c r="G216" s="196"/>
      <c r="H216" s="196"/>
      <c r="I216" s="196"/>
      <c r="J216" s="196"/>
      <c r="K216" s="197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51</vt:i4>
      </vt:variant>
    </vt:vector>
  </HeadingPairs>
  <TitlesOfParts>
    <vt:vector size="77" baseType="lpstr">
      <vt:lpstr>Rekapitulace stavby</vt:lpstr>
      <vt:lpstr>C 01 - Stavební práce</vt:lpstr>
      <vt:lpstr>C 02 - Plynová zařízení</vt:lpstr>
      <vt:lpstr>C 03 - Zařízení pro vytápění</vt:lpstr>
      <vt:lpstr>C 04 - Vzduchotechnika</vt:lpstr>
      <vt:lpstr>C 05 - Zdravotně technické</vt:lpstr>
      <vt:lpstr>C 06 - Elektroinstalace</vt:lpstr>
      <vt:lpstr>C 07 - Ochrana před bleskem</vt:lpstr>
      <vt:lpstr>D 01 - Stavební práce_01</vt:lpstr>
      <vt:lpstr>D 02 - Stavební práce-přístřek</vt:lpstr>
      <vt:lpstr>D 03 - Plynová zařízení</vt:lpstr>
      <vt:lpstr>D 04 - Zařízení pro vytápění</vt:lpstr>
      <vt:lpstr>D 05 - Vzduchotechnika</vt:lpstr>
      <vt:lpstr>D 06 - Zdravotně technické</vt:lpstr>
      <vt:lpstr>D 07 - Rozvod tlakového vzduchu</vt:lpstr>
      <vt:lpstr>D 08 - Elektroinstalace</vt:lpstr>
      <vt:lpstr>G 01 - Stavební práce</vt:lpstr>
      <vt:lpstr>G 02 - Plynová zařízení</vt:lpstr>
      <vt:lpstr>G 03 - Zařízení pro vytápění</vt:lpstr>
      <vt:lpstr>G 04 - Vzduchotechnika</vt:lpstr>
      <vt:lpstr>G 05 - Zdravotně technické</vt:lpstr>
      <vt:lpstr>G 06 - Rozvod tlakového vzduchu</vt:lpstr>
      <vt:lpstr>G 07 - Elektroinstalace</vt:lpstr>
      <vt:lpstr>G 08 - Ochrana před bleskem</vt:lpstr>
      <vt:lpstr>Ostatní a vedlejší náklady</vt:lpstr>
      <vt:lpstr>Pokyny pro vyplnění</vt:lpstr>
      <vt:lpstr>'C 01 - Stavební práce'!Názvy_tisku</vt:lpstr>
      <vt:lpstr>'C 02 - Plynová zařízení'!Názvy_tisku</vt:lpstr>
      <vt:lpstr>'C 03 - Zařízení pro vytápění'!Názvy_tisku</vt:lpstr>
      <vt:lpstr>'C 04 - Vzduchotechnika'!Názvy_tisku</vt:lpstr>
      <vt:lpstr>'C 05 - Zdravotně technické'!Názvy_tisku</vt:lpstr>
      <vt:lpstr>'C 06 - Elektroinstalace'!Názvy_tisku</vt:lpstr>
      <vt:lpstr>'C 07 - Ochrana před bleskem'!Názvy_tisku</vt:lpstr>
      <vt:lpstr>'D 01 - Stavební práce_01'!Názvy_tisku</vt:lpstr>
      <vt:lpstr>'D 02 - Stavební práce-přístřek'!Názvy_tisku</vt:lpstr>
      <vt:lpstr>'D 03 - Plynová zařízení'!Názvy_tisku</vt:lpstr>
      <vt:lpstr>'D 04 - Zařízení pro vytápění'!Názvy_tisku</vt:lpstr>
      <vt:lpstr>'D 05 - Vzduchotechnika'!Názvy_tisku</vt:lpstr>
      <vt:lpstr>'D 06 - Zdravotně technické'!Názvy_tisku</vt:lpstr>
      <vt:lpstr>'D 07 - Rozvod tlakového vzduchu'!Názvy_tisku</vt:lpstr>
      <vt:lpstr>'D 08 - Elektroinstalace'!Názvy_tisku</vt:lpstr>
      <vt:lpstr>'G 01 - Stavební práce'!Názvy_tisku</vt:lpstr>
      <vt:lpstr>'G 02 - Plynová zařízení'!Názvy_tisku</vt:lpstr>
      <vt:lpstr>'G 03 - Zařízení pro vytápění'!Názvy_tisku</vt:lpstr>
      <vt:lpstr>'G 04 - Vzduchotechnika'!Názvy_tisku</vt:lpstr>
      <vt:lpstr>'G 05 - Zdravotně technické'!Názvy_tisku</vt:lpstr>
      <vt:lpstr>'G 06 - Rozvod tlakového vzduchu'!Názvy_tisku</vt:lpstr>
      <vt:lpstr>'G 07 - Elektroinstalace'!Názvy_tisku</vt:lpstr>
      <vt:lpstr>'G 08 - Ochrana před bleskem'!Názvy_tisku</vt:lpstr>
      <vt:lpstr>'Ostatní a vedlejší náklady'!Názvy_tisku</vt:lpstr>
      <vt:lpstr>'Rekapitulace stavby'!Názvy_tisku</vt:lpstr>
      <vt:lpstr>'C 01 - Stavební práce'!Oblast_tisku</vt:lpstr>
      <vt:lpstr>'C 02 - Plynová zařízení'!Oblast_tisku</vt:lpstr>
      <vt:lpstr>'C 03 - Zařízení pro vytápění'!Oblast_tisku</vt:lpstr>
      <vt:lpstr>'C 04 - Vzduchotechnika'!Oblast_tisku</vt:lpstr>
      <vt:lpstr>'C 05 - Zdravotně technické'!Oblast_tisku</vt:lpstr>
      <vt:lpstr>'C 06 - Elektroinstalace'!Oblast_tisku</vt:lpstr>
      <vt:lpstr>'C 07 - Ochrana před bleskem'!Oblast_tisku</vt:lpstr>
      <vt:lpstr>'D 01 - Stavební práce_01'!Oblast_tisku</vt:lpstr>
      <vt:lpstr>'D 02 - Stavební práce-přístřek'!Oblast_tisku</vt:lpstr>
      <vt:lpstr>'D 03 - Plynová zařízení'!Oblast_tisku</vt:lpstr>
      <vt:lpstr>'D 04 - Zařízení pro vytápění'!Oblast_tisku</vt:lpstr>
      <vt:lpstr>'D 05 - Vzduchotechnika'!Oblast_tisku</vt:lpstr>
      <vt:lpstr>'D 06 - Zdravotně technické'!Oblast_tisku</vt:lpstr>
      <vt:lpstr>'D 07 - Rozvod tlakového vzduchu'!Oblast_tisku</vt:lpstr>
      <vt:lpstr>'D 08 - Elektroinstalace'!Oblast_tisku</vt:lpstr>
      <vt:lpstr>'G 01 - Stavební práce'!Oblast_tisku</vt:lpstr>
      <vt:lpstr>'G 02 - Plynová zařízení'!Oblast_tisku</vt:lpstr>
      <vt:lpstr>'G 03 - Zařízení pro vytápění'!Oblast_tisku</vt:lpstr>
      <vt:lpstr>'G 04 - Vzduchotechnika'!Oblast_tisku</vt:lpstr>
      <vt:lpstr>'G 05 - Zdravotně technické'!Oblast_tisku</vt:lpstr>
      <vt:lpstr>'G 06 - Rozvod tlakového vzduchu'!Oblast_tisku</vt:lpstr>
      <vt:lpstr>'G 07 - Elektroinstalace'!Oblast_tisku</vt:lpstr>
      <vt:lpstr>'G 08 - Ochrana před bleskem'!Oblast_tisku</vt:lpstr>
      <vt:lpstr>'Ostatní a vedlejší náklady'!Oblast_tisku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Havel</dc:creator>
  <cp:lastModifiedBy>Jiří Zevl</cp:lastModifiedBy>
  <dcterms:created xsi:type="dcterms:W3CDTF">2017-08-08T07:14:03Z</dcterms:created>
  <dcterms:modified xsi:type="dcterms:W3CDTF">2017-08-24T12:26:10Z</dcterms:modified>
</cp:coreProperties>
</file>