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tmp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2992" windowHeight="10428" activeTab="0"/>
  </bookViews>
  <sheets>
    <sheet name="Rekapitulace stavby" sheetId="1" r:id="rId1"/>
    <sheet name="01 - Stavební úpravy" sheetId="2" r:id="rId2"/>
    <sheet name="00 - Vedlejší rozpočtové ..." sheetId="3" r:id="rId3"/>
    <sheet name="Pokyny pro vyplnění" sheetId="4" r:id="rId4"/>
  </sheets>
  <definedNames>
    <definedName name="_xlnm._FilterDatabase" localSheetId="2" hidden="1">'00 - Vedlejší rozpočtové ...'!$C$87:$K$87</definedName>
    <definedName name="_xlnm._FilterDatabase" localSheetId="1" hidden="1">'01 - Stavební úpravy'!$C$103:$K$103</definedName>
    <definedName name="_xlnm.Print_Area" localSheetId="2">'00 - Vedlejší rozpočtové ...'!$C$4:$J$38,'00 - Vedlejší rozpočtové ...'!$C$44:$J$67,'00 - Vedlejší rozpočtové ...'!$C$73:$K$114</definedName>
    <definedName name="_xlnm.Print_Area" localSheetId="1">'01 - Stavební úpravy'!$C$4:$J$38,'01 - Stavební úpravy'!$C$44:$J$83,'01 - Stavební úpravy'!$C$89:$K$891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stavby'!$C$39:$AQ$55</definedName>
    <definedName name="_xlnm.Print_Titles" localSheetId="0">'Rekapitulace stavby'!$49:$49</definedName>
    <definedName name="_xlnm.Print_Titles" localSheetId="1">'01 - Stavební úpravy'!$103:$103</definedName>
    <definedName name="_xlnm.Print_Titles" localSheetId="2">'00 - Vedlejší rozpočtové ...'!$87:$87</definedName>
  </definedNames>
  <calcPr calcId="152511"/>
</workbook>
</file>

<file path=xl/sharedStrings.xml><?xml version="1.0" encoding="utf-8"?>
<sst xmlns="http://schemas.openxmlformats.org/spreadsheetml/2006/main" count="9495" uniqueCount="1426">
  <si>
    <t>Export VZ</t>
  </si>
  <si>
    <t>List obsahuje:</t>
  </si>
  <si>
    <t>3.0</t>
  </si>
  <si>
    <t>ZAMOK</t>
  </si>
  <si>
    <t>False</t>
  </si>
  <si>
    <t>{f9a29262-9d29-4bb4-8ae6-a5d7c0d612aa}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</si>
  <si>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</si>
  <si>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</si>
  <si>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</si>
  <si>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</si>
  <si>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</si>
  <si>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</si>
  <si>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</si>
  <si>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</si>
  <si>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SK16037B1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</si>
  <si>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</si>
  <si>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</si>
  <si>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Realizace úspor energie - SOU Svitavy, hlavní budova s přístavbou, dvě budovy teoretické výuky a domov mládeže</t>
  </si>
  <si>
    <t>0,1</t>
  </si>
  <si>
    <t>KSO:</t>
  </si>
  <si>
    <t>801 33</t>
  </si>
  <si>
    <t>CC-CZ:</t>
  </si>
  <si>
    <t>1263</t>
  </si>
  <si>
    <t>1</t>
  </si>
  <si>
    <t>Místo:</t>
  </si>
  <si>
    <t>Brněnská, č.p.307/28</t>
  </si>
  <si>
    <t>Datum:</t>
  </si>
  <si>
    <t>31.3.2016</t>
  </si>
  <si>
    <t>10</t>
  </si>
  <si>
    <t>CZ-CPV:</t>
  </si>
  <si>
    <t>45214000-0</t>
  </si>
  <si>
    <t>CZ-CPA:</t>
  </si>
  <si>
    <t>41.00.4</t>
  </si>
  <si>
    <t>100</t>
  </si>
  <si>
    <t>Zadavatel:</t>
  </si>
  <si>
    <t>IČ:</t>
  </si>
  <si>
    <t/>
  </si>
  <si>
    <t>Střední odborné účiliště Svitavy</t>
  </si>
  <si>
    <t>DIČ:</t>
  </si>
  <si>
    <t>Uchazeč:</t>
  </si>
  <si>
    <t>Vyplň údaj</t>
  </si>
  <si>
    <t>Projektant:</t>
  </si>
  <si>
    <t>INVENTE, s.r.o.</t>
  </si>
  <si>
    <t>Poznámka:</t>
  </si>
  <si>
    <t>True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</si>
  <si>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</si>
  <si>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</si>
  <si>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</si>
  <si>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</si>
  <si>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</si>
  <si>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</si>
  <si>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</si>
  <si>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</si>
  <si>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</si>
  <si>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</si>
  <si>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</si>
  <si>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</si>
  <si>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</si>
  <si>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</si>
  <si>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</si>
  <si>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</si>
  <si>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</si>
  <si>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</si>
  <si>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</si>
  <si>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</si>
  <si>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</si>
  <si>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</si>
  <si>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</si>
  <si>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</si>
  <si>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</si>
  <si>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</si>
  <si>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</si>
  <si>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</si>
  <si>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</si>
  <si>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</si>
  <si>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</si>
  <si>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</si>
  <si>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</si>
  <si>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</si>
  <si>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</si>
  <si>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</si>
  <si>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</si>
  <si>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</si>
  <si>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B</t>
  </si>
  <si>
    <t>Brněnská, č.p. 307/28</t>
  </si>
  <si>
    <t>STA</t>
  </si>
  <si>
    <t>{5b869cde-fdc0-4f04-bfa2-1876a184f3c9}</t>
  </si>
  <si>
    <t>801 33 12</t>
  </si>
  <si>
    <t>2</t>
  </si>
  <si>
    <t>01</t>
  </si>
  <si>
    <t>Stavební úpravy</t>
  </si>
  <si>
    <t>Soupis</t>
  </si>
  <si>
    <t>{764ba8dd-49b0-4992-94cc-2314467240ef}</t>
  </si>
  <si>
    <t>00</t>
  </si>
  <si>
    <t>Vedlejší rozpočtové náklady</t>
  </si>
  <si>
    <t>{5902d505-d876-4914-9556-d3c59e60e633}</t>
  </si>
  <si>
    <t>Zpět na list:</t>
  </si>
  <si>
    <t>KRYCÍ LIST SOUPISU</t>
  </si>
  <si>
    <t>Objekt:</t>
  </si>
  <si>
    <t>B - Brněnská, č.p. 307/28</t>
  </si>
  <si>
    <t>Soupis:</t>
  </si>
  <si>
    <t>01 - Stavební úpravy</t>
  </si>
  <si>
    <t>12631</t>
  </si>
  <si>
    <t>45214220-8</t>
  </si>
  <si>
    <t>41.00.40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</si>
  <si>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</si>
  <si>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</si>
  <si>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</si>
  <si>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</si>
  <si>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</si>
  <si>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</si>
  <si>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</si>
  <si>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</si>
  <si>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</si>
  <si>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</si>
  <si>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</si>
  <si>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</si>
  <si>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</si>
  <si>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</si>
  <si>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</si>
  <si>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</si>
  <si>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</si>
  <si>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</si>
  <si>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</si>
  <si>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740 - Elektromontáže - zkoušky a revize</t>
  </si>
  <si>
    <t xml:space="preserve">    743 - Elektromontáže - hrubá montáž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</si>
  <si>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</si>
  <si>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</si>
  <si>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</si>
  <si>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</si>
  <si>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</si>
  <si>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</si>
  <si>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</si>
  <si>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</si>
  <si>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</si>
  <si>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</si>
  <si>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</si>
  <si>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</si>
  <si>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</si>
  <si>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</si>
  <si>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</si>
  <si>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</si>
  <si>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</si>
  <si>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</si>
  <si>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</si>
  <si>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</si>
  <si>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</si>
  <si>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</si>
  <si>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</si>
  <si>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</si>
  <si>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</si>
  <si>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</si>
  <si>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z betonových nebo kamenných dlaždic</t>
  </si>
  <si>
    <t>m2</t>
  </si>
  <si>
    <t>CS ÚRS 2016 01</t>
  </si>
  <si>
    <t>4</t>
  </si>
  <si>
    <t>573435227</t>
  </si>
  <si>
    <t>VV</t>
  </si>
  <si>
    <t>Dle části D.02-06 - Půdorysy - stávající část, D.08-12 - Pohledy stávající stav</t>
  </si>
  <si>
    <t>Dle části D.14-17 - Půdorysy - navržený stav, D.19-23 - Pohledy - navržený stav</t>
  </si>
  <si>
    <t>(7,779+1,2+2,506+1,2+6,05+1,2+23,875+8,665)*0,5</t>
  </si>
  <si>
    <t>Součet</t>
  </si>
  <si>
    <t>113106123</t>
  </si>
  <si>
    <t>Rozebrání dlažeb komunikací pro pěší ze zámkových dlaždic</t>
  </si>
  <si>
    <t>-946429331</t>
  </si>
  <si>
    <t>(29,704+12,04+1,2+2,51+1,3+1,4)*1</t>
  </si>
  <si>
    <t>3</t>
  </si>
  <si>
    <t>113107122</t>
  </si>
  <si>
    <t>Odstranění podkladu pl do 50 m2 z kameniva drceného tl 200 mm</t>
  </si>
  <si>
    <t>571997281</t>
  </si>
  <si>
    <t>132212201</t>
  </si>
  <si>
    <t>Hloubení rýh š přes 600 do 2000 mm ručním nebo pneum nářadím v soudržných horninách tř. 3</t>
  </si>
  <si>
    <t>m3</t>
  </si>
  <si>
    <t>440291077</t>
  </si>
  <si>
    <t>Pro XPS</t>
  </si>
  <si>
    <t>"JV" (57,7-3*0,8*0,5-28,4)*0,75</t>
  </si>
  <si>
    <t>"SV" (16,4+0,4-0,15-7,7)*0,75</t>
  </si>
  <si>
    <t>"SZ" (9,03+2,97*1,2*2+8+4+4,6+14-0,8*5+1*1,26+3,5+4-(4,1+2,1+5,7+2,97*0,6+1*0,5))*0,75</t>
  </si>
  <si>
    <t>Pro izolaci</t>
  </si>
  <si>
    <t>18,2*0,75</t>
  </si>
  <si>
    <t>2,97*2,6*2*0,75</t>
  </si>
  <si>
    <t>15,065*0,75</t>
  </si>
  <si>
    <t>9,5*0,75</t>
  </si>
  <si>
    <t>5</t>
  </si>
  <si>
    <t>132212209</t>
  </si>
  <si>
    <t>Příplatek za lepivost u hloubení rýh š do 2000 mm ručním nebo pneum nářadím v hornině tř. 3</t>
  </si>
  <si>
    <t>1892826147</t>
  </si>
  <si>
    <t>6</t>
  </si>
  <si>
    <t>151101201</t>
  </si>
  <si>
    <t>Zřízení příložného pažení stěn výkopu hl do 4 m</t>
  </si>
  <si>
    <t>1611335169</t>
  </si>
  <si>
    <t>18,2</t>
  </si>
  <si>
    <t>2,97*2,6*2</t>
  </si>
  <si>
    <t>15,065</t>
  </si>
  <si>
    <t>9,5</t>
  </si>
  <si>
    <t>7</t>
  </si>
  <si>
    <t>151101211</t>
  </si>
  <si>
    <t>Odstranění příložného pažení stěn hl do 4 m</t>
  </si>
  <si>
    <t>515302259</t>
  </si>
  <si>
    <t>8</t>
  </si>
  <si>
    <t>151101301</t>
  </si>
  <si>
    <t>Zřízení rozepření stěn při pažení příložném hl do 4 m</t>
  </si>
  <si>
    <t>-320131269</t>
  </si>
  <si>
    <t>9</t>
  </si>
  <si>
    <t>151101311</t>
  </si>
  <si>
    <t>Odstranění rozepření stěn při pažení příložném hl do 4 m</t>
  </si>
  <si>
    <t>-105447190</t>
  </si>
  <si>
    <t>151101401</t>
  </si>
  <si>
    <t>Zřízení vzepření stěn při pažení příložném hl do 4 m</t>
  </si>
  <si>
    <t>2072013939</t>
  </si>
  <si>
    <t>11</t>
  </si>
  <si>
    <t>151101411</t>
  </si>
  <si>
    <t>Odstranění vzepření stěn při pažení příložném hl do 4 m</t>
  </si>
  <si>
    <t>-1719968257</t>
  </si>
  <si>
    <t>12</t>
  </si>
  <si>
    <t>162701105</t>
  </si>
  <si>
    <t>Vodorovné přemístění do 10000 m výkopku/sypaniny z horniny tř. 1 až 4</t>
  </si>
  <si>
    <t>2028140651</t>
  </si>
  <si>
    <t>99,446-88,28</t>
  </si>
  <si>
    <t>13</t>
  </si>
  <si>
    <t>162701109</t>
  </si>
  <si>
    <t>Příplatek k vodorovnému přemístění výkopku/sypaniny z horniny tř. 1 až 4 ZKD 1000 m přes 10000 m</t>
  </si>
  <si>
    <t>1846372517</t>
  </si>
  <si>
    <t>11,166*10</t>
  </si>
  <si>
    <t>14</t>
  </si>
  <si>
    <t>167101101</t>
  </si>
  <si>
    <t>Nakládání výkopku z hornin tř. 1 až 4 do 100 m3</t>
  </si>
  <si>
    <t>17136042</t>
  </si>
  <si>
    <t>171201201</t>
  </si>
  <si>
    <t>Uložení sypaniny na skládky</t>
  </si>
  <si>
    <t>-679511725</t>
  </si>
  <si>
    <t>16</t>
  </si>
  <si>
    <t>171201211</t>
  </si>
  <si>
    <t>Poplatek za uložení odpadu ze sypaniny na skládce (skládkovné)</t>
  </si>
  <si>
    <t>t</t>
  </si>
  <si>
    <t>-1058331940</t>
  </si>
  <si>
    <t>11,166*1,85</t>
  </si>
  <si>
    <t>17</t>
  </si>
  <si>
    <t>174101101</t>
  </si>
  <si>
    <t>Zásyp jam, šachet rýh nebo kolem objektů sypaninou se zhutněním</t>
  </si>
  <si>
    <t>1730911351</t>
  </si>
  <si>
    <t>"JV" (57,7-3*0,8*0,5-28,4)*0,6</t>
  </si>
  <si>
    <t>"SV" (16,4+0,4-0,15-7,7)*0,6</t>
  </si>
  <si>
    <t>"SZ" (9,03+2,97*1,2*2+8+4+4,6+14-0,8*5+1*1,26+3,5+4-(4,1+2,1+5,7+2,97*0,6+1*0,5))*0,6</t>
  </si>
  <si>
    <t>18</t>
  </si>
  <si>
    <t>181951102</t>
  </si>
  <si>
    <t>Úprava pláně v hornině tř. 1 až 4 se zhutněním</t>
  </si>
  <si>
    <t>-1926189295</t>
  </si>
  <si>
    <t>Zakládání</t>
  </si>
  <si>
    <t>19</t>
  </si>
  <si>
    <t>233211111</t>
  </si>
  <si>
    <t>Zemní vrut pro ploty a dopravní značky D 60 mm dl 550 mm</t>
  </si>
  <si>
    <t>kus</t>
  </si>
  <si>
    <t>-1305302430</t>
  </si>
  <si>
    <t>3+4</t>
  </si>
  <si>
    <t>Svislé a kompletní konstrukce</t>
  </si>
  <si>
    <t>20</t>
  </si>
  <si>
    <t>338171114</t>
  </si>
  <si>
    <t>Osazování sloupků a vzpěr plotových ocelových v 2,00 m do zemního vrutu</t>
  </si>
  <si>
    <t>-1111269534</t>
  </si>
  <si>
    <t>M</t>
  </si>
  <si>
    <t>553422700</t>
  </si>
  <si>
    <t>vzpěra plotová 38x1,5 mm včetně krytky s uchem, 1500 mm</t>
  </si>
  <si>
    <t>-1851123512</t>
  </si>
  <si>
    <t>22</t>
  </si>
  <si>
    <t>338171124</t>
  </si>
  <si>
    <t>Osazování sloupků a vzpěr plotových ocelových v 2,60 m do zemního vrutu</t>
  </si>
  <si>
    <t>1679978736</t>
  </si>
  <si>
    <t>23</t>
  </si>
  <si>
    <t>553422550</t>
  </si>
  <si>
    <t>sloupek plotový průběžný pozinkovaný a komaxitový 2500/38x1,5 mm</t>
  </si>
  <si>
    <t>-1881533225</t>
  </si>
  <si>
    <t>24</t>
  </si>
  <si>
    <t>553422630</t>
  </si>
  <si>
    <t>sloupek plotový koncový pozinkovaný a komaxitový 2500/48x1,5 mm</t>
  </si>
  <si>
    <t>1998762068</t>
  </si>
  <si>
    <t>25</t>
  </si>
  <si>
    <t>345272631</t>
  </si>
  <si>
    <t>Stěny atikové tl 300 mm z pórobetonových přesných hladkých tvárnic hmotnosti 400 kg/m3</t>
  </si>
  <si>
    <t>1881957934</t>
  </si>
  <si>
    <t>7,625*0,3</t>
  </si>
  <si>
    <t>26</t>
  </si>
  <si>
    <t>348121121</t>
  </si>
  <si>
    <t>Osazování ŽB desek plotových na MC 300x50x2000 mm</t>
  </si>
  <si>
    <t>515551112</t>
  </si>
  <si>
    <t>27</t>
  </si>
  <si>
    <t>PLT1</t>
  </si>
  <si>
    <t>Podrhrabová deska v 0,3m</t>
  </si>
  <si>
    <t>ks</t>
  </si>
  <si>
    <t>-1948153215</t>
  </si>
  <si>
    <t>28</t>
  </si>
  <si>
    <t>348401130</t>
  </si>
  <si>
    <t>Osazení oplocení ze strojového pletiva s napínacími dráty výšky do 2,0 m do 15° sklonu svahu</t>
  </si>
  <si>
    <t>m</t>
  </si>
  <si>
    <t>189516484</t>
  </si>
  <si>
    <t>29</t>
  </si>
  <si>
    <t>313275150</t>
  </si>
  <si>
    <t>pletivo PVC se čtvercovými oky 55 mm/2,5mm, 200 cm</t>
  </si>
  <si>
    <t>1898159586</t>
  </si>
  <si>
    <t>30</t>
  </si>
  <si>
    <t>34894111x</t>
  </si>
  <si>
    <t>Úprava stávajícího oplocení včetně nátěru</t>
  </si>
  <si>
    <t>1618541671</t>
  </si>
  <si>
    <t>Komunikace pozemní</t>
  </si>
  <si>
    <t>31</t>
  </si>
  <si>
    <t>564851111</t>
  </si>
  <si>
    <t>Podklad ze štěrkodrtě ŠD tl 150 mm</t>
  </si>
  <si>
    <t>27143801</t>
  </si>
  <si>
    <t>32</t>
  </si>
  <si>
    <t>596211111</t>
  </si>
  <si>
    <t>Kladení zámkové dlažby komunikací pro pěší tl 60 mm skupiny A pl do 100 m2</t>
  </si>
  <si>
    <t>1365256212</t>
  </si>
  <si>
    <t>Úpravy povrchů, podlahy a osazování výplní</t>
  </si>
  <si>
    <t>33</t>
  </si>
  <si>
    <t>611131121</t>
  </si>
  <si>
    <t>Penetrace akrylát-silikonová vnitřních stropů nanášená ručně</t>
  </si>
  <si>
    <t>2074342740</t>
  </si>
  <si>
    <t>34</t>
  </si>
  <si>
    <t>611142001</t>
  </si>
  <si>
    <t>Potažení vnitřních stropů sklovláknitým pletivem vtlačeným do tenkovrstvé hmoty</t>
  </si>
  <si>
    <t>-686823367</t>
  </si>
  <si>
    <t>Dle výměr</t>
  </si>
  <si>
    <t>"nadpraží oken</t>
  </si>
  <si>
    <t>(27*1,01)*0,2</t>
  </si>
  <si>
    <t>(10*1,16+0,94+1,14+1,01*17+0,54*2)*0,2</t>
  </si>
  <si>
    <t>(6*1,075+5*0,81+2*1,71)*0,2</t>
  </si>
  <si>
    <t>35</t>
  </si>
  <si>
    <t>611311131</t>
  </si>
  <si>
    <t>Potažení vnitřních rovných stropů vápenným štukem tloušťky do 3 mm</t>
  </si>
  <si>
    <t>-1858822906</t>
  </si>
  <si>
    <t>36</t>
  </si>
  <si>
    <t>612131121</t>
  </si>
  <si>
    <t>Penetrace akrylát-silikonová vnitřních stěn nanášená ručně</t>
  </si>
  <si>
    <t>2137017013</t>
  </si>
  <si>
    <t>Vnitřní ostění</t>
  </si>
  <si>
    <t>(27*2*1,47+27*1,01)*0,2</t>
  </si>
  <si>
    <t>(10*2*1,52+10*1,16+11*2*1,57+11*0,94+2*3,17+1,14+17*1,47*2+1,01*17+4*1,47+0,54*2)*0,2</t>
  </si>
  <si>
    <t>(6*2*1,5+6*1,075+5*1,55*2+5*0,81+4*1,55+2*1,71)*0,2</t>
  </si>
  <si>
    <t>37</t>
  </si>
  <si>
    <t>612142001</t>
  </si>
  <si>
    <t>Potažení vnitřních stěn sklovláknitým pletivem vtlačeným do tenkovrstvé hmoty</t>
  </si>
  <si>
    <t>-1737916844</t>
  </si>
  <si>
    <t>38</t>
  </si>
  <si>
    <t>612311131</t>
  </si>
  <si>
    <t>Potažení vnitřních stěn vápenným štukem tloušťky do 3 mm</t>
  </si>
  <si>
    <t>-1177748297</t>
  </si>
  <si>
    <t>39</t>
  </si>
  <si>
    <t>621131121</t>
  </si>
  <si>
    <t>Penetrace akrylát-silikon vnějších podhledů nanášená ručně</t>
  </si>
  <si>
    <t>-486139372</t>
  </si>
  <si>
    <t>Především dle D20 - D28 - Pohledy - navržený stav</t>
  </si>
  <si>
    <t>"KZS do 160" 122,7</t>
  </si>
  <si>
    <t>40</t>
  </si>
  <si>
    <t>621142001</t>
  </si>
  <si>
    <t>Potažení vnějších podhledů sklovláknitým pletivem vtlačeným do tenkovrstvé hmoty</t>
  </si>
  <si>
    <t>-230168606</t>
  </si>
  <si>
    <t>(27*1,01)*0,15</t>
  </si>
  <si>
    <t>(10*1,16+0,94+1,14+1,01*17+0,54*2)*0,15</t>
  </si>
  <si>
    <t>(6*1,075+5*0,81+2*1,71)*0,15</t>
  </si>
  <si>
    <t>41</t>
  </si>
  <si>
    <t>621221031</t>
  </si>
  <si>
    <t>Montáž kontaktního zateplení vnějších podhledů z minerální vlny s podélnou orientací tl do 160 mm</t>
  </si>
  <si>
    <t>-1511825308</t>
  </si>
  <si>
    <t>92,1+30,6</t>
  </si>
  <si>
    <t>42</t>
  </si>
  <si>
    <t>63151538x</t>
  </si>
  <si>
    <t>deska minerální izolační  tl. 150 mm</t>
  </si>
  <si>
    <t>-338874824</t>
  </si>
  <si>
    <t>122,7*1,02 "Přepočtené koeficientem množství</t>
  </si>
  <si>
    <t>43</t>
  </si>
  <si>
    <t>621325101</t>
  </si>
  <si>
    <t>Oprava vnější vápenné nebo vápenocementové hladké omítky složitosti 1 podhledů v rozsahu do 10%</t>
  </si>
  <si>
    <t>-226545360</t>
  </si>
  <si>
    <t>"SV" 30-1,5*1,075*6+(2*1,5+1,075)*0,15*6</t>
  </si>
  <si>
    <t>"SZ" 14,6</t>
  </si>
  <si>
    <t>"JZ" 10</t>
  </si>
  <si>
    <t>44</t>
  </si>
  <si>
    <t>621325109</t>
  </si>
  <si>
    <t>Oprava vnější vápenné nebo vápenocementové hladké omítky složitosti 1 podhledů v rozsahu do 100%</t>
  </si>
  <si>
    <t>-1572113181</t>
  </si>
  <si>
    <t>7,545*0,5</t>
  </si>
  <si>
    <t>45</t>
  </si>
  <si>
    <t>621531011</t>
  </si>
  <si>
    <t>Tenkovrstvá silikonová zrnitá omítka tl. 1,5 mm včetně penetrace vnějších podhledů</t>
  </si>
  <si>
    <t>-258199065</t>
  </si>
  <si>
    <t>Dle výkresů D.16 - Půdorys 1.NP - navržený stav,  D.17 - Půdorys 2.NP - navržený stav a  D.20 Řez A-A" - navržený stav</t>
  </si>
  <si>
    <t>"Kontaktní zatelení tl. 150mm" 122,7</t>
  </si>
  <si>
    <t xml:space="preserve"> "nadpraží oken" 10,968</t>
  </si>
  <si>
    <t>46</t>
  </si>
  <si>
    <t>622131121</t>
  </si>
  <si>
    <t>Penetrace akrylát-silikon vnějších stěn nanášená ručně</t>
  </si>
  <si>
    <t>-693566018</t>
  </si>
  <si>
    <t>"KZS do 120" 5,8</t>
  </si>
  <si>
    <t>"KZS do 160" 759,093</t>
  </si>
  <si>
    <t>"XPS" 124,818</t>
  </si>
  <si>
    <t>47</t>
  </si>
  <si>
    <t>622142001</t>
  </si>
  <si>
    <t>Potažení vnějších stěn sklovláknitým pletivem vtlačeným do tenkovrstvé hmoty</t>
  </si>
  <si>
    <t>-1975184689</t>
  </si>
  <si>
    <t>"nové porobetonové zdivo" 2,288*2</t>
  </si>
  <si>
    <t>Ostění oken</t>
  </si>
  <si>
    <t>(27*2*1,47+27*1,01)*0,15</t>
  </si>
  <si>
    <t>(10*2*1,52+10*1,16+11*2*1,57+11*0,94+2*3,17+1,14+17*1,47*2+1,01*17+4*1,47+0,54*2)*0,15</t>
  </si>
  <si>
    <t>(6*2*1,5+6*1,075+5*1,55*2+5*0,81+4*1,55+2*1,71)*0,15</t>
  </si>
  <si>
    <t>48</t>
  </si>
  <si>
    <t>622143004</t>
  </si>
  <si>
    <t>Montáž omítkových samolepících začišťovacích profilů (APU lišt)</t>
  </si>
  <si>
    <t>1543445768</t>
  </si>
  <si>
    <t>SZ</t>
  </si>
  <si>
    <t>27*2*1,47+27*1,01</t>
  </si>
  <si>
    <t>27*1,01</t>
  </si>
  <si>
    <t>Mezisoučet</t>
  </si>
  <si>
    <t>JV</t>
  </si>
  <si>
    <t>10*2*1,52+10*1,16+11*2*1,57+11*0,94+2*3,17+1,14+17*1,47*2+1,01*17+4*1,47+0,54*2</t>
  </si>
  <si>
    <t>10*1,16+0,94+1,14+1,01*17+0,54*2</t>
  </si>
  <si>
    <t>SV</t>
  </si>
  <si>
    <t>6*2*1,5+6*1,075+5*1,55*2+5*0,81+4*1,55+2*1,71</t>
  </si>
  <si>
    <t>6*1,075+5*0,81+2*1,71</t>
  </si>
  <si>
    <t>401,86*2</t>
  </si>
  <si>
    <t>49</t>
  </si>
  <si>
    <t>590514750</t>
  </si>
  <si>
    <t>profil okenní začišťovací s tkaninou -Thermospoj 6 mm/2,4 m</t>
  </si>
  <si>
    <t>1663283303</t>
  </si>
  <si>
    <t>803,72*1,05 "Přepočtené koeficientem množství</t>
  </si>
  <si>
    <t>50</t>
  </si>
  <si>
    <t>622211021</t>
  </si>
  <si>
    <t>Montáž kontaktního zateplení vnějších stěn z polystyrénových desek tl do 120 mm</t>
  </si>
  <si>
    <t>2141304328</t>
  </si>
  <si>
    <t>"EPS 120"</t>
  </si>
  <si>
    <t>SV 2</t>
  </si>
  <si>
    <t>5,8</t>
  </si>
  <si>
    <t>51</t>
  </si>
  <si>
    <t>283759390</t>
  </si>
  <si>
    <t>deska fasádní polystyrénová EPS 70 F 1000 x 500 x 120 mm</t>
  </si>
  <si>
    <t>-1192563025</t>
  </si>
  <si>
    <t>5,8*1,02 "Přepočtené koeficientem množství</t>
  </si>
  <si>
    <t>52</t>
  </si>
  <si>
    <t>622211031</t>
  </si>
  <si>
    <t>Montáž kontaktního zateplení vnějších stěn z polystyrénových desek tl do 160 mm</t>
  </si>
  <si>
    <t>1986125922</t>
  </si>
  <si>
    <t>"EPS 150"</t>
  </si>
  <si>
    <t>373</t>
  </si>
  <si>
    <t>"odpočet oken" -1,16*1,52*10-0,54*1,47*2-1,01*1,47*7-0,94*1,085*11-1,14*3,17-1,01*1,47*10</t>
  </si>
  <si>
    <t>49,8+33</t>
  </si>
  <si>
    <t>"odpočet oken" -1,075*1,5*6-0,81*1,55*5-1,71*1,55*2</t>
  </si>
  <si>
    <t>381,6+2,97*2,9*2+1*2,4</t>
  </si>
  <si>
    <t>"odpočet oken" -1,01*1,47*27</t>
  </si>
  <si>
    <t>22,7</t>
  </si>
  <si>
    <t>53</t>
  </si>
  <si>
    <t>KZS1</t>
  </si>
  <si>
    <t>Fasádní profil EPS vyrobený na míru</t>
  </si>
  <si>
    <t>-1092960289</t>
  </si>
  <si>
    <t>7,7*1,02 "Přepočtené koeficientem množství</t>
  </si>
  <si>
    <t>54</t>
  </si>
  <si>
    <t>283759350</t>
  </si>
  <si>
    <t>deska fasádní polystyrénová EPS 70 F 1000 x 500 x 150 mm</t>
  </si>
  <si>
    <t>-978631194</t>
  </si>
  <si>
    <t>759,0934*1,02 "Přepočtené koeficientem množství</t>
  </si>
  <si>
    <t>55</t>
  </si>
  <si>
    <t>622252001</t>
  </si>
  <si>
    <t>Montáž zakládacích soklových lišt kontaktního zateplení</t>
  </si>
  <si>
    <t>-1399086801</t>
  </si>
  <si>
    <t>1,2*5</t>
  </si>
  <si>
    <t>56</t>
  </si>
  <si>
    <t>590516520</t>
  </si>
  <si>
    <t>lišta soklová Al s okapničkou, zakládací U 15 cm, 0,95/200 cm</t>
  </si>
  <si>
    <t>-1648416648</t>
  </si>
  <si>
    <t>6*1,05 "Přepočtené koeficientem množství</t>
  </si>
  <si>
    <t>57</t>
  </si>
  <si>
    <t>622252002</t>
  </si>
  <si>
    <t>Montáž ostatních lišt kontaktního zateplení</t>
  </si>
  <si>
    <t>1861078337</t>
  </si>
  <si>
    <t>"rohové" 7,1+22,5+6*2,9+10+2,9+7,3+3+3,3+7,5</t>
  </si>
  <si>
    <t>"rohové - okna" 27*2*1,47+27*1,01</t>
  </si>
  <si>
    <t>"parapetní" 27*1,01</t>
  </si>
  <si>
    <t>"dilatační" 3+3,5+3+3</t>
  </si>
  <si>
    <t>JZ</t>
  </si>
  <si>
    <t>"rohové" 4,5+7,6</t>
  </si>
  <si>
    <t>"rohové" 6,2+2,7+2,6</t>
  </si>
  <si>
    <t>"rohové-okna" 10*2*1,52+10*1,16+11*2*1,57+11*0,94+2*3,17+1,14+17*1,47*2+1,01*17+4*1,47+0,54*2</t>
  </si>
  <si>
    <t>"parapetní" 10*1,16+0,94+1,14+1,01*17+0,54*2</t>
  </si>
  <si>
    <t>"dilatační průběžná" 7,3</t>
  </si>
  <si>
    <t>"rohové" 2,5+3,3+1,34+2,47</t>
  </si>
  <si>
    <t>"rohové-okna" 6*2*1,5+6*1,075+5*1,55*2+5*0,81+4*1,55+2*1,71</t>
  </si>
  <si>
    <t>"parapetní" 6*1,075+5*0,81+2*1,71</t>
  </si>
  <si>
    <t>58</t>
  </si>
  <si>
    <t>590515000</t>
  </si>
  <si>
    <t>profil dilatační stěnový , dl. 2,5 m</t>
  </si>
  <si>
    <t>-1957109312</t>
  </si>
  <si>
    <t xml:space="preserve"> 7,3</t>
  </si>
  <si>
    <t>7,3*1,05 "Přepočtené koeficientem množství</t>
  </si>
  <si>
    <t>59</t>
  </si>
  <si>
    <t>590515020</t>
  </si>
  <si>
    <t>profil dilatační rohový , dl. 2,5 m</t>
  </si>
  <si>
    <t>-855476322</t>
  </si>
  <si>
    <t xml:space="preserve"> 3+3,5+3+3</t>
  </si>
  <si>
    <t>12,5*1,05 "Přepočtené koeficientem množství</t>
  </si>
  <si>
    <t>60</t>
  </si>
  <si>
    <t>590515120</t>
  </si>
  <si>
    <t xml:space="preserve">profil parapetní </t>
  </si>
  <si>
    <t>-1148076365</t>
  </si>
  <si>
    <t>73,12*1,05 "Přepočtené koeficientem množství</t>
  </si>
  <si>
    <t>61</t>
  </si>
  <si>
    <t>590514800</t>
  </si>
  <si>
    <t>lišta rohová Al 10/10 cm s tkaninou bal. 2,5 m</t>
  </si>
  <si>
    <t>-135621659</t>
  </si>
  <si>
    <t xml:space="preserve"> 7,1+22,5+6*2,9+10+2,9+7,3+3+3,3+7,5</t>
  </si>
  <si>
    <t xml:space="preserve"> 27*2*1,47+27*1,01</t>
  </si>
  <si>
    <t>4,5+7,6</t>
  </si>
  <si>
    <t>6,2+2,7+2,6</t>
  </si>
  <si>
    <t>2,5+3,3+1,34+2,47</t>
  </si>
  <si>
    <t>442,95*1,05 "Přepočtené koeficientem množství</t>
  </si>
  <si>
    <t>62</t>
  </si>
  <si>
    <t>622511111</t>
  </si>
  <si>
    <t>Tenkovrstvá akrylátová mozaiková střednězrnná omítka včetně penetrace vnějších stěn</t>
  </si>
  <si>
    <t>101608710</t>
  </si>
  <si>
    <t>Sokl</t>
  </si>
  <si>
    <t>"JV" 28,4</t>
  </si>
  <si>
    <t>"SV" 0,15+7,7</t>
  </si>
  <si>
    <t>"SZ" 4,1+2,1+5,7+2,97*0,6+1*0,5</t>
  </si>
  <si>
    <t>63</t>
  </si>
  <si>
    <t>622531011</t>
  </si>
  <si>
    <t>Tenkovrstvá silikonová zrnitá omítka tl. 1,5 mm včetně penetrace vnějších stěn</t>
  </si>
  <si>
    <t>161817914</t>
  </si>
  <si>
    <t>"Kontaktní zatelení tl. 120mm" 5,8</t>
  </si>
  <si>
    <t>"Kontaktní zatelení tl. 150mm" 759,093</t>
  </si>
  <si>
    <t>"ostění oken" 53,887</t>
  </si>
  <si>
    <t>64</t>
  </si>
  <si>
    <t>622635091</t>
  </si>
  <si>
    <t>Oprava spárování komínového zdiva MC v rozsahu do 50 %</t>
  </si>
  <si>
    <t>1965795118</t>
  </si>
  <si>
    <t>0,45*4*1</t>
  </si>
  <si>
    <t>65</t>
  </si>
  <si>
    <t>637111111</t>
  </si>
  <si>
    <t>Okapový chodník ze štěrkopísku tl 100 mm s udusáním</t>
  </si>
  <si>
    <t>1947411477</t>
  </si>
  <si>
    <t>(7,779+1,2+2,506+1,2+6,05+1,2+23,875+8,665+16,915+7,15)*0,5</t>
  </si>
  <si>
    <t>66</t>
  </si>
  <si>
    <t>637121112</t>
  </si>
  <si>
    <t>Okapový chodník z kačírku tl 150 mm s udusáním</t>
  </si>
  <si>
    <t>-60065976</t>
  </si>
  <si>
    <t>67</t>
  </si>
  <si>
    <t>637311122</t>
  </si>
  <si>
    <t>Okapový chodník z betonových chodníkových obrubníků stojatých lože beton</t>
  </si>
  <si>
    <t>61347206</t>
  </si>
  <si>
    <t>7,779+1,2+2,506+1,2+6,05+1,2+23,875+8,665+16,915+7,15+4*0,5</t>
  </si>
  <si>
    <t>Ostatní konstrukce a práce, bourání</t>
  </si>
  <si>
    <t>68</t>
  </si>
  <si>
    <t>941311111</t>
  </si>
  <si>
    <t>Montáž lešení řadového modulového lehkého zatížení do 200 kg/m2 š do 0,9 m v do 10 m</t>
  </si>
  <si>
    <t>940131881</t>
  </si>
  <si>
    <t>"SZ" 410</t>
  </si>
  <si>
    <t>"JZ" 75</t>
  </si>
  <si>
    <t>"JV" 410</t>
  </si>
  <si>
    <t>"SV" 95+100</t>
  </si>
  <si>
    <t>69</t>
  </si>
  <si>
    <t>941311211</t>
  </si>
  <si>
    <t>Příplatek k lešení řadovému modulovému lehkému š 0,9 m v do 25 m za první a ZKD den použití</t>
  </si>
  <si>
    <t>1719624769</t>
  </si>
  <si>
    <t>1090*30*2</t>
  </si>
  <si>
    <t>70</t>
  </si>
  <si>
    <t>941311811</t>
  </si>
  <si>
    <t>Demontáž lešení řadového modulového lehkého zatížení do 200 kg/m2 š do 0,9 m v do 10 m</t>
  </si>
  <si>
    <t>29825931</t>
  </si>
  <si>
    <t>71</t>
  </si>
  <si>
    <t>952901111</t>
  </si>
  <si>
    <t>Vyčištění budov bytové a občanské výstavby při výšce podlaží do 4 m</t>
  </si>
  <si>
    <t>1816007272</t>
  </si>
  <si>
    <t>"1PP" 120</t>
  </si>
  <si>
    <t>"1NP" 595</t>
  </si>
  <si>
    <t>"2NP" 630</t>
  </si>
  <si>
    <t>"Podkroví" 515</t>
  </si>
  <si>
    <t>72</t>
  </si>
  <si>
    <t>966071711</t>
  </si>
  <si>
    <t>Bourání sloupků a vzpěr plotových ocelových do 2,5 m zabetonovaných</t>
  </si>
  <si>
    <t>-1471777343</t>
  </si>
  <si>
    <t>73</t>
  </si>
  <si>
    <t>968062374</t>
  </si>
  <si>
    <t>Vybourání dřevěných rámů oken zdvojených včetně křídel pl do 1 m2</t>
  </si>
  <si>
    <t>534708816</t>
  </si>
  <si>
    <t>1PP</t>
  </si>
  <si>
    <t>4*0,8*0,5</t>
  </si>
  <si>
    <t>1NP</t>
  </si>
  <si>
    <t>0,6*1,5*2</t>
  </si>
  <si>
    <t>74</t>
  </si>
  <si>
    <t>968062375</t>
  </si>
  <si>
    <t>Vybourání dřevěných rámů oken zdvojených včetně křídel pl do 2 m2</t>
  </si>
  <si>
    <t>275364338</t>
  </si>
  <si>
    <t>1,07*1,5*20</t>
  </si>
  <si>
    <t>1,22*1,5*10</t>
  </si>
  <si>
    <t>0,87*1,58*5</t>
  </si>
  <si>
    <t>2NP</t>
  </si>
  <si>
    <t>1,07*1,5*24</t>
  </si>
  <si>
    <t>1*1,6*11</t>
  </si>
  <si>
    <t>75</t>
  </si>
  <si>
    <t>968062376</t>
  </si>
  <si>
    <t>Vybourání dřevěných rámů oken zdvojených včetně křídel pl do 4 m2</t>
  </si>
  <si>
    <t>353869017</t>
  </si>
  <si>
    <t>1,2*3,2</t>
  </si>
  <si>
    <t>1,77*1,58*2</t>
  </si>
  <si>
    <t>76</t>
  </si>
  <si>
    <t>968062456</t>
  </si>
  <si>
    <t>Vybourání dřevěných dveřních zárubní pl přes 2 m2</t>
  </si>
  <si>
    <t>-1408488889</t>
  </si>
  <si>
    <t>Dle části D.02-06 - Půdorysy stávající část, D.08-12 - Pohledy stávající část</t>
  </si>
  <si>
    <t>1,4*2,5</t>
  </si>
  <si>
    <t>1,4*2,7</t>
  </si>
  <si>
    <t>77</t>
  </si>
  <si>
    <t>979054451</t>
  </si>
  <si>
    <t>Očištění vybouraných zámkových dlaždic s původním spárováním z kameniva těženého</t>
  </si>
  <si>
    <t>1904742583</t>
  </si>
  <si>
    <t>78</t>
  </si>
  <si>
    <t>981011112</t>
  </si>
  <si>
    <t>Demolice budov dřevěných ostatních oboustranně obitých nebo omítnutých postupným rozebíráním</t>
  </si>
  <si>
    <t>-881837603</t>
  </si>
  <si>
    <t>5,7*4,6*3,2</t>
  </si>
  <si>
    <t>997</t>
  </si>
  <si>
    <t>Přesun sutě</t>
  </si>
  <si>
    <t>79</t>
  </si>
  <si>
    <t>997013213</t>
  </si>
  <si>
    <t>Vnitrostaveništní doprava suti a vybouraných hmot pro budovy v do 12 m ručně</t>
  </si>
  <si>
    <t>-1346299122</t>
  </si>
  <si>
    <t>80</t>
  </si>
  <si>
    <t>997013501</t>
  </si>
  <si>
    <t>Odvoz suti a vybouraných hmot na skládku nebo meziskládku do 1 km se složením</t>
  </si>
  <si>
    <t>284931116</t>
  </si>
  <si>
    <t>81</t>
  </si>
  <si>
    <t>997013509</t>
  </si>
  <si>
    <t>Příplatek k odvozu suti a vybouraných hmot na skládku ZKD 1 km přes 1 km</t>
  </si>
  <si>
    <t>-1086549987</t>
  </si>
  <si>
    <t>58,285*10 "Přepočtené koeficientem množství</t>
  </si>
  <si>
    <t>82</t>
  </si>
  <si>
    <t>997013831</t>
  </si>
  <si>
    <t>Poplatek za uložení stavebního směsného odpadu na skládce (skládkovné)</t>
  </si>
  <si>
    <t>-1942137193</t>
  </si>
  <si>
    <t>998</t>
  </si>
  <si>
    <t>Přesun hmot</t>
  </si>
  <si>
    <t>83</t>
  </si>
  <si>
    <t>998011002</t>
  </si>
  <si>
    <t>Přesun hmot pro budovy zděné v do 12 m</t>
  </si>
  <si>
    <t>906585983</t>
  </si>
  <si>
    <t>PSV</t>
  </si>
  <si>
    <t>Práce a dodávky PSV</t>
  </si>
  <si>
    <t>711</t>
  </si>
  <si>
    <t>Izolace proti vodě, vlhkosti a plynům</t>
  </si>
  <si>
    <t>84</t>
  </si>
  <si>
    <t>711112001</t>
  </si>
  <si>
    <t>Provedení izolace proti zemní vlhkosti svislé za studena nátěrem penetračním</t>
  </si>
  <si>
    <t>1814692146</t>
  </si>
  <si>
    <t>"JV" 57,7-3*0,8*0,5</t>
  </si>
  <si>
    <t>"SV" 16,4+0,4</t>
  </si>
  <si>
    <t>"SZ" 9,03+2,97*1,2*2+8+4+4,6+14-0,8*5+1*1,26+3,5+4</t>
  </si>
  <si>
    <t>85</t>
  </si>
  <si>
    <t>111631500</t>
  </si>
  <si>
    <t>lak asfaltový bal 9 kg</t>
  </si>
  <si>
    <t>-159749811</t>
  </si>
  <si>
    <t>168,47475*0,00035 "Přepočtené koeficientem množství</t>
  </si>
  <si>
    <t>86</t>
  </si>
  <si>
    <t>711142559</t>
  </si>
  <si>
    <t>Provedení izolace proti zemní vlhkosti pásy přitavením svislé NAIP</t>
  </si>
  <si>
    <t>-1390050333</t>
  </si>
  <si>
    <t>87</t>
  </si>
  <si>
    <t>628321340</t>
  </si>
  <si>
    <t xml:space="preserve">pás těžký asfaltovaný </t>
  </si>
  <si>
    <t>-231868549</t>
  </si>
  <si>
    <t>168,47475*1,2 "Přepočtené koeficientem množství</t>
  </si>
  <si>
    <t>88</t>
  </si>
  <si>
    <t>711161302</t>
  </si>
  <si>
    <t>Izolace proti zemní vlhkosti stěn foliemi nopovými pro běžné podmínky tl. 0,4 mm šířky 1,0 m</t>
  </si>
  <si>
    <t>914906372</t>
  </si>
  <si>
    <t>89</t>
  </si>
  <si>
    <t>711161381</t>
  </si>
  <si>
    <t>Izolace proti zemní vlhkosti foliemi nopovými ukončené horní lištou</t>
  </si>
  <si>
    <t>-1527140065</t>
  </si>
  <si>
    <t>Dle výkresů D.16 - Půdorys 1.NP - navržený stav a  D.20 Řez A-A" - navržený stav</t>
  </si>
  <si>
    <t>140</t>
  </si>
  <si>
    <t>90</t>
  </si>
  <si>
    <t>998711202</t>
  </si>
  <si>
    <t>Přesun hmot procentní pro izolace proti vodě, vlhkosti a plynům v objektech v do 12 m</t>
  </si>
  <si>
    <t>%</t>
  </si>
  <si>
    <t>-1246605811</t>
  </si>
  <si>
    <t>712</t>
  </si>
  <si>
    <t>Povlakové krytiny</t>
  </si>
  <si>
    <t>91</t>
  </si>
  <si>
    <t>712331111</t>
  </si>
  <si>
    <t>Provedení povlakové krytiny střech do 10° podkladní vrstvy pásy na sucho samolepící</t>
  </si>
  <si>
    <t>465571159</t>
  </si>
  <si>
    <t>107,42+7,625*0,3+7,625*0,3</t>
  </si>
  <si>
    <t>92</t>
  </si>
  <si>
    <t>628662810</t>
  </si>
  <si>
    <t xml:space="preserve">podkladní pás asfaltový SBS modifikovaný za studena samolepící se samolepícímy přesahy </t>
  </si>
  <si>
    <t>-1987433844</t>
  </si>
  <si>
    <t>115,595*1,15 "Přepočtené koeficientem množství</t>
  </si>
  <si>
    <t>93</t>
  </si>
  <si>
    <t>712361705</t>
  </si>
  <si>
    <t>Provedení povlakové krytiny střech do 10° fólií lepenou se svařovanými spoji</t>
  </si>
  <si>
    <t>859932462</t>
  </si>
  <si>
    <t>107,42+7,625*0,3+7,625*0,3+18*0,2</t>
  </si>
  <si>
    <t>94</t>
  </si>
  <si>
    <t>283220010</t>
  </si>
  <si>
    <t>fólie hydroizolační střešn barevná</t>
  </si>
  <si>
    <t>-1148785282</t>
  </si>
  <si>
    <t>115,595*1,02 "Přepočtené koeficientem množství</t>
  </si>
  <si>
    <t>95</t>
  </si>
  <si>
    <t>712363205</t>
  </si>
  <si>
    <t xml:space="preserve">Provedení povlakové krytiny střech do 10° uchycení fólie do kovového profilu </t>
  </si>
  <si>
    <t>587024703</t>
  </si>
  <si>
    <t>96</t>
  </si>
  <si>
    <t>712391171</t>
  </si>
  <si>
    <t>Provedení povlakové krytiny střech do 10° podkladní textilní vrstvy</t>
  </si>
  <si>
    <t>1123330518</t>
  </si>
  <si>
    <t>97</t>
  </si>
  <si>
    <t>693110050</t>
  </si>
  <si>
    <t>geotextilie tkaná  314 g/m2</t>
  </si>
  <si>
    <t>557898235</t>
  </si>
  <si>
    <t>111,995*1,15 "Přepočtené koeficientem množství</t>
  </si>
  <si>
    <t>98</t>
  </si>
  <si>
    <t>998712202</t>
  </si>
  <si>
    <t>Přesun hmot procentní pro krytiny povlakové v objektech v do 12 m</t>
  </si>
  <si>
    <t>1147187653</t>
  </si>
  <si>
    <t>713</t>
  </si>
  <si>
    <t>Izolace tepelné</t>
  </si>
  <si>
    <t>99</t>
  </si>
  <si>
    <t>713121121</t>
  </si>
  <si>
    <t>Montáž izolace tepelné podlah volně kladenými rohožemi, pásy, dílci, deskami 2 vrstvy</t>
  </si>
  <si>
    <t>-1293195507</t>
  </si>
  <si>
    <t>Dle výkresu D.16 - Půdorys podroví - navržený stav, D.18 -Řez A-A - navržený stav</t>
  </si>
  <si>
    <t xml:space="preserve"> (9,6*43,05+13,3*7,6-4*2,6)*2</t>
  </si>
  <si>
    <t>631481570</t>
  </si>
  <si>
    <t>deska minerální izolační 600x1200 mm tl. 160 mm</t>
  </si>
  <si>
    <t>914673989</t>
  </si>
  <si>
    <t>1007,92*2,04 "Přepočtené koeficientem množství</t>
  </si>
  <si>
    <t>101</t>
  </si>
  <si>
    <t>713121131</t>
  </si>
  <si>
    <t>Montáž izolace tepelné podlah parotěsné reflexní tl do 5 mm</t>
  </si>
  <si>
    <t>-507813888</t>
  </si>
  <si>
    <t xml:space="preserve"> (9,6*43,05+13,3*7,6-4*2,6)*1,2</t>
  </si>
  <si>
    <t>102</t>
  </si>
  <si>
    <t>283292760</t>
  </si>
  <si>
    <t>folie nehořlavá parotěsná140 g/m2</t>
  </si>
  <si>
    <t>824716899</t>
  </si>
  <si>
    <t>604,752*1,05 "Přepočtené koeficientem množství</t>
  </si>
  <si>
    <t>103</t>
  </si>
  <si>
    <t>713131145</t>
  </si>
  <si>
    <t>Montáž izolace tepelné stěn a základů lepením bodově rohoží, pásů, dílců, desek</t>
  </si>
  <si>
    <t>-1454370904</t>
  </si>
  <si>
    <t>"XPS 150 - sokl"</t>
  </si>
  <si>
    <t>104</t>
  </si>
  <si>
    <t>283764000</t>
  </si>
  <si>
    <t>polystyren extrudovaný  1250 x 600</t>
  </si>
  <si>
    <t>-1379702551</t>
  </si>
  <si>
    <t>124,818*0,15</t>
  </si>
  <si>
    <t>18,723*1,02 "Přepočtené koeficientem množství</t>
  </si>
  <si>
    <t>105</t>
  </si>
  <si>
    <t>713141151</t>
  </si>
  <si>
    <t>Montáž izolace tepelné střech plochých kladené volně 1 vrstva rohoží, pásů, dílců, desek</t>
  </si>
  <si>
    <t>-894062927</t>
  </si>
  <si>
    <t>107,42*2+7,625*0,3*2</t>
  </si>
  <si>
    <t>106</t>
  </si>
  <si>
    <t>283723190</t>
  </si>
  <si>
    <t>deska z pěnového polystyrenu EPS 100 S 1000 x 500 x 160 mm</t>
  </si>
  <si>
    <t>2139478166</t>
  </si>
  <si>
    <t>219,415*1,02 "Přepočtené koeficientem množství</t>
  </si>
  <si>
    <t>107</t>
  </si>
  <si>
    <t>998713202</t>
  </si>
  <si>
    <t>Přesun hmot procentní pro izolace tepelné v objektech v do 12 m</t>
  </si>
  <si>
    <t>24409691</t>
  </si>
  <si>
    <t>721</t>
  </si>
  <si>
    <t>Zdravotechnika - vnitřní kanalizace</t>
  </si>
  <si>
    <t>108</t>
  </si>
  <si>
    <t>721242115</t>
  </si>
  <si>
    <t>Lapač střešních splavenin z PP se zápachovou klapkou a lapacím košem DN 110</t>
  </si>
  <si>
    <t>678605338</t>
  </si>
  <si>
    <t>"JV" 2</t>
  </si>
  <si>
    <t>"SV" 2</t>
  </si>
  <si>
    <t>"SZ" 3</t>
  </si>
  <si>
    <t>109</t>
  </si>
  <si>
    <t>721242803</t>
  </si>
  <si>
    <t>Demontáž lapače střešních splavenin DN 110</t>
  </si>
  <si>
    <t>1283737249</t>
  </si>
  <si>
    <t>Dle výkresů D.16 - Půdorys 1.NP - navržený stav,  D.17 - Půdorys 2.NP - navržený stava  D.20 Řez A-A" - navržený stav</t>
  </si>
  <si>
    <t>D.06 - Půdorys střechy - stávající  stav,D.19 - Půdorys střechy - navržený stav, D20 - D28 - Pohledy - navržený stav</t>
  </si>
  <si>
    <t>110</t>
  </si>
  <si>
    <t>998721202</t>
  </si>
  <si>
    <t>Přesun hmot procentní pro vnitřní kanalizace v objektech v do 12 m</t>
  </si>
  <si>
    <t>998238485</t>
  </si>
  <si>
    <t>740</t>
  </si>
  <si>
    <t>Elektromontáže - zkoušky a revize</t>
  </si>
  <si>
    <t>111</t>
  </si>
  <si>
    <t>740991100</t>
  </si>
  <si>
    <t>Celková prohlídka elektrického rozvodu a zařízení do 100 000,- Kč</t>
  </si>
  <si>
    <t>-1554367127</t>
  </si>
  <si>
    <t>743</t>
  </si>
  <si>
    <t>Elektromontáže - hrubá montáž</t>
  </si>
  <si>
    <t>112</t>
  </si>
  <si>
    <t>743621110</t>
  </si>
  <si>
    <t>Montáž drát nebo lano hromosvodné svodové D do 10 mm s podpěrou</t>
  </si>
  <si>
    <t>-1521943955</t>
  </si>
  <si>
    <t>"ploché střechy" 1,5+14</t>
  </si>
  <si>
    <t>"svislé" 6,6+7,4+6,8+3,3+7,3+7,2+3+4,5</t>
  </si>
  <si>
    <t>113</t>
  </si>
  <si>
    <t>354417110</t>
  </si>
  <si>
    <t>podpěry vedení hromosvodu PV22a nerez</t>
  </si>
  <si>
    <t>-1118090759</t>
  </si>
  <si>
    <t>114</t>
  </si>
  <si>
    <t>743621110-D</t>
  </si>
  <si>
    <t>Demontáž drát nebo lano hromosvodné svodové D do 10 mm s podpěrou</t>
  </si>
  <si>
    <t>-847182833</t>
  </si>
  <si>
    <t>762</t>
  </si>
  <si>
    <t>Konstrukce tesařské</t>
  </si>
  <si>
    <t>115</t>
  </si>
  <si>
    <t>762083111</t>
  </si>
  <si>
    <t>Impregnace řeziva proti dřevokaznému hmyzu a houbám máčením třída ohrožení 1 a 2</t>
  </si>
  <si>
    <t>-627008435</t>
  </si>
  <si>
    <t>6,12+0,059</t>
  </si>
  <si>
    <t>116</t>
  </si>
  <si>
    <t>762341811</t>
  </si>
  <si>
    <t>Demontáž bednění střech z prken</t>
  </si>
  <si>
    <t>-1852979360</t>
  </si>
  <si>
    <t>Dle výkresů D.17 - Půdorys 2.NP - navržený stava  D.20 Řez A-A" - navržený stav</t>
  </si>
  <si>
    <t>20*0,5</t>
  </si>
  <si>
    <t>117</t>
  </si>
  <si>
    <t>762431024</t>
  </si>
  <si>
    <t>Obložení stěn z desek OSB tl 18 mm nebroušených na pero a drážku přibíjených</t>
  </si>
  <si>
    <t>1235585292</t>
  </si>
  <si>
    <t>Zábradlí</t>
  </si>
  <si>
    <t>4*2+1,3*2+1,315*2</t>
  </si>
  <si>
    <t>118</t>
  </si>
  <si>
    <t>762495000</t>
  </si>
  <si>
    <t>Spojovací prostředky pro montáž olištování, obložení stropů, střešních podhledů a stěn</t>
  </si>
  <si>
    <t>-189595600</t>
  </si>
  <si>
    <t>119</t>
  </si>
  <si>
    <t>762511246</t>
  </si>
  <si>
    <t>Podlahové kce podkladové z desek OSB tl 22 mm na sraz šroubovaných</t>
  </si>
  <si>
    <t>-2130563973</t>
  </si>
  <si>
    <t>"rošt"</t>
  </si>
  <si>
    <t>(4,8*7+9*4)*0,32</t>
  </si>
  <si>
    <t>(7,6*19+13*9,3)*0,32</t>
  </si>
  <si>
    <t>(17*43,01+70*9,6)*0,32</t>
  </si>
  <si>
    <t>120</t>
  </si>
  <si>
    <t>762511266</t>
  </si>
  <si>
    <t>Podlahové kce podkladové z desek OSB tl 22 mm nebroušených na pero a drážku šroubovaných</t>
  </si>
  <si>
    <t>2135579938</t>
  </si>
  <si>
    <t>"nášlap" 9,6*43,05+13,3*7,6-4*2,6</t>
  </si>
  <si>
    <t>121</t>
  </si>
  <si>
    <t>762526110</t>
  </si>
  <si>
    <t>Položení polštáře pod podlahy při osové vzdálenosti 65 cm</t>
  </si>
  <si>
    <t>471420726</t>
  </si>
  <si>
    <t>122</t>
  </si>
  <si>
    <t>605141010</t>
  </si>
  <si>
    <t>řezivo jehličnaté lať jakost I 10 - 25 cm2</t>
  </si>
  <si>
    <t>726016411</t>
  </si>
  <si>
    <t>503,960*4,4*0,06*0,04*1,15</t>
  </si>
  <si>
    <t>123</t>
  </si>
  <si>
    <t>762595001</t>
  </si>
  <si>
    <t>Spojovací prostředky pro položení dřevěných podlah a zakrytí kanálů</t>
  </si>
  <si>
    <t>603096928</t>
  </si>
  <si>
    <t>556,182+503,96+6,12</t>
  </si>
  <si>
    <t>124</t>
  </si>
  <si>
    <t>762713110</t>
  </si>
  <si>
    <t>Montáž prostorové vázané kce z hraněného řeziva průřezové plochy do 120 cm2</t>
  </si>
  <si>
    <t>-1018241685</t>
  </si>
  <si>
    <t>8*1</t>
  </si>
  <si>
    <t>125</t>
  </si>
  <si>
    <t>605120010</t>
  </si>
  <si>
    <t>řezivo jehličnaté hranol jakost I do 120 cm2</t>
  </si>
  <si>
    <t>1247582112</t>
  </si>
  <si>
    <t>8,000*1*0,08*0,08*1,15</t>
  </si>
  <si>
    <t>126</t>
  </si>
  <si>
    <t>998762202</t>
  </si>
  <si>
    <t>Přesun hmot procentní pro kce tesařské v objektech v do 12 m</t>
  </si>
  <si>
    <t>-548147936</t>
  </si>
  <si>
    <t>764</t>
  </si>
  <si>
    <t>Konstrukce klempířské</t>
  </si>
  <si>
    <t>127</t>
  </si>
  <si>
    <t>764001821</t>
  </si>
  <si>
    <t>Demontáž krytiny ze svitků nebo tabulí do suti</t>
  </si>
  <si>
    <t>-1551753442</t>
  </si>
  <si>
    <t>279,5</t>
  </si>
  <si>
    <t>128</t>
  </si>
  <si>
    <t>764002801</t>
  </si>
  <si>
    <t>Demontáž závětrné lišty do suti</t>
  </si>
  <si>
    <t>-696254399</t>
  </si>
  <si>
    <t>7,24</t>
  </si>
  <si>
    <t>129</t>
  </si>
  <si>
    <t>764002841</t>
  </si>
  <si>
    <t>Demontáž oplechování horních ploch zdí a nadezdívek do suti</t>
  </si>
  <si>
    <t>502306070</t>
  </si>
  <si>
    <t>15,25</t>
  </si>
  <si>
    <t>130</t>
  </si>
  <si>
    <t>764002851</t>
  </si>
  <si>
    <t>Demontáž oplechování parapetů do suti</t>
  </si>
  <si>
    <t>86511385</t>
  </si>
  <si>
    <t>1,07*20</t>
  </si>
  <si>
    <t>1,22*10</t>
  </si>
  <si>
    <t>0,87*5</t>
  </si>
  <si>
    <t>1,2</t>
  </si>
  <si>
    <t>1,77*2</t>
  </si>
  <si>
    <t>1,07*24</t>
  </si>
  <si>
    <t>1*11</t>
  </si>
  <si>
    <t>sokl</t>
  </si>
  <si>
    <t>1+7+0,5</t>
  </si>
  <si>
    <t>131</t>
  </si>
  <si>
    <t>764002861</t>
  </si>
  <si>
    <t>Demontáž oplechování říms a ozdobných prvků do suti</t>
  </si>
  <si>
    <t>-1249321767</t>
  </si>
  <si>
    <t>1,8</t>
  </si>
  <si>
    <t>132</t>
  </si>
  <si>
    <t>764002871</t>
  </si>
  <si>
    <t>Demontáž lemování zdí do suti</t>
  </si>
  <si>
    <t>1453546450</t>
  </si>
  <si>
    <t>26,3</t>
  </si>
  <si>
    <t>133</t>
  </si>
  <si>
    <t>764004801</t>
  </si>
  <si>
    <t>Demontáž podokapního žlabu do suti</t>
  </si>
  <si>
    <t>809808888</t>
  </si>
  <si>
    <t>43,61+13,56+9,1+43,6+20,1+12,55</t>
  </si>
  <si>
    <t>134</t>
  </si>
  <si>
    <t>764004861</t>
  </si>
  <si>
    <t>Demontáž svodu do suti</t>
  </si>
  <si>
    <t>1168576898</t>
  </si>
  <si>
    <t>"JV" 7,2+1+7,3</t>
  </si>
  <si>
    <t>"SV" 3+3</t>
  </si>
  <si>
    <t>"SZ" 6,65+7,24+7</t>
  </si>
  <si>
    <t>135</t>
  </si>
  <si>
    <t>764141433</t>
  </si>
  <si>
    <t>Krytina střechy rovné drážkováním z tabulí z TiZn předzvětralého plechu sklonu do 60°</t>
  </si>
  <si>
    <t>-1899475103</t>
  </si>
  <si>
    <t>"nová stíška" 3,2*1+2*1</t>
  </si>
  <si>
    <t>136</t>
  </si>
  <si>
    <t>764212633</t>
  </si>
  <si>
    <t>Oplechování štítu závětrnou lištou z Pz s povrchovou úpravou rš 250 mm</t>
  </si>
  <si>
    <t>-858391489</t>
  </si>
  <si>
    <t>13,5</t>
  </si>
  <si>
    <t>"nová stříška" 2*1</t>
  </si>
  <si>
    <t>137</t>
  </si>
  <si>
    <t>764212662</t>
  </si>
  <si>
    <t>Oplechování rovné okapové hrany z Pz s povrchovou úpravou rš 200 mm</t>
  </si>
  <si>
    <t>2012693887</t>
  </si>
  <si>
    <t>"nová stříška" 3,2+2</t>
  </si>
  <si>
    <t>138</t>
  </si>
  <si>
    <t>764212663</t>
  </si>
  <si>
    <t>Oplechování rovné okapové hrany z Pz s povrchovou úpravou rš 250 mm</t>
  </si>
  <si>
    <t>-1178524379</t>
  </si>
  <si>
    <t>7,625</t>
  </si>
  <si>
    <t>139</t>
  </si>
  <si>
    <t>764246400</t>
  </si>
  <si>
    <t>Oplechování parapetů rovných mechanicky kotvené z TiZn předzvětralého plechu  rš 100 mm</t>
  </si>
  <si>
    <t>921950100</t>
  </si>
  <si>
    <t>764246403</t>
  </si>
  <si>
    <t>Oplechování parapetů rovných mechanicky kotvené z TiZn předzvětralého plechu  rš 250 mm</t>
  </si>
  <si>
    <t>-1893337764</t>
  </si>
  <si>
    <t>Dle části D.14-17 - Půdorysy - navržený stav, D.19-23 - Pohledy - navržený stav a D.24 - Tabulka výpní</t>
  </si>
  <si>
    <t>0,8*4+0,87*5+1*11+0,6*2</t>
  </si>
  <si>
    <t>1,07*44+1,22*10+1,2*1</t>
  </si>
  <si>
    <t>141</t>
  </si>
  <si>
    <t>764248406</t>
  </si>
  <si>
    <t>Oplechování římsy rovné mechanicky kotvené z TiZn předzvětralého plechu rš 500 mm</t>
  </si>
  <si>
    <t>2010521612</t>
  </si>
  <si>
    <t>142</t>
  </si>
  <si>
    <t>764341413</t>
  </si>
  <si>
    <t>Lemování rovných zdí střech s krytinou skládanou z TiZn předzvětralého plechu rš 250 mm</t>
  </si>
  <si>
    <t>-1078649857</t>
  </si>
  <si>
    <t>143</t>
  </si>
  <si>
    <t>764541405</t>
  </si>
  <si>
    <t>Žlab podokapní půlkruhový z TiZn předzvětralého plechu rš 330 mm</t>
  </si>
  <si>
    <t>-1776614649</t>
  </si>
  <si>
    <t>43,61+13,56+9,1+43,6+20,1+12,55+3,4+2</t>
  </si>
  <si>
    <t>144</t>
  </si>
  <si>
    <t>764548423</t>
  </si>
  <si>
    <t>Svody kruhové včetně objímek, kolen, odskoků z TiZn předzvětralého plechu průměru 100 mm</t>
  </si>
  <si>
    <t>-1395298275</t>
  </si>
  <si>
    <t>"JV" 7,2+1+7,3+2,8</t>
  </si>
  <si>
    <t>"SZ" 6,65+7,24+7+3,2</t>
  </si>
  <si>
    <t>145</t>
  </si>
  <si>
    <t>998764202</t>
  </si>
  <si>
    <t>Přesun hmot procentní pro konstrukce klempířské v objektech v do 12 m</t>
  </si>
  <si>
    <t>471784982</t>
  </si>
  <si>
    <t>766</t>
  </si>
  <si>
    <t>Konstrukce truhlářské</t>
  </si>
  <si>
    <t>146</t>
  </si>
  <si>
    <t>766621921</t>
  </si>
  <si>
    <t>Oprava oken jednoduchých otevíravých tmelením</t>
  </si>
  <si>
    <t>-2061817183</t>
  </si>
  <si>
    <t>"Z1" 0,6*0,6*12</t>
  </si>
  <si>
    <t>147</t>
  </si>
  <si>
    <t>766622131</t>
  </si>
  <si>
    <t>Montáž plastových oken plochy přes 1 m2 otevíravých výšky do 1,5 m s rámem do zdiva</t>
  </si>
  <si>
    <t>1927007225</t>
  </si>
  <si>
    <t>"O1" 1,07*1,5*44</t>
  </si>
  <si>
    <t>148</t>
  </si>
  <si>
    <t>O1</t>
  </si>
  <si>
    <t>Okno plastové otevíravé a sklopné 1070x1500</t>
  </si>
  <si>
    <t>1694491888</t>
  </si>
  <si>
    <t>44-17</t>
  </si>
  <si>
    <t>186</t>
  </si>
  <si>
    <t>O1a</t>
  </si>
  <si>
    <t>Okno plastové otevíravé a sklopné 1070x1500  - zvuková izolace 33 dB</t>
  </si>
  <si>
    <t>-1312495445</t>
  </si>
  <si>
    <t>149</t>
  </si>
  <si>
    <t>766622132</t>
  </si>
  <si>
    <t>Montáž plastových oken plochy přes 1 m2 otevíravých výšky do 2,5 m s rámem do zdiva</t>
  </si>
  <si>
    <t>906066595</t>
  </si>
  <si>
    <t>Dle výkresů D.16 - Půdorys 1.NP - navržený stav,  D.17 - Půdorys 2.NP - navržený stav a D.29 - Tabulka výpní</t>
  </si>
  <si>
    <t>"O3" 0,87*1,58*5</t>
  </si>
  <si>
    <t>"O4" 1,77*1,58*2</t>
  </si>
  <si>
    <t>"O5" 1*1,6*11</t>
  </si>
  <si>
    <t>"O6" 1,22*1,55*10</t>
  </si>
  <si>
    <t>150</t>
  </si>
  <si>
    <t>O3</t>
  </si>
  <si>
    <t>Okno plastové otevíravé a sklopné 870x1580</t>
  </si>
  <si>
    <t>296011909</t>
  </si>
  <si>
    <t>151</t>
  </si>
  <si>
    <t>O4</t>
  </si>
  <si>
    <t>Okno plastové otevíravé a sklopné 1770x1580</t>
  </si>
  <si>
    <t>-1599521623</t>
  </si>
  <si>
    <t>152</t>
  </si>
  <si>
    <t>O5</t>
  </si>
  <si>
    <t>Okno plastové otevíravé a sklopné 1000x1600 - zvuková izolace 33 dB</t>
  </si>
  <si>
    <t>585232443</t>
  </si>
  <si>
    <t>153</t>
  </si>
  <si>
    <t>O6</t>
  </si>
  <si>
    <t>Okno plastové otevíravé a sklopné 1220x1550  - zvuková izolace 33 dB</t>
  </si>
  <si>
    <t>157097078</t>
  </si>
  <si>
    <t>154</t>
  </si>
  <si>
    <t>766622133</t>
  </si>
  <si>
    <t>Montáž plastových oken plochy přes 1 m2 otevíravých výšky přes 2,5 m s rámem do zdiva</t>
  </si>
  <si>
    <t>735240891</t>
  </si>
  <si>
    <t>"O8" 1,2*3,2*1</t>
  </si>
  <si>
    <t>155</t>
  </si>
  <si>
    <t>O8</t>
  </si>
  <si>
    <t>Okno plastové otevíravé a sklopné 1180x2385  - zvuková izolace 33 dB</t>
  </si>
  <si>
    <t>1856109556</t>
  </si>
  <si>
    <t>156</t>
  </si>
  <si>
    <t>766622216</t>
  </si>
  <si>
    <t>Montáž plastových oken plochy do 1 m2 otevíravých s rámem do zdiva</t>
  </si>
  <si>
    <t>-1665848685</t>
  </si>
  <si>
    <t>"O2" 4</t>
  </si>
  <si>
    <t>"O7" 2</t>
  </si>
  <si>
    <t>157</t>
  </si>
  <si>
    <t>O2</t>
  </si>
  <si>
    <t>Okno plastové sklopné 800x500</t>
  </si>
  <si>
    <t>-1407245067</t>
  </si>
  <si>
    <t>158</t>
  </si>
  <si>
    <t>O7</t>
  </si>
  <si>
    <t>Okno plastové otevíravé a sklopné 600x1500 - zvuková izolace 33 dB</t>
  </si>
  <si>
    <t>911601499</t>
  </si>
  <si>
    <t>159</t>
  </si>
  <si>
    <t>766691911</t>
  </si>
  <si>
    <t>Vyvěšení nebo zavěšení dřevěných křídel oken pl do 1,5 m2</t>
  </si>
  <si>
    <t>-1115303408</t>
  </si>
  <si>
    <t>160</t>
  </si>
  <si>
    <t>766691918</t>
  </si>
  <si>
    <t>Vyvěšení nebo zavěšení dřevěných křídel vrat pl přes 4 m2</t>
  </si>
  <si>
    <t>-1560845449</t>
  </si>
  <si>
    <t>"Z3" 2,495*2,8</t>
  </si>
  <si>
    <t>161</t>
  </si>
  <si>
    <t>766694121</t>
  </si>
  <si>
    <t>Montáž parapetních desek dřevěných nebo plastových šířky přes 30 cm délky do 1,0 m</t>
  </si>
  <si>
    <t>-59221700</t>
  </si>
  <si>
    <t>4+5+11+2</t>
  </si>
  <si>
    <t>162</t>
  </si>
  <si>
    <t>60794107x</t>
  </si>
  <si>
    <t>deska parapetní plastová  0,5 x 1 m včetně koncovek</t>
  </si>
  <si>
    <t>-1465015516</t>
  </si>
  <si>
    <t>163</t>
  </si>
  <si>
    <t>766694122</t>
  </si>
  <si>
    <t>Montáž parapetních dřevěných nebo plastových šířky přes 30 cm délky do 1,6 m</t>
  </si>
  <si>
    <t>1736411773</t>
  </si>
  <si>
    <t>44+10+1</t>
  </si>
  <si>
    <t>164</t>
  </si>
  <si>
    <t>761497446</t>
  </si>
  <si>
    <t>165</t>
  </si>
  <si>
    <t>766694123</t>
  </si>
  <si>
    <t>Montáž parapetních dřevěných nebo plastových šířky přes 30 cm délky do 2,6 m</t>
  </si>
  <si>
    <t>-1597000261</t>
  </si>
  <si>
    <t>166</t>
  </si>
  <si>
    <t>-289316504</t>
  </si>
  <si>
    <t>167</t>
  </si>
  <si>
    <t>T.01</t>
  </si>
  <si>
    <t>Repase stávajícíh dřevěných vrat dle popisu ve specifikace</t>
  </si>
  <si>
    <t>-2121937425</t>
  </si>
  <si>
    <t>168</t>
  </si>
  <si>
    <t>998766202</t>
  </si>
  <si>
    <t>Přesun hmot procentní pro konstrukce truhlářské v objektech v do 12 m</t>
  </si>
  <si>
    <t>2040394136</t>
  </si>
  <si>
    <t>767</t>
  </si>
  <si>
    <t>Konstrukce zámečnické</t>
  </si>
  <si>
    <t>169</t>
  </si>
  <si>
    <t>767640222</t>
  </si>
  <si>
    <t>Montáž dveří ocelových vchodových dvoukřídlových s nadsvětlíkem</t>
  </si>
  <si>
    <t>-1864454606</t>
  </si>
  <si>
    <t>"D1" 1</t>
  </si>
  <si>
    <t>"D2" 1</t>
  </si>
  <si>
    <t>170</t>
  </si>
  <si>
    <t>D1</t>
  </si>
  <si>
    <t>Hliníkové vstupní dveře s nadsvětlíkem 1400x2700</t>
  </si>
  <si>
    <t>1621390421</t>
  </si>
  <si>
    <t>171</t>
  </si>
  <si>
    <t>D2</t>
  </si>
  <si>
    <t>Hliníkové vstupní dveře s nadsvětlíkem 1400x2500</t>
  </si>
  <si>
    <t>-1573017711</t>
  </si>
  <si>
    <t>172</t>
  </si>
  <si>
    <t>7679967x0</t>
  </si>
  <si>
    <t>Demontáž a zpětná montáž  stávajících mříží s úpravou kotvení včetně nátěru</t>
  </si>
  <si>
    <t>-1610686057</t>
  </si>
  <si>
    <t>Mříže</t>
  </si>
  <si>
    <t>"JV" 1,16*1,52*10+0,54*1,47+1,01*1,47*7</t>
  </si>
  <si>
    <t>"SV" 0,81*1,55*5+1,71*1,55*2</t>
  </si>
  <si>
    <t>"SZ" 1,47*1,01*13</t>
  </si>
  <si>
    <t>173</t>
  </si>
  <si>
    <t>7679967x1</t>
  </si>
  <si>
    <t>Demontáž střešníku včetně konzole</t>
  </si>
  <si>
    <t>-2042743314</t>
  </si>
  <si>
    <t>174</t>
  </si>
  <si>
    <t>7679967x2</t>
  </si>
  <si>
    <t>Demontáž stříšky u vjezdu, náhrada novou pultovou stříškou dle specifikace</t>
  </si>
  <si>
    <t>-127901848</t>
  </si>
  <si>
    <t>175</t>
  </si>
  <si>
    <t>7679967x3</t>
  </si>
  <si>
    <t>Demontáž vývěsního štítu s logem školy a zpětná montáž s prodloužením kotev vetně nátěru</t>
  </si>
  <si>
    <t>220690282</t>
  </si>
  <si>
    <t>176</t>
  </si>
  <si>
    <t>998767202</t>
  </si>
  <si>
    <t>Přesun hmot procentní pro zámečnické konstrukce v objektech v do 12 m</t>
  </si>
  <si>
    <t>2138239008</t>
  </si>
  <si>
    <t>783</t>
  </si>
  <si>
    <t>Dokončovací práce - nátěry</t>
  </si>
  <si>
    <t>177</t>
  </si>
  <si>
    <t>783122111</t>
  </si>
  <si>
    <t>Lokální tmelení truhlářských konstrukcí včetně přebroušení disperzním tmelem plochy do 30%</t>
  </si>
  <si>
    <t>131624049</t>
  </si>
  <si>
    <t>178</t>
  </si>
  <si>
    <t>783163101</t>
  </si>
  <si>
    <t>Jednonásobný napouštěcí olejový nátěr truhlářských konstrukcí</t>
  </si>
  <si>
    <t>-1265999656</t>
  </si>
  <si>
    <t>179</t>
  </si>
  <si>
    <t>783164101</t>
  </si>
  <si>
    <t>Základní jednonásobný olejový nátěr truhlářských konstrukcí</t>
  </si>
  <si>
    <t>1268284386</t>
  </si>
  <si>
    <t>180</t>
  </si>
  <si>
    <t>783167101</t>
  </si>
  <si>
    <t>Jednonásobný olejový krycí nátěr truhlářských konstrukcí</t>
  </si>
  <si>
    <t>-56027900</t>
  </si>
  <si>
    <t>181</t>
  </si>
  <si>
    <t>783267101</t>
  </si>
  <si>
    <t>Krycí jednonásobný olejový nátěr tesařských konstrukcí</t>
  </si>
  <si>
    <t>963672394</t>
  </si>
  <si>
    <t>(55,4+57+20)*0,4</t>
  </si>
  <si>
    <t>182</t>
  </si>
  <si>
    <t>783827425</t>
  </si>
  <si>
    <t>Krycí dvojnásobný silikonový nátěr omítek stupně členitosti 1 a 2</t>
  </si>
  <si>
    <t>1389245280</t>
  </si>
  <si>
    <t>"SV2"54,6</t>
  </si>
  <si>
    <t>"JZ" 10+64</t>
  </si>
  <si>
    <t>784</t>
  </si>
  <si>
    <t>Dokončovací práce - malby a tapety</t>
  </si>
  <si>
    <t>183</t>
  </si>
  <si>
    <t>784111001</t>
  </si>
  <si>
    <t>Oprášení (ometení ) podkladu v místnostech výšky do 3,80 m</t>
  </si>
  <si>
    <t>-520270734</t>
  </si>
  <si>
    <t>Vnitřní nadpraží</t>
  </si>
  <si>
    <t>14,624</t>
  </si>
  <si>
    <t>65,748</t>
  </si>
  <si>
    <t>184</t>
  </si>
  <si>
    <t>784181101</t>
  </si>
  <si>
    <t>Základní akrylátová jednonásobná penetrace podkladu v místnostech výšky do 3,80m</t>
  </si>
  <si>
    <t>1337125964</t>
  </si>
  <si>
    <t>185</t>
  </si>
  <si>
    <t>784221101</t>
  </si>
  <si>
    <t>Dvojnásobné bílé malby  ze směsí za sucha dobře otěruvzdorných v místnostech do 3,80 m</t>
  </si>
  <si>
    <t>25992540</t>
  </si>
  <si>
    <t>00 -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</si>
  <si>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</si>
  <si>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</si>
  <si>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</si>
  <si>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</si>
  <si>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</si>
  <si>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</si>
  <si>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VRN</t>
  </si>
  <si>
    <t>VRN1</t>
  </si>
  <si>
    <t>Průzkumné, geodetické a projektové práce</t>
  </si>
  <si>
    <t>012103000</t>
  </si>
  <si>
    <t>Geodetické práce před výstavbou</t>
  </si>
  <si>
    <t>soubor</t>
  </si>
  <si>
    <t>1024</t>
  </si>
  <si>
    <t>-1460164325</t>
  </si>
  <si>
    <t>012203000</t>
  </si>
  <si>
    <t>Geodetické práce při provádění stavby</t>
  </si>
  <si>
    <t>1006038311</t>
  </si>
  <si>
    <t>012303000</t>
  </si>
  <si>
    <t>Geodetické práce po výstavbě</t>
  </si>
  <si>
    <t>-1658724903</t>
  </si>
  <si>
    <t>013254000</t>
  </si>
  <si>
    <t>Dokumentace skutečného provedení stavby</t>
  </si>
  <si>
    <t>1446370516</t>
  </si>
  <si>
    <t>VRN3</t>
  </si>
  <si>
    <t>Zařízení staveniště</t>
  </si>
  <si>
    <t>032103000</t>
  </si>
  <si>
    <t>Náklady na stavební buňky</t>
  </si>
  <si>
    <t>994274323</t>
  </si>
  <si>
    <t>034103000</t>
  </si>
  <si>
    <t>Energie pro zařízení staveniště</t>
  </si>
  <si>
    <t>2059274412</t>
  </si>
  <si>
    <t>034203000</t>
  </si>
  <si>
    <t>Oplocení staveniště</t>
  </si>
  <si>
    <t>-1124373122</t>
  </si>
  <si>
    <t>034303000</t>
  </si>
  <si>
    <t>Opatření na ochranu pozemků sousedních se staveništěm</t>
  </si>
  <si>
    <t>2125904758</t>
  </si>
  <si>
    <t>039103000</t>
  </si>
  <si>
    <t>Rozebrání, bourání a odvoz zařízení staveniště</t>
  </si>
  <si>
    <t>-1215688652</t>
  </si>
  <si>
    <t>VRN4</t>
  </si>
  <si>
    <t>Inženýrská činnost</t>
  </si>
  <si>
    <t>043194000</t>
  </si>
  <si>
    <t>Ostatní zkoušky - odtrhové</t>
  </si>
  <si>
    <t>-854660329</t>
  </si>
  <si>
    <t>VRN7</t>
  </si>
  <si>
    <t>Provozní vlivy</t>
  </si>
  <si>
    <t>071103000</t>
  </si>
  <si>
    <t>Provoz investora</t>
  </si>
  <si>
    <t>-1646550928</t>
  </si>
  <si>
    <t>VRN9</t>
  </si>
  <si>
    <t>Ostatní náklady</t>
  </si>
  <si>
    <t>056301R00</t>
  </si>
  <si>
    <t>Bankovní záruka po dobu realizace díla</t>
  </si>
  <si>
    <t>Kč</t>
  </si>
  <si>
    <t>-1385951040</t>
  </si>
  <si>
    <t>"Náklady spojené se zajištěním záruky po dobu realizace díla v rozsahu obchodních podmínek" 1</t>
  </si>
  <si>
    <t>056302R00</t>
  </si>
  <si>
    <t>Bankovní záruka po dobu záruční lhůty</t>
  </si>
  <si>
    <t>-2057710</t>
  </si>
  <si>
    <t>"Náklady spojené se zajištěním záruky po záruční lhůty v rozsahu obchodních podmínek" 1</t>
  </si>
  <si>
    <t>051303R00</t>
  </si>
  <si>
    <t>Pojištění dodavatele a pojištění díla</t>
  </si>
  <si>
    <t>703121144</t>
  </si>
  <si>
    <t>"Náklady spojené s povinným pojištěním dodavatele nebo stavebního díla či jeho části v rozsahu obchodních podmínek" 1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</si>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</sst>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 locked="0"/>
    </xf>
  </cellStyleXfs>
  <cellXfs count="42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0" fillId="2" borderId="0" xfId="0" applyFill="1"/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2" fillId="0" borderId="21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21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0" fillId="0" borderId="21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top"/>
      <protection locked="0"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Protection="1">
      <protection/>
    </xf>
    <xf numFmtId="0" fontId="0" fillId="0" borderId="4" xfId="0" applyBorder="1"/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2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166" fontId="33" fillId="0" borderId="14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2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9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4" fontId="8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167" fontId="12" fillId="0" borderId="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36" fillId="0" borderId="27" xfId="0" applyFont="1" applyBorder="1" applyAlignment="1" applyProtection="1">
      <alignment horizontal="center" vertical="center"/>
      <protection/>
    </xf>
    <xf numFmtId="49" fontId="36" fillId="0" borderId="27" xfId="0" applyNumberFormat="1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center" vertical="center" wrapText="1"/>
      <protection/>
    </xf>
    <xf numFmtId="167" fontId="36" fillId="0" borderId="27" xfId="0" applyNumberFormat="1" applyFont="1" applyBorder="1" applyAlignment="1" applyProtection="1">
      <alignment vertical="center"/>
      <protection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3" fillId="0" borderId="4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4" xfId="0" applyFont="1" applyBorder="1" applyAlignment="1">
      <alignment vertical="center"/>
    </xf>
    <xf numFmtId="0" fontId="13" fillId="0" borderId="21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12" fillId="0" borderId="22" xfId="0" applyFont="1" applyBorder="1" applyAlignment="1" applyProtection="1">
      <alignment vertical="center"/>
      <protection/>
    </xf>
    <xf numFmtId="0" fontId="12" fillId="0" borderId="23" xfId="0" applyFont="1" applyBorder="1" applyAlignment="1" applyProtection="1">
      <alignment vertical="center"/>
      <protection/>
    </xf>
    <xf numFmtId="0" fontId="12" fillId="0" borderId="24" xfId="0" applyFont="1" applyBorder="1" applyAlignment="1" applyProtection="1">
      <alignment vertical="center"/>
      <protection/>
    </xf>
    <xf numFmtId="0" fontId="19" fillId="0" borderId="0" xfId="0" applyFont="1" applyAlignment="1">
      <alignment horizontal="left" vertical="top" wrapText="1"/>
    </xf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2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37" fillId="2" borderId="0" xfId="20" applyFill="1"/>
    <xf numFmtId="0" fontId="38" fillId="0" borderId="0" xfId="20" applyFont="1" applyAlignment="1">
      <alignment horizontal="center" vertical="center"/>
    </xf>
    <xf numFmtId="0" fontId="39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40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39" fillId="2" borderId="0" xfId="0" applyFont="1" applyFill="1" applyAlignment="1" applyProtection="1">
      <alignment horizontal="left" vertical="center"/>
      <protection/>
    </xf>
    <xf numFmtId="0" fontId="40" fillId="2" borderId="0" xfId="20" applyFont="1" applyFill="1" applyAlignment="1" applyProtection="1">
      <alignment vertical="center"/>
      <protection/>
    </xf>
    <xf numFmtId="0" fontId="40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0" xfId="21" applyAlignment="1" applyProtection="1">
      <alignment vertical="top"/>
      <protection locked="0"/>
    </xf>
    <xf numFmtId="0" fontId="0" fillId="0" borderId="28" xfId="21" applyFont="1" applyBorder="1" applyAlignment="1" applyProtection="1">
      <alignment vertical="center" wrapText="1"/>
      <protection locked="0"/>
    </xf>
    <xf numFmtId="0" fontId="0" fillId="0" borderId="29" xfId="21" applyFont="1" applyBorder="1" applyAlignment="1" applyProtection="1">
      <alignment vertical="center" wrapText="1"/>
      <protection locked="0"/>
    </xf>
    <xf numFmtId="0" fontId="0" fillId="0" borderId="30" xfId="21" applyFont="1" applyBorder="1" applyAlignment="1" applyProtection="1">
      <alignment vertical="center" wrapText="1"/>
      <protection locked="0"/>
    </xf>
    <xf numFmtId="0" fontId="0" fillId="0" borderId="31" xfId="21" applyFont="1" applyBorder="1" applyAlignment="1" applyProtection="1">
      <alignment horizontal="center" vertical="center" wrapText="1"/>
      <protection locked="0"/>
    </xf>
    <xf numFmtId="0" fontId="15" fillId="0" borderId="0" xfId="21" applyFont="1" applyBorder="1" applyAlignment="1" applyProtection="1">
      <alignment horizontal="center" vertical="center" wrapText="1"/>
      <protection locked="0"/>
    </xf>
    <xf numFmtId="0" fontId="0" fillId="0" borderId="32" xfId="21" applyFont="1" applyBorder="1" applyAlignment="1" applyProtection="1">
      <alignment horizontal="center" vertical="center" wrapText="1"/>
      <protection locked="0"/>
    </xf>
    <xf numFmtId="0" fontId="0" fillId="0" borderId="0" xfId="21" applyAlignment="1" applyProtection="1">
      <alignment horizontal="center" vertical="center"/>
      <protection locked="0"/>
    </xf>
    <xf numFmtId="0" fontId="0" fillId="0" borderId="31" xfId="21" applyFont="1" applyBorder="1" applyAlignment="1" applyProtection="1">
      <alignment vertical="center" wrapText="1"/>
      <protection locked="0"/>
    </xf>
    <xf numFmtId="0" fontId="27" fillId="0" borderId="33" xfId="21" applyFont="1" applyBorder="1" applyAlignment="1" applyProtection="1">
      <alignment horizontal="left" wrapText="1"/>
      <protection locked="0"/>
    </xf>
    <xf numFmtId="0" fontId="0" fillId="0" borderId="32" xfId="21" applyFont="1" applyBorder="1" applyAlignment="1" applyProtection="1">
      <alignment vertical="center" wrapText="1"/>
      <protection locked="0"/>
    </xf>
    <xf numFmtId="0" fontId="27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vertical="center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49" fontId="3" fillId="0" borderId="0" xfId="21" applyNumberFormat="1" applyFont="1" applyBorder="1" applyAlignment="1" applyProtection="1">
      <alignment horizontal="left" vertical="center" wrapText="1"/>
      <protection locked="0"/>
    </xf>
    <xf numFmtId="49" fontId="3" fillId="0" borderId="0" xfId="21" applyNumberFormat="1" applyFont="1" applyBorder="1" applyAlignment="1" applyProtection="1">
      <alignment vertical="center" wrapText="1"/>
      <protection locked="0"/>
    </xf>
    <xf numFmtId="0" fontId="0" fillId="0" borderId="34" xfId="21" applyFont="1" applyBorder="1" applyAlignment="1" applyProtection="1">
      <alignment vertical="center" wrapText="1"/>
      <protection locked="0"/>
    </xf>
    <xf numFmtId="0" fontId="6" fillId="0" borderId="33" xfId="21" applyFont="1" applyBorder="1" applyAlignment="1" applyProtection="1">
      <alignment vertical="center" wrapText="1"/>
      <protection locked="0"/>
    </xf>
    <xf numFmtId="0" fontId="0" fillId="0" borderId="35" xfId="21" applyFont="1" applyBorder="1" applyAlignment="1" applyProtection="1">
      <alignment vertical="center" wrapText="1"/>
      <protection locked="0"/>
    </xf>
    <xf numFmtId="0" fontId="0" fillId="0" borderId="0" xfId="21" applyFont="1" applyBorder="1" applyAlignment="1" applyProtection="1">
      <alignment vertical="top"/>
      <protection locked="0"/>
    </xf>
    <xf numFmtId="0" fontId="0" fillId="0" borderId="0" xfId="21" applyFont="1" applyAlignment="1" applyProtection="1">
      <alignment vertical="top"/>
      <protection locked="0"/>
    </xf>
    <xf numFmtId="0" fontId="0" fillId="0" borderId="28" xfId="21" applyFont="1" applyBorder="1" applyAlignment="1" applyProtection="1">
      <alignment horizontal="left" vertical="center"/>
      <protection locked="0"/>
    </xf>
    <xf numFmtId="0" fontId="0" fillId="0" borderId="29" xfId="21" applyFont="1" applyBorder="1" applyAlignment="1" applyProtection="1">
      <alignment horizontal="left" vertical="center"/>
      <protection locked="0"/>
    </xf>
    <xf numFmtId="0" fontId="0" fillId="0" borderId="3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horizontal="left" vertical="center"/>
      <protection locked="0"/>
    </xf>
    <xf numFmtId="0" fontId="15" fillId="0" borderId="0" xfId="21" applyFont="1" applyBorder="1" applyAlignment="1" applyProtection="1">
      <alignment horizontal="center" vertical="center"/>
      <protection locked="0"/>
    </xf>
    <xf numFmtId="0" fontId="0" fillId="0" borderId="32" xfId="21" applyFont="1" applyBorder="1" applyAlignment="1" applyProtection="1">
      <alignment horizontal="left" vertical="center"/>
      <protection locked="0"/>
    </xf>
    <xf numFmtId="0" fontId="27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horizontal="left" vertical="center"/>
      <protection locked="0"/>
    </xf>
    <xf numFmtId="0" fontId="27" fillId="0" borderId="33" xfId="21" applyFont="1" applyBorder="1" applyAlignment="1" applyProtection="1">
      <alignment horizontal="left" vertical="center"/>
      <protection locked="0"/>
    </xf>
    <xf numFmtId="0" fontId="27" fillId="0" borderId="33" xfId="21" applyFont="1" applyBorder="1" applyAlignment="1" applyProtection="1">
      <alignment horizontal="center" vertical="center"/>
      <protection locked="0"/>
    </xf>
    <xf numFmtId="0" fontId="5" fillId="0" borderId="33" xfId="21" applyFont="1" applyBorder="1" applyAlignment="1" applyProtection="1">
      <alignment horizontal="left" vertical="center"/>
      <protection locked="0"/>
    </xf>
    <xf numFmtId="0" fontId="21" fillId="0" borderId="0" xfId="21" applyFont="1" applyBorder="1" applyAlignment="1" applyProtection="1">
      <alignment horizontal="left" vertical="center"/>
      <protection locked="0"/>
    </xf>
    <xf numFmtId="0" fontId="3" fillId="0" borderId="0" xfId="21" applyFont="1" applyAlignment="1" applyProtection="1">
      <alignment horizontal="left" vertical="center"/>
      <protection locked="0"/>
    </xf>
    <xf numFmtId="0" fontId="3" fillId="0" borderId="0" xfId="21" applyFont="1" applyBorder="1" applyAlignment="1" applyProtection="1">
      <alignment horizontal="center" vertical="center"/>
      <protection locked="0"/>
    </xf>
    <xf numFmtId="0" fontId="3" fillId="0" borderId="31" xfId="21" applyFont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center" vertical="center"/>
      <protection locked="0"/>
    </xf>
    <xf numFmtId="0" fontId="0" fillId="0" borderId="34" xfId="21" applyFont="1" applyBorder="1" applyAlignment="1" applyProtection="1">
      <alignment horizontal="left" vertical="center"/>
      <protection locked="0"/>
    </xf>
    <xf numFmtId="0" fontId="6" fillId="0" borderId="33" xfId="21" applyFont="1" applyBorder="1" applyAlignment="1" applyProtection="1">
      <alignment horizontal="left" vertical="center"/>
      <protection locked="0"/>
    </xf>
    <xf numFmtId="0" fontId="0" fillId="0" borderId="35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/>
      <protection locked="0"/>
    </xf>
    <xf numFmtId="0" fontId="6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Border="1" applyAlignment="1" applyProtection="1">
      <alignment horizontal="left" vertical="center"/>
      <protection locked="0"/>
    </xf>
    <xf numFmtId="0" fontId="3" fillId="0" borderId="33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0" fillId="0" borderId="28" xfId="21" applyFont="1" applyBorder="1" applyAlignment="1" applyProtection="1">
      <alignment horizontal="left" vertical="center" wrapText="1"/>
      <protection locked="0"/>
    </xf>
    <xf numFmtId="0" fontId="0" fillId="0" borderId="29" xfId="21" applyFont="1" applyBorder="1" applyAlignment="1" applyProtection="1">
      <alignment horizontal="left" vertical="center" wrapText="1"/>
      <protection locked="0"/>
    </xf>
    <xf numFmtId="0" fontId="0" fillId="0" borderId="30" xfId="21" applyFont="1" applyBorder="1" applyAlignment="1" applyProtection="1">
      <alignment horizontal="left" vertical="center" wrapText="1"/>
      <protection locked="0"/>
    </xf>
    <xf numFmtId="0" fontId="0" fillId="0" borderId="31" xfId="21" applyFont="1" applyBorder="1" applyAlignment="1" applyProtection="1">
      <alignment horizontal="left" vertical="center" wrapText="1"/>
      <protection locked="0"/>
    </xf>
    <xf numFmtId="0" fontId="0" fillId="0" borderId="32" xfId="21" applyFont="1" applyBorder="1" applyAlignment="1" applyProtection="1">
      <alignment horizontal="left" vertical="center" wrapText="1"/>
      <protection locked="0"/>
    </xf>
    <xf numFmtId="0" fontId="5" fillId="0" borderId="31" xfId="21" applyFont="1" applyBorder="1" applyAlignment="1" applyProtection="1">
      <alignment horizontal="left" vertical="center" wrapText="1"/>
      <protection locked="0"/>
    </xf>
    <xf numFmtId="0" fontId="5" fillId="0" borderId="32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/>
      <protection locked="0"/>
    </xf>
    <xf numFmtId="0" fontId="3" fillId="0" borderId="34" xfId="21" applyFont="1" applyBorder="1" applyAlignment="1" applyProtection="1">
      <alignment horizontal="left" vertical="center" wrapText="1"/>
      <protection locked="0"/>
    </xf>
    <xf numFmtId="0" fontId="3" fillId="0" borderId="33" xfId="21" applyFont="1" applyBorder="1" applyAlignment="1" applyProtection="1">
      <alignment horizontal="left" vertical="center" wrapText="1"/>
      <protection locked="0"/>
    </xf>
    <xf numFmtId="0" fontId="3" fillId="0" borderId="35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center" vertical="top"/>
      <protection locked="0"/>
    </xf>
    <xf numFmtId="0" fontId="3" fillId="0" borderId="34" xfId="21" applyFont="1" applyBorder="1" applyAlignment="1" applyProtection="1">
      <alignment horizontal="left" vertical="center"/>
      <protection locked="0"/>
    </xf>
    <xf numFmtId="0" fontId="3" fillId="0" borderId="35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vertical="center"/>
      <protection locked="0"/>
    </xf>
    <xf numFmtId="0" fontId="27" fillId="0" borderId="0" xfId="21" applyFont="1" applyBorder="1" applyAlignment="1" applyProtection="1">
      <alignment vertical="center"/>
      <protection locked="0"/>
    </xf>
    <xf numFmtId="0" fontId="5" fillId="0" borderId="33" xfId="21" applyFont="1" applyBorder="1" applyAlignment="1" applyProtection="1">
      <alignment vertical="center"/>
      <protection locked="0"/>
    </xf>
    <xf numFmtId="0" fontId="27" fillId="0" borderId="33" xfId="21" applyFont="1" applyBorder="1" applyAlignment="1" applyProtection="1">
      <alignment vertical="center"/>
      <protection locked="0"/>
    </xf>
    <xf numFmtId="0" fontId="0" fillId="0" borderId="0" xfId="21" applyBorder="1" applyAlignment="1" applyProtection="1">
      <alignment vertical="top"/>
      <protection locked="0"/>
    </xf>
    <xf numFmtId="49" fontId="3" fillId="0" borderId="0" xfId="21" applyNumberFormat="1" applyFont="1" applyBorder="1" applyAlignment="1" applyProtection="1">
      <alignment horizontal="left" vertical="center"/>
      <protection locked="0"/>
    </xf>
    <xf numFmtId="0" fontId="0" fillId="0" borderId="33" xfId="21" applyBorder="1" applyAlignment="1" applyProtection="1">
      <alignment vertical="top"/>
      <protection locked="0"/>
    </xf>
    <xf numFmtId="0" fontId="27" fillId="0" borderId="33" xfId="21" applyFont="1" applyBorder="1" applyAlignment="1" applyProtection="1">
      <alignment horizontal="left"/>
      <protection locked="0"/>
    </xf>
    <xf numFmtId="0" fontId="5" fillId="0" borderId="33" xfId="21" applyFont="1" applyBorder="1" applyAlignment="1" applyProtection="1">
      <alignment/>
      <protection locked="0"/>
    </xf>
    <xf numFmtId="0" fontId="27" fillId="0" borderId="33" xfId="21" applyFont="1" applyBorder="1" applyAlignment="1" applyProtection="1">
      <alignment horizontal="left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vertical="top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0" fillId="0" borderId="32" xfId="21" applyFont="1" applyBorder="1" applyAlignment="1" applyProtection="1">
      <alignment vertical="top"/>
      <protection locked="0"/>
    </xf>
    <xf numFmtId="0" fontId="0" fillId="0" borderId="0" xfId="21" applyFont="1" applyBorder="1" applyAlignment="1" applyProtection="1">
      <alignment horizontal="center" vertical="center"/>
      <protection locked="0"/>
    </xf>
    <xf numFmtId="0" fontId="0" fillId="0" borderId="0" xfId="21" applyFont="1" applyBorder="1" applyAlignment="1" applyProtection="1">
      <alignment horizontal="left" vertical="top"/>
      <protection locked="0"/>
    </xf>
    <xf numFmtId="0" fontId="0" fillId="0" borderId="34" xfId="21" applyFont="1" applyBorder="1" applyAlignment="1" applyProtection="1">
      <alignment vertical="top"/>
      <protection locked="0"/>
    </xf>
    <xf numFmtId="0" fontId="0" fillId="0" borderId="33" xfId="21" applyFont="1" applyBorder="1" applyAlignment="1" applyProtection="1">
      <alignment vertical="top"/>
      <protection locked="0"/>
    </xf>
    <xf numFmtId="0" fontId="0" fillId="0" borderId="35" xfId="21" applyFont="1" applyBorder="1" applyAlignment="1" applyProtection="1">
      <alignment vertical="top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6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" customHeight="1">
      <c r="A1" s="330" t="s">
        <v>0</v>
      </c>
      <c r="B1" s="331"/>
      <c r="C1" s="331"/>
      <c r="D1" s="332" t="s">
        <v>1</v>
      </c>
      <c r="E1" s="331"/>
      <c r="F1" s="331"/>
      <c r="G1" s="331"/>
      <c r="H1" s="331"/>
      <c r="I1" s="331"/>
      <c r="J1" s="331"/>
      <c r="K1" s="333" t="s">
        <v>1238</v>
      </c>
      <c r="L1" s="333"/>
      <c r="M1" s="333"/>
      <c r="N1" s="333"/>
      <c r="O1" s="333"/>
      <c r="P1" s="333"/>
      <c r="Q1" s="333"/>
      <c r="R1" s="333"/>
      <c r="S1" s="333"/>
      <c r="T1" s="331"/>
      <c r="U1" s="331"/>
      <c r="V1" s="331"/>
      <c r="W1" s="333" t="s">
        <v>1239</v>
      </c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25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6" t="s">
        <v>2</v>
      </c>
      <c r="BB1" s="16" t="s">
        <v>3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8" t="s">
        <v>4</v>
      </c>
      <c r="BU1" s="18" t="s">
        <v>4</v>
      </c>
      <c r="BV1" s="18" t="s">
        <v>5</v>
      </c>
    </row>
    <row r="2" spans="3:72" ht="36.9" customHeight="1">
      <c r="AR2" s="279"/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279"/>
      <c r="BD2" s="279"/>
      <c r="BE2" s="279"/>
      <c r="BS2" s="19" t="s">
        <v>6</v>
      </c>
      <c r="BT2" s="19" t="s">
        <v>7</v>
      </c>
    </row>
    <row r="3" spans="2:72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6</v>
      </c>
      <c r="BT3" s="19" t="s">
        <v>8</v>
      </c>
    </row>
    <row r="4" spans="2:71" ht="36.9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6"/>
      <c r="AS4" s="27" t="s">
        <v>10</v>
      </c>
      <c r="BE4" s="28" t="s">
        <v>11</v>
      </c>
      <c r="BS4" s="19" t="s">
        <v>12</v>
      </c>
    </row>
    <row r="5" spans="2:71" ht="14.4" customHeight="1">
      <c r="B5" s="23"/>
      <c r="C5" s="24"/>
      <c r="D5" s="29" t="s">
        <v>13</v>
      </c>
      <c r="E5" s="24"/>
      <c r="F5" s="24"/>
      <c r="G5" s="24"/>
      <c r="H5" s="24"/>
      <c r="I5" s="24"/>
      <c r="J5" s="24"/>
      <c r="K5" s="282" t="s">
        <v>14</v>
      </c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4"/>
      <c r="AQ5" s="26"/>
      <c r="BE5" s="278" t="s">
        <v>15</v>
      </c>
      <c r="BS5" s="19" t="s">
        <v>6</v>
      </c>
    </row>
    <row r="6" spans="2:71" ht="36.9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284" t="s">
        <v>17</v>
      </c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4"/>
      <c r="AQ6" s="26"/>
      <c r="BE6" s="279"/>
      <c r="BS6" s="19" t="s">
        <v>18</v>
      </c>
    </row>
    <row r="7" spans="2:71" ht="14.4" customHeight="1">
      <c r="B7" s="23"/>
      <c r="C7" s="24"/>
      <c r="D7" s="32" t="s">
        <v>19</v>
      </c>
      <c r="E7" s="24"/>
      <c r="F7" s="24"/>
      <c r="G7" s="24"/>
      <c r="H7" s="24"/>
      <c r="I7" s="24"/>
      <c r="J7" s="24"/>
      <c r="K7" s="30" t="s">
        <v>20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2" t="s">
        <v>21</v>
      </c>
      <c r="AL7" s="24"/>
      <c r="AM7" s="24"/>
      <c r="AN7" s="30" t="s">
        <v>22</v>
      </c>
      <c r="AO7" s="24"/>
      <c r="AP7" s="24"/>
      <c r="AQ7" s="26"/>
      <c r="BE7" s="279"/>
      <c r="BS7" s="19" t="s">
        <v>23</v>
      </c>
    </row>
    <row r="8" spans="2:71" ht="14.4" customHeight="1">
      <c r="B8" s="23"/>
      <c r="C8" s="24"/>
      <c r="D8" s="32" t="s">
        <v>24</v>
      </c>
      <c r="E8" s="24"/>
      <c r="F8" s="24"/>
      <c r="G8" s="24"/>
      <c r="H8" s="24"/>
      <c r="I8" s="24"/>
      <c r="J8" s="24"/>
      <c r="K8" s="30" t="s">
        <v>25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2" t="s">
        <v>26</v>
      </c>
      <c r="AL8" s="24"/>
      <c r="AM8" s="24"/>
      <c r="AN8" s="33" t="s">
        <v>27</v>
      </c>
      <c r="AO8" s="24"/>
      <c r="AP8" s="24"/>
      <c r="AQ8" s="26"/>
      <c r="BE8" s="279"/>
      <c r="BS8" s="19" t="s">
        <v>28</v>
      </c>
    </row>
    <row r="9" spans="2:71" ht="29.25" customHeight="1">
      <c r="B9" s="23"/>
      <c r="C9" s="24"/>
      <c r="D9" s="29" t="s">
        <v>29</v>
      </c>
      <c r="E9" s="24"/>
      <c r="F9" s="24"/>
      <c r="G9" s="24"/>
      <c r="H9" s="24"/>
      <c r="I9" s="24"/>
      <c r="J9" s="24"/>
      <c r="K9" s="34" t="s">
        <v>30</v>
      </c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9" t="s">
        <v>31</v>
      </c>
      <c r="AL9" s="24"/>
      <c r="AM9" s="24"/>
      <c r="AN9" s="34" t="s">
        <v>32</v>
      </c>
      <c r="AO9" s="24"/>
      <c r="AP9" s="24"/>
      <c r="AQ9" s="26"/>
      <c r="BE9" s="279"/>
      <c r="BS9" s="19" t="s">
        <v>33</v>
      </c>
    </row>
    <row r="10" spans="2:71" ht="14.4" customHeight="1">
      <c r="B10" s="23"/>
      <c r="C10" s="24"/>
      <c r="D10" s="32" t="s">
        <v>34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2" t="s">
        <v>35</v>
      </c>
      <c r="AL10" s="24"/>
      <c r="AM10" s="24"/>
      <c r="AN10" s="30" t="s">
        <v>36</v>
      </c>
      <c r="AO10" s="24"/>
      <c r="AP10" s="24"/>
      <c r="AQ10" s="26"/>
      <c r="BE10" s="279"/>
      <c r="BS10" s="19" t="s">
        <v>18</v>
      </c>
    </row>
    <row r="11" spans="2:71" ht="18.45" customHeight="1">
      <c r="B11" s="23"/>
      <c r="C11" s="24"/>
      <c r="D11" s="24"/>
      <c r="E11" s="30" t="s">
        <v>37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2" t="s">
        <v>38</v>
      </c>
      <c r="AL11" s="24"/>
      <c r="AM11" s="24"/>
      <c r="AN11" s="30" t="s">
        <v>36</v>
      </c>
      <c r="AO11" s="24"/>
      <c r="AP11" s="24"/>
      <c r="AQ11" s="26"/>
      <c r="BE11" s="279"/>
      <c r="BS11" s="19" t="s">
        <v>18</v>
      </c>
    </row>
    <row r="12" spans="2:71" ht="6.9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6"/>
      <c r="BE12" s="279"/>
      <c r="BS12" s="19" t="s">
        <v>18</v>
      </c>
    </row>
    <row r="13" spans="2:71" ht="14.4" customHeight="1">
      <c r="B13" s="23"/>
      <c r="C13" s="24"/>
      <c r="D13" s="32" t="s">
        <v>39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2" t="s">
        <v>35</v>
      </c>
      <c r="AL13" s="24"/>
      <c r="AM13" s="24"/>
      <c r="AN13" s="35" t="s">
        <v>40</v>
      </c>
      <c r="AO13" s="24"/>
      <c r="AP13" s="24"/>
      <c r="AQ13" s="26"/>
      <c r="BE13" s="279"/>
      <c r="BS13" s="19" t="s">
        <v>18</v>
      </c>
    </row>
    <row r="14" spans="2:71" ht="13.2">
      <c r="B14" s="23"/>
      <c r="C14" s="24"/>
      <c r="D14" s="24"/>
      <c r="E14" s="285" t="s">
        <v>40</v>
      </c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32" t="s">
        <v>38</v>
      </c>
      <c r="AL14" s="24"/>
      <c r="AM14" s="24"/>
      <c r="AN14" s="35" t="s">
        <v>40</v>
      </c>
      <c r="AO14" s="24"/>
      <c r="AP14" s="24"/>
      <c r="AQ14" s="26"/>
      <c r="BE14" s="279"/>
      <c r="BS14" s="19" t="s">
        <v>18</v>
      </c>
    </row>
    <row r="15" spans="2:71" ht="6.9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6"/>
      <c r="BE15" s="279"/>
      <c r="BS15" s="19" t="s">
        <v>4</v>
      </c>
    </row>
    <row r="16" spans="2:71" ht="14.4" customHeight="1">
      <c r="B16" s="23"/>
      <c r="C16" s="24"/>
      <c r="D16" s="32" t="s">
        <v>41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2" t="s">
        <v>35</v>
      </c>
      <c r="AL16" s="24"/>
      <c r="AM16" s="24"/>
      <c r="AN16" s="30" t="s">
        <v>36</v>
      </c>
      <c r="AO16" s="24"/>
      <c r="AP16" s="24"/>
      <c r="AQ16" s="26"/>
      <c r="BE16" s="279"/>
      <c r="BS16" s="19" t="s">
        <v>4</v>
      </c>
    </row>
    <row r="17" spans="2:71" ht="18.45" customHeight="1">
      <c r="B17" s="23"/>
      <c r="C17" s="24"/>
      <c r="D17" s="24"/>
      <c r="E17" s="30" t="s">
        <v>42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2" t="s">
        <v>38</v>
      </c>
      <c r="AL17" s="24"/>
      <c r="AM17" s="24"/>
      <c r="AN17" s="30" t="s">
        <v>36</v>
      </c>
      <c r="AO17" s="24"/>
      <c r="AP17" s="24"/>
      <c r="AQ17" s="26"/>
      <c r="BE17" s="279"/>
      <c r="BS17" s="19" t="s">
        <v>4</v>
      </c>
    </row>
    <row r="18" spans="2:71" ht="6.9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6"/>
      <c r="BE18" s="279"/>
      <c r="BS18" s="19" t="s">
        <v>6</v>
      </c>
    </row>
    <row r="19" spans="2:71" ht="14.4" customHeight="1">
      <c r="B19" s="23"/>
      <c r="C19" s="24"/>
      <c r="D19" s="32" t="s">
        <v>43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6"/>
      <c r="BE19" s="279"/>
      <c r="BS19" s="19" t="s">
        <v>6</v>
      </c>
    </row>
    <row r="20" spans="2:71" ht="22.5" customHeight="1">
      <c r="B20" s="23"/>
      <c r="C20" s="24"/>
      <c r="D20" s="24"/>
      <c r="E20" s="286" t="s">
        <v>36</v>
      </c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83"/>
      <c r="AJ20" s="283"/>
      <c r="AK20" s="283"/>
      <c r="AL20" s="283"/>
      <c r="AM20" s="283"/>
      <c r="AN20" s="283"/>
      <c r="AO20" s="24"/>
      <c r="AP20" s="24"/>
      <c r="AQ20" s="26"/>
      <c r="BE20" s="279"/>
      <c r="BS20" s="19" t="s">
        <v>44</v>
      </c>
    </row>
    <row r="21" spans="2:57" ht="6.9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6"/>
      <c r="BE21" s="279"/>
    </row>
    <row r="22" spans="2:57" ht="6.9" customHeight="1">
      <c r="B22" s="23"/>
      <c r="C22" s="24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24"/>
      <c r="AQ22" s="26"/>
      <c r="BE22" s="279"/>
    </row>
    <row r="23" spans="2:57" s="1" customFormat="1" ht="25.95" customHeight="1">
      <c r="B23" s="37"/>
      <c r="C23" s="38"/>
      <c r="D23" s="39" t="s">
        <v>45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287">
        <f>ROUND(AG51,2)</f>
        <v>0</v>
      </c>
      <c r="AL23" s="288"/>
      <c r="AM23" s="288"/>
      <c r="AN23" s="288"/>
      <c r="AO23" s="288"/>
      <c r="AP23" s="38"/>
      <c r="AQ23" s="41"/>
      <c r="BE23" s="280"/>
    </row>
    <row r="24" spans="2:57" s="1" customFormat="1" ht="6.9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41"/>
      <c r="BE24" s="280"/>
    </row>
    <row r="25" spans="2:57" s="1" customFormat="1" ht="12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289" t="s">
        <v>46</v>
      </c>
      <c r="M25" s="290"/>
      <c r="N25" s="290"/>
      <c r="O25" s="290"/>
      <c r="P25" s="38"/>
      <c r="Q25" s="38"/>
      <c r="R25" s="38"/>
      <c r="S25" s="38"/>
      <c r="T25" s="38"/>
      <c r="U25" s="38"/>
      <c r="V25" s="38"/>
      <c r="W25" s="289" t="s">
        <v>47</v>
      </c>
      <c r="X25" s="290"/>
      <c r="Y25" s="290"/>
      <c r="Z25" s="290"/>
      <c r="AA25" s="290"/>
      <c r="AB25" s="290"/>
      <c r="AC25" s="290"/>
      <c r="AD25" s="290"/>
      <c r="AE25" s="290"/>
      <c r="AF25" s="38"/>
      <c r="AG25" s="38"/>
      <c r="AH25" s="38"/>
      <c r="AI25" s="38"/>
      <c r="AJ25" s="38"/>
      <c r="AK25" s="289" t="s">
        <v>48</v>
      </c>
      <c r="AL25" s="290"/>
      <c r="AM25" s="290"/>
      <c r="AN25" s="290"/>
      <c r="AO25" s="290"/>
      <c r="AP25" s="38"/>
      <c r="AQ25" s="41"/>
      <c r="BE25" s="280"/>
    </row>
    <row r="26" spans="2:57" s="2" customFormat="1" ht="14.4" customHeight="1">
      <c r="B26" s="43"/>
      <c r="C26" s="44"/>
      <c r="D26" s="45" t="s">
        <v>49</v>
      </c>
      <c r="E26" s="44"/>
      <c r="F26" s="45" t="s">
        <v>50</v>
      </c>
      <c r="G26" s="44"/>
      <c r="H26" s="44"/>
      <c r="I26" s="44"/>
      <c r="J26" s="44"/>
      <c r="K26" s="44"/>
      <c r="L26" s="291">
        <v>0.21</v>
      </c>
      <c r="M26" s="292"/>
      <c r="N26" s="292"/>
      <c r="O26" s="292"/>
      <c r="P26" s="44"/>
      <c r="Q26" s="44"/>
      <c r="R26" s="44"/>
      <c r="S26" s="44"/>
      <c r="T26" s="44"/>
      <c r="U26" s="44"/>
      <c r="V26" s="44"/>
      <c r="W26" s="293">
        <f>ROUND(AZ51,2)</f>
        <v>0</v>
      </c>
      <c r="X26" s="292"/>
      <c r="Y26" s="292"/>
      <c r="Z26" s="292"/>
      <c r="AA26" s="292"/>
      <c r="AB26" s="292"/>
      <c r="AC26" s="292"/>
      <c r="AD26" s="292"/>
      <c r="AE26" s="292"/>
      <c r="AF26" s="44"/>
      <c r="AG26" s="44"/>
      <c r="AH26" s="44"/>
      <c r="AI26" s="44"/>
      <c r="AJ26" s="44"/>
      <c r="AK26" s="293">
        <f>ROUND(AV51,2)</f>
        <v>0</v>
      </c>
      <c r="AL26" s="292"/>
      <c r="AM26" s="292"/>
      <c r="AN26" s="292"/>
      <c r="AO26" s="292"/>
      <c r="AP26" s="44"/>
      <c r="AQ26" s="46"/>
      <c r="BE26" s="281"/>
    </row>
    <row r="27" spans="2:57" s="2" customFormat="1" ht="14.4" customHeight="1">
      <c r="B27" s="43"/>
      <c r="C27" s="44"/>
      <c r="D27" s="44"/>
      <c r="E27" s="44"/>
      <c r="F27" s="45" t="s">
        <v>51</v>
      </c>
      <c r="G27" s="44"/>
      <c r="H27" s="44"/>
      <c r="I27" s="44"/>
      <c r="J27" s="44"/>
      <c r="K27" s="44"/>
      <c r="L27" s="291">
        <v>0.15</v>
      </c>
      <c r="M27" s="292"/>
      <c r="N27" s="292"/>
      <c r="O27" s="292"/>
      <c r="P27" s="44"/>
      <c r="Q27" s="44"/>
      <c r="R27" s="44"/>
      <c r="S27" s="44"/>
      <c r="T27" s="44"/>
      <c r="U27" s="44"/>
      <c r="V27" s="44"/>
      <c r="W27" s="293">
        <f>ROUND(BA51,2)</f>
        <v>0</v>
      </c>
      <c r="X27" s="292"/>
      <c r="Y27" s="292"/>
      <c r="Z27" s="292"/>
      <c r="AA27" s="292"/>
      <c r="AB27" s="292"/>
      <c r="AC27" s="292"/>
      <c r="AD27" s="292"/>
      <c r="AE27" s="292"/>
      <c r="AF27" s="44"/>
      <c r="AG27" s="44"/>
      <c r="AH27" s="44"/>
      <c r="AI27" s="44"/>
      <c r="AJ27" s="44"/>
      <c r="AK27" s="293">
        <f>ROUND(AW51,2)</f>
        <v>0</v>
      </c>
      <c r="AL27" s="292"/>
      <c r="AM27" s="292"/>
      <c r="AN27" s="292"/>
      <c r="AO27" s="292"/>
      <c r="AP27" s="44"/>
      <c r="AQ27" s="46"/>
      <c r="BE27" s="281"/>
    </row>
    <row r="28" spans="2:57" s="2" customFormat="1" ht="14.4" customHeight="1" hidden="1">
      <c r="B28" s="43"/>
      <c r="C28" s="44"/>
      <c r="D28" s="44"/>
      <c r="E28" s="44"/>
      <c r="F28" s="45" t="s">
        <v>52</v>
      </c>
      <c r="G28" s="44"/>
      <c r="H28" s="44"/>
      <c r="I28" s="44"/>
      <c r="J28" s="44"/>
      <c r="K28" s="44"/>
      <c r="L28" s="291">
        <v>0.21</v>
      </c>
      <c r="M28" s="292"/>
      <c r="N28" s="292"/>
      <c r="O28" s="292"/>
      <c r="P28" s="44"/>
      <c r="Q28" s="44"/>
      <c r="R28" s="44"/>
      <c r="S28" s="44"/>
      <c r="T28" s="44"/>
      <c r="U28" s="44"/>
      <c r="V28" s="44"/>
      <c r="W28" s="293">
        <f>ROUND(BB51,2)</f>
        <v>0</v>
      </c>
      <c r="X28" s="292"/>
      <c r="Y28" s="292"/>
      <c r="Z28" s="292"/>
      <c r="AA28" s="292"/>
      <c r="AB28" s="292"/>
      <c r="AC28" s="292"/>
      <c r="AD28" s="292"/>
      <c r="AE28" s="292"/>
      <c r="AF28" s="44"/>
      <c r="AG28" s="44"/>
      <c r="AH28" s="44"/>
      <c r="AI28" s="44"/>
      <c r="AJ28" s="44"/>
      <c r="AK28" s="293">
        <v>0</v>
      </c>
      <c r="AL28" s="292"/>
      <c r="AM28" s="292"/>
      <c r="AN28" s="292"/>
      <c r="AO28" s="292"/>
      <c r="AP28" s="44"/>
      <c r="AQ28" s="46"/>
      <c r="BE28" s="281"/>
    </row>
    <row r="29" spans="2:57" s="2" customFormat="1" ht="14.4" customHeight="1" hidden="1">
      <c r="B29" s="43"/>
      <c r="C29" s="44"/>
      <c r="D29" s="44"/>
      <c r="E29" s="44"/>
      <c r="F29" s="45" t="s">
        <v>53</v>
      </c>
      <c r="G29" s="44"/>
      <c r="H29" s="44"/>
      <c r="I29" s="44"/>
      <c r="J29" s="44"/>
      <c r="K29" s="44"/>
      <c r="L29" s="291">
        <v>0.15</v>
      </c>
      <c r="M29" s="292"/>
      <c r="N29" s="292"/>
      <c r="O29" s="292"/>
      <c r="P29" s="44"/>
      <c r="Q29" s="44"/>
      <c r="R29" s="44"/>
      <c r="S29" s="44"/>
      <c r="T29" s="44"/>
      <c r="U29" s="44"/>
      <c r="V29" s="44"/>
      <c r="W29" s="293">
        <f>ROUND(BC51,2)</f>
        <v>0</v>
      </c>
      <c r="X29" s="292"/>
      <c r="Y29" s="292"/>
      <c r="Z29" s="292"/>
      <c r="AA29" s="292"/>
      <c r="AB29" s="292"/>
      <c r="AC29" s="292"/>
      <c r="AD29" s="292"/>
      <c r="AE29" s="292"/>
      <c r="AF29" s="44"/>
      <c r="AG29" s="44"/>
      <c r="AH29" s="44"/>
      <c r="AI29" s="44"/>
      <c r="AJ29" s="44"/>
      <c r="AK29" s="293">
        <v>0</v>
      </c>
      <c r="AL29" s="292"/>
      <c r="AM29" s="292"/>
      <c r="AN29" s="292"/>
      <c r="AO29" s="292"/>
      <c r="AP29" s="44"/>
      <c r="AQ29" s="46"/>
      <c r="BE29" s="281"/>
    </row>
    <row r="30" spans="2:57" s="2" customFormat="1" ht="14.4" customHeight="1" hidden="1">
      <c r="B30" s="43"/>
      <c r="C30" s="44"/>
      <c r="D30" s="44"/>
      <c r="E30" s="44"/>
      <c r="F30" s="45" t="s">
        <v>54</v>
      </c>
      <c r="G30" s="44"/>
      <c r="H30" s="44"/>
      <c r="I30" s="44"/>
      <c r="J30" s="44"/>
      <c r="K30" s="44"/>
      <c r="L30" s="291">
        <v>0</v>
      </c>
      <c r="M30" s="292"/>
      <c r="N30" s="292"/>
      <c r="O30" s="292"/>
      <c r="P30" s="44"/>
      <c r="Q30" s="44"/>
      <c r="R30" s="44"/>
      <c r="S30" s="44"/>
      <c r="T30" s="44"/>
      <c r="U30" s="44"/>
      <c r="V30" s="44"/>
      <c r="W30" s="293">
        <f>ROUND(BD51,2)</f>
        <v>0</v>
      </c>
      <c r="X30" s="292"/>
      <c r="Y30" s="292"/>
      <c r="Z30" s="292"/>
      <c r="AA30" s="292"/>
      <c r="AB30" s="292"/>
      <c r="AC30" s="292"/>
      <c r="AD30" s="292"/>
      <c r="AE30" s="292"/>
      <c r="AF30" s="44"/>
      <c r="AG30" s="44"/>
      <c r="AH30" s="44"/>
      <c r="AI30" s="44"/>
      <c r="AJ30" s="44"/>
      <c r="AK30" s="293">
        <v>0</v>
      </c>
      <c r="AL30" s="292"/>
      <c r="AM30" s="292"/>
      <c r="AN30" s="292"/>
      <c r="AO30" s="292"/>
      <c r="AP30" s="44"/>
      <c r="AQ30" s="46"/>
      <c r="BE30" s="281"/>
    </row>
    <row r="31" spans="2:57" s="1" customFormat="1" ht="6.9" customHeight="1"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41"/>
      <c r="BE31" s="280"/>
    </row>
    <row r="32" spans="2:57" s="1" customFormat="1" ht="25.95" customHeight="1">
      <c r="B32" s="37"/>
      <c r="C32" s="47"/>
      <c r="D32" s="48" t="s">
        <v>55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50" t="s">
        <v>56</v>
      </c>
      <c r="U32" s="49"/>
      <c r="V32" s="49"/>
      <c r="W32" s="49"/>
      <c r="X32" s="294" t="s">
        <v>57</v>
      </c>
      <c r="Y32" s="295"/>
      <c r="Z32" s="295"/>
      <c r="AA32" s="295"/>
      <c r="AB32" s="295"/>
      <c r="AC32" s="49"/>
      <c r="AD32" s="49"/>
      <c r="AE32" s="49"/>
      <c r="AF32" s="49"/>
      <c r="AG32" s="49"/>
      <c r="AH32" s="49"/>
      <c r="AI32" s="49"/>
      <c r="AJ32" s="49"/>
      <c r="AK32" s="296">
        <f>SUM(AK23:AK30)</f>
        <v>0</v>
      </c>
      <c r="AL32" s="295"/>
      <c r="AM32" s="295"/>
      <c r="AN32" s="295"/>
      <c r="AO32" s="297"/>
      <c r="AP32" s="47"/>
      <c r="AQ32" s="51"/>
      <c r="BE32" s="280"/>
    </row>
    <row r="33" spans="2:43" s="1" customFormat="1" ht="6.9" customHeight="1"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41"/>
    </row>
    <row r="34" spans="2:43" s="1" customFormat="1" ht="6.9" customHeight="1"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4"/>
    </row>
    <row r="38" spans="2:44" s="1" customFormat="1" ht="6.9" customHeight="1"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7"/>
    </row>
    <row r="39" spans="2:44" s="1" customFormat="1" ht="36.9" customHeight="1">
      <c r="B39" s="37"/>
      <c r="C39" s="58" t="s">
        <v>58</v>
      </c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7"/>
    </row>
    <row r="40" spans="2:44" s="1" customFormat="1" ht="6.9" customHeight="1">
      <c r="B40" s="37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7"/>
    </row>
    <row r="41" spans="2:44" s="3" customFormat="1" ht="14.4" customHeight="1">
      <c r="B41" s="60"/>
      <c r="C41" s="61" t="s">
        <v>13</v>
      </c>
      <c r="D41" s="62"/>
      <c r="E41" s="62"/>
      <c r="F41" s="62"/>
      <c r="G41" s="62"/>
      <c r="H41" s="62"/>
      <c r="I41" s="62"/>
      <c r="J41" s="62"/>
      <c r="K41" s="62"/>
      <c r="L41" s="62" t="str">
        <f>K5</f>
        <v>SK16037B1</v>
      </c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3"/>
    </row>
    <row r="42" spans="2:44" s="4" customFormat="1" ht="36.9" customHeight="1">
      <c r="B42" s="64"/>
      <c r="C42" s="65" t="s">
        <v>16</v>
      </c>
      <c r="D42" s="66"/>
      <c r="E42" s="66"/>
      <c r="F42" s="66"/>
      <c r="G42" s="66"/>
      <c r="H42" s="66"/>
      <c r="I42" s="66"/>
      <c r="J42" s="66"/>
      <c r="K42" s="66"/>
      <c r="L42" s="298" t="str">
        <f>K6</f>
        <v>Realizace úspor energie - SOU Svitavy, hlavní budova s přístavbou, dvě budovy teoretické výuky a domov mládeže</v>
      </c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/>
      <c r="AB42" s="299"/>
      <c r="AC42" s="299"/>
      <c r="AD42" s="299"/>
      <c r="AE42" s="299"/>
      <c r="AF42" s="299"/>
      <c r="AG42" s="299"/>
      <c r="AH42" s="299"/>
      <c r="AI42" s="299"/>
      <c r="AJ42" s="299"/>
      <c r="AK42" s="299"/>
      <c r="AL42" s="299"/>
      <c r="AM42" s="299"/>
      <c r="AN42" s="299"/>
      <c r="AO42" s="299"/>
      <c r="AP42" s="66"/>
      <c r="AQ42" s="66"/>
      <c r="AR42" s="67"/>
    </row>
    <row r="43" spans="2:44" s="1" customFormat="1" ht="6.9" customHeight="1">
      <c r="B43" s="37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7"/>
    </row>
    <row r="44" spans="2:44" s="1" customFormat="1" ht="13.2">
      <c r="B44" s="37"/>
      <c r="C44" s="61" t="s">
        <v>24</v>
      </c>
      <c r="D44" s="59"/>
      <c r="E44" s="59"/>
      <c r="F44" s="59"/>
      <c r="G44" s="59"/>
      <c r="H44" s="59"/>
      <c r="I44" s="59"/>
      <c r="J44" s="59"/>
      <c r="K44" s="59"/>
      <c r="L44" s="68" t="str">
        <f>IF(K8="","",K8)</f>
        <v>Brněnská, č.p.307/28</v>
      </c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61" t="s">
        <v>26</v>
      </c>
      <c r="AJ44" s="59"/>
      <c r="AK44" s="59"/>
      <c r="AL44" s="59"/>
      <c r="AM44" s="300" t="str">
        <f>IF(AN8="","",AN8)</f>
        <v>31.3.2016</v>
      </c>
      <c r="AN44" s="301"/>
      <c r="AO44" s="59"/>
      <c r="AP44" s="59"/>
      <c r="AQ44" s="59"/>
      <c r="AR44" s="57"/>
    </row>
    <row r="45" spans="2:44" s="1" customFormat="1" ht="6.9" customHeight="1">
      <c r="B45" s="37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7"/>
    </row>
    <row r="46" spans="2:56" s="1" customFormat="1" ht="13.2">
      <c r="B46" s="37"/>
      <c r="C46" s="61" t="s">
        <v>34</v>
      </c>
      <c r="D46" s="59"/>
      <c r="E46" s="59"/>
      <c r="F46" s="59"/>
      <c r="G46" s="59"/>
      <c r="H46" s="59"/>
      <c r="I46" s="59"/>
      <c r="J46" s="59"/>
      <c r="K46" s="59"/>
      <c r="L46" s="62" t="str">
        <f>IF(E11="","",E11)</f>
        <v>Střední odborné účiliště Svitavy</v>
      </c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61" t="s">
        <v>41</v>
      </c>
      <c r="AJ46" s="59"/>
      <c r="AK46" s="59"/>
      <c r="AL46" s="59"/>
      <c r="AM46" s="302" t="str">
        <f>IF(E17="","",E17)</f>
        <v>INVENTE, s.r.o.</v>
      </c>
      <c r="AN46" s="301"/>
      <c r="AO46" s="301"/>
      <c r="AP46" s="301"/>
      <c r="AQ46" s="59"/>
      <c r="AR46" s="57"/>
      <c r="AS46" s="303" t="s">
        <v>59</v>
      </c>
      <c r="AT46" s="304"/>
      <c r="AU46" s="70"/>
      <c r="AV46" s="70"/>
      <c r="AW46" s="70"/>
      <c r="AX46" s="70"/>
      <c r="AY46" s="70"/>
      <c r="AZ46" s="70"/>
      <c r="BA46" s="70"/>
      <c r="BB46" s="70"/>
      <c r="BC46" s="70"/>
      <c r="BD46" s="71"/>
    </row>
    <row r="47" spans="2:56" s="1" customFormat="1" ht="13.2">
      <c r="B47" s="37"/>
      <c r="C47" s="61" t="s">
        <v>39</v>
      </c>
      <c r="D47" s="59"/>
      <c r="E47" s="59"/>
      <c r="F47" s="59"/>
      <c r="G47" s="59"/>
      <c r="H47" s="59"/>
      <c r="I47" s="59"/>
      <c r="J47" s="59"/>
      <c r="K47" s="59"/>
      <c r="L47" s="62" t="str">
        <f>IF(E14="Vyplň údaj","",E14)</f>
        <v/>
      </c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7"/>
      <c r="AS47" s="305"/>
      <c r="AT47" s="306"/>
      <c r="AU47" s="72"/>
      <c r="AV47" s="72"/>
      <c r="AW47" s="72"/>
      <c r="AX47" s="72"/>
      <c r="AY47" s="72"/>
      <c r="AZ47" s="72"/>
      <c r="BA47" s="72"/>
      <c r="BB47" s="72"/>
      <c r="BC47" s="72"/>
      <c r="BD47" s="73"/>
    </row>
    <row r="48" spans="2:56" s="1" customFormat="1" ht="10.8" customHeight="1">
      <c r="B48" s="37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7"/>
      <c r="AS48" s="307"/>
      <c r="AT48" s="290"/>
      <c r="AU48" s="38"/>
      <c r="AV48" s="38"/>
      <c r="AW48" s="38"/>
      <c r="AX48" s="38"/>
      <c r="AY48" s="38"/>
      <c r="AZ48" s="38"/>
      <c r="BA48" s="38"/>
      <c r="BB48" s="38"/>
      <c r="BC48" s="38"/>
      <c r="BD48" s="74"/>
    </row>
    <row r="49" spans="2:56" s="1" customFormat="1" ht="29.25" customHeight="1">
      <c r="B49" s="37"/>
      <c r="C49" s="308" t="s">
        <v>60</v>
      </c>
      <c r="D49" s="309"/>
      <c r="E49" s="309"/>
      <c r="F49" s="309"/>
      <c r="G49" s="309"/>
      <c r="H49" s="75"/>
      <c r="I49" s="310" t="s">
        <v>61</v>
      </c>
      <c r="J49" s="309"/>
      <c r="K49" s="309"/>
      <c r="L49" s="309"/>
      <c r="M49" s="309"/>
      <c r="N49" s="309"/>
      <c r="O49" s="309"/>
      <c r="P49" s="309"/>
      <c r="Q49" s="309"/>
      <c r="R49" s="309"/>
      <c r="S49" s="309"/>
      <c r="T49" s="309"/>
      <c r="U49" s="309"/>
      <c r="V49" s="309"/>
      <c r="W49" s="309"/>
      <c r="X49" s="309"/>
      <c r="Y49" s="309"/>
      <c r="Z49" s="309"/>
      <c r="AA49" s="309"/>
      <c r="AB49" s="309"/>
      <c r="AC49" s="309"/>
      <c r="AD49" s="309"/>
      <c r="AE49" s="309"/>
      <c r="AF49" s="309"/>
      <c r="AG49" s="311" t="s">
        <v>62</v>
      </c>
      <c r="AH49" s="309"/>
      <c r="AI49" s="309"/>
      <c r="AJ49" s="309"/>
      <c r="AK49" s="309"/>
      <c r="AL49" s="309"/>
      <c r="AM49" s="309"/>
      <c r="AN49" s="310" t="s">
        <v>63</v>
      </c>
      <c r="AO49" s="309"/>
      <c r="AP49" s="309"/>
      <c r="AQ49" s="76" t="s">
        <v>64</v>
      </c>
      <c r="AR49" s="57"/>
      <c r="AS49" s="77" t="s">
        <v>65</v>
      </c>
      <c r="AT49" s="78" t="s">
        <v>66</v>
      </c>
      <c r="AU49" s="78" t="s">
        <v>67</v>
      </c>
      <c r="AV49" s="78" t="s">
        <v>68</v>
      </c>
      <c r="AW49" s="78" t="s">
        <v>69</v>
      </c>
      <c r="AX49" s="78" t="s">
        <v>70</v>
      </c>
      <c r="AY49" s="78" t="s">
        <v>71</v>
      </c>
      <c r="AZ49" s="78" t="s">
        <v>72</v>
      </c>
      <c r="BA49" s="78" t="s">
        <v>73</v>
      </c>
      <c r="BB49" s="78" t="s">
        <v>74</v>
      </c>
      <c r="BC49" s="78" t="s">
        <v>75</v>
      </c>
      <c r="BD49" s="79" t="s">
        <v>76</v>
      </c>
    </row>
    <row r="50" spans="2:56" s="1" customFormat="1" ht="10.8" customHeight="1">
      <c r="B50" s="37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7"/>
      <c r="AS50" s="80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2"/>
    </row>
    <row r="51" spans="2:90" s="4" customFormat="1" ht="32.4" customHeight="1">
      <c r="B51" s="64"/>
      <c r="C51" s="83" t="s">
        <v>77</v>
      </c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319">
        <f>ROUND(AG52,2)</f>
        <v>0</v>
      </c>
      <c r="AH51" s="319"/>
      <c r="AI51" s="319"/>
      <c r="AJ51" s="319"/>
      <c r="AK51" s="319"/>
      <c r="AL51" s="319"/>
      <c r="AM51" s="319"/>
      <c r="AN51" s="320">
        <f>SUM(AG51,AT51)</f>
        <v>0</v>
      </c>
      <c r="AO51" s="320"/>
      <c r="AP51" s="320"/>
      <c r="AQ51" s="85" t="s">
        <v>36</v>
      </c>
      <c r="AR51" s="67"/>
      <c r="AS51" s="86">
        <f>ROUND(AS52,2)</f>
        <v>0</v>
      </c>
      <c r="AT51" s="87">
        <f>ROUND(SUM(AV51:AW51),2)</f>
        <v>0</v>
      </c>
      <c r="AU51" s="88">
        <f>ROUND(AU52,5)</f>
        <v>0</v>
      </c>
      <c r="AV51" s="87">
        <f>ROUND(AZ51*L26,2)</f>
        <v>0</v>
      </c>
      <c r="AW51" s="87">
        <f>ROUND(BA51*L27,2)</f>
        <v>0</v>
      </c>
      <c r="AX51" s="87">
        <f>ROUND(BB51*L26,2)</f>
        <v>0</v>
      </c>
      <c r="AY51" s="87">
        <f>ROUND(BC51*L27,2)</f>
        <v>0</v>
      </c>
      <c r="AZ51" s="87">
        <f>ROUND(AZ52,2)</f>
        <v>0</v>
      </c>
      <c r="BA51" s="87">
        <f>ROUND(BA52,2)</f>
        <v>0</v>
      </c>
      <c r="BB51" s="87">
        <f>ROUND(BB52,2)</f>
        <v>0</v>
      </c>
      <c r="BC51" s="87">
        <f>ROUND(BC52,2)</f>
        <v>0</v>
      </c>
      <c r="BD51" s="89">
        <f>ROUND(BD52,2)</f>
        <v>0</v>
      </c>
      <c r="BS51" s="90" t="s">
        <v>78</v>
      </c>
      <c r="BT51" s="90" t="s">
        <v>79</v>
      </c>
      <c r="BU51" s="91" t="s">
        <v>80</v>
      </c>
      <c r="BV51" s="90" t="s">
        <v>81</v>
      </c>
      <c r="BW51" s="90" t="s">
        <v>5</v>
      </c>
      <c r="BX51" s="90" t="s">
        <v>82</v>
      </c>
      <c r="CL51" s="90" t="s">
        <v>20</v>
      </c>
    </row>
    <row r="52" spans="2:91" s="5" customFormat="1" ht="22.5" customHeight="1">
      <c r="B52" s="92"/>
      <c r="C52" s="93"/>
      <c r="D52" s="315" t="s">
        <v>83</v>
      </c>
      <c r="E52" s="313"/>
      <c r="F52" s="313"/>
      <c r="G52" s="313"/>
      <c r="H52" s="313"/>
      <c r="I52" s="94"/>
      <c r="J52" s="315" t="s">
        <v>84</v>
      </c>
      <c r="K52" s="313"/>
      <c r="L52" s="313"/>
      <c r="M52" s="313"/>
      <c r="N52" s="313"/>
      <c r="O52" s="313"/>
      <c r="P52" s="313"/>
      <c r="Q52" s="313"/>
      <c r="R52" s="313"/>
      <c r="S52" s="313"/>
      <c r="T52" s="313"/>
      <c r="U52" s="313"/>
      <c r="V52" s="313"/>
      <c r="W52" s="313"/>
      <c r="X52" s="313"/>
      <c r="Y52" s="313"/>
      <c r="Z52" s="313"/>
      <c r="AA52" s="313"/>
      <c r="AB52" s="313"/>
      <c r="AC52" s="313"/>
      <c r="AD52" s="313"/>
      <c r="AE52" s="313"/>
      <c r="AF52" s="313"/>
      <c r="AG52" s="314">
        <f>ROUND(SUM(AG53:AG54),2)</f>
        <v>0</v>
      </c>
      <c r="AH52" s="313"/>
      <c r="AI52" s="313"/>
      <c r="AJ52" s="313"/>
      <c r="AK52" s="313"/>
      <c r="AL52" s="313"/>
      <c r="AM52" s="313"/>
      <c r="AN52" s="312">
        <f>SUM(AG52,AT52)</f>
        <v>0</v>
      </c>
      <c r="AO52" s="313"/>
      <c r="AP52" s="313"/>
      <c r="AQ52" s="95" t="s">
        <v>85</v>
      </c>
      <c r="AR52" s="96"/>
      <c r="AS52" s="97">
        <f>ROUND(SUM(AS53:AS54),2)</f>
        <v>0</v>
      </c>
      <c r="AT52" s="98">
        <f>ROUND(SUM(AV52:AW52),2)</f>
        <v>0</v>
      </c>
      <c r="AU52" s="99">
        <f>ROUND(SUM(AU53:AU54),5)</f>
        <v>0</v>
      </c>
      <c r="AV52" s="98">
        <f>ROUND(AZ52*L26,2)</f>
        <v>0</v>
      </c>
      <c r="AW52" s="98">
        <f>ROUND(BA52*L27,2)</f>
        <v>0</v>
      </c>
      <c r="AX52" s="98">
        <f>ROUND(BB52*L26,2)</f>
        <v>0</v>
      </c>
      <c r="AY52" s="98">
        <f>ROUND(BC52*L27,2)</f>
        <v>0</v>
      </c>
      <c r="AZ52" s="98">
        <f>ROUND(SUM(AZ53:AZ54),2)</f>
        <v>0</v>
      </c>
      <c r="BA52" s="98">
        <f>ROUND(SUM(BA53:BA54),2)</f>
        <v>0</v>
      </c>
      <c r="BB52" s="98">
        <f>ROUND(SUM(BB53:BB54),2)</f>
        <v>0</v>
      </c>
      <c r="BC52" s="98">
        <f>ROUND(SUM(BC53:BC54),2)</f>
        <v>0</v>
      </c>
      <c r="BD52" s="100">
        <f>ROUND(SUM(BD53:BD54),2)</f>
        <v>0</v>
      </c>
      <c r="BS52" s="101" t="s">
        <v>78</v>
      </c>
      <c r="BT52" s="101" t="s">
        <v>23</v>
      </c>
      <c r="BU52" s="101" t="s">
        <v>80</v>
      </c>
      <c r="BV52" s="101" t="s">
        <v>81</v>
      </c>
      <c r="BW52" s="101" t="s">
        <v>86</v>
      </c>
      <c r="BX52" s="101" t="s">
        <v>5</v>
      </c>
      <c r="CL52" s="101" t="s">
        <v>87</v>
      </c>
      <c r="CM52" s="101" t="s">
        <v>88</v>
      </c>
    </row>
    <row r="53" spans="1:90" s="6" customFormat="1" ht="22.5" customHeight="1">
      <c r="A53" s="326" t="s">
        <v>1240</v>
      </c>
      <c r="B53" s="102"/>
      <c r="C53" s="103"/>
      <c r="D53" s="103"/>
      <c r="E53" s="318" t="s">
        <v>89</v>
      </c>
      <c r="F53" s="317"/>
      <c r="G53" s="317"/>
      <c r="H53" s="317"/>
      <c r="I53" s="317"/>
      <c r="J53" s="103"/>
      <c r="K53" s="318" t="s">
        <v>90</v>
      </c>
      <c r="L53" s="317"/>
      <c r="M53" s="317"/>
      <c r="N53" s="317"/>
      <c r="O53" s="317"/>
      <c r="P53" s="317"/>
      <c r="Q53" s="317"/>
      <c r="R53" s="317"/>
      <c r="S53" s="317"/>
      <c r="T53" s="317"/>
      <c r="U53" s="317"/>
      <c r="V53" s="317"/>
      <c r="W53" s="317"/>
      <c r="X53" s="317"/>
      <c r="Y53" s="317"/>
      <c r="Z53" s="317"/>
      <c r="AA53" s="317"/>
      <c r="AB53" s="317"/>
      <c r="AC53" s="317"/>
      <c r="AD53" s="317"/>
      <c r="AE53" s="317"/>
      <c r="AF53" s="317"/>
      <c r="AG53" s="316">
        <f>'01 - Stavební úpravy'!J29</f>
        <v>0</v>
      </c>
      <c r="AH53" s="317"/>
      <c r="AI53" s="317"/>
      <c r="AJ53" s="317"/>
      <c r="AK53" s="317"/>
      <c r="AL53" s="317"/>
      <c r="AM53" s="317"/>
      <c r="AN53" s="316">
        <f>SUM(AG53,AT53)</f>
        <v>0</v>
      </c>
      <c r="AO53" s="317"/>
      <c r="AP53" s="317"/>
      <c r="AQ53" s="104" t="s">
        <v>91</v>
      </c>
      <c r="AR53" s="105"/>
      <c r="AS53" s="106">
        <v>0</v>
      </c>
      <c r="AT53" s="107">
        <f>ROUND(SUM(AV53:AW53),2)</f>
        <v>0</v>
      </c>
      <c r="AU53" s="108">
        <f>'01 - Stavební úpravy'!P104</f>
        <v>0</v>
      </c>
      <c r="AV53" s="107">
        <f>'01 - Stavební úpravy'!J32</f>
        <v>0</v>
      </c>
      <c r="AW53" s="107">
        <f>'01 - Stavební úpravy'!J33</f>
        <v>0</v>
      </c>
      <c r="AX53" s="107">
        <f>'01 - Stavební úpravy'!J34</f>
        <v>0</v>
      </c>
      <c r="AY53" s="107">
        <f>'01 - Stavební úpravy'!J35</f>
        <v>0</v>
      </c>
      <c r="AZ53" s="107">
        <f>'01 - Stavební úpravy'!F32</f>
        <v>0</v>
      </c>
      <c r="BA53" s="107">
        <f>'01 - Stavební úpravy'!F33</f>
        <v>0</v>
      </c>
      <c r="BB53" s="107">
        <f>'01 - Stavební úpravy'!F34</f>
        <v>0</v>
      </c>
      <c r="BC53" s="107">
        <f>'01 - Stavební úpravy'!F35</f>
        <v>0</v>
      </c>
      <c r="BD53" s="109">
        <f>'01 - Stavební úpravy'!F36</f>
        <v>0</v>
      </c>
      <c r="BT53" s="110" t="s">
        <v>88</v>
      </c>
      <c r="BV53" s="110" t="s">
        <v>81</v>
      </c>
      <c r="BW53" s="110" t="s">
        <v>92</v>
      </c>
      <c r="BX53" s="110" t="s">
        <v>86</v>
      </c>
      <c r="CL53" s="110" t="s">
        <v>87</v>
      </c>
    </row>
    <row r="54" spans="1:90" s="6" customFormat="1" ht="22.5" customHeight="1">
      <c r="A54" s="326" t="s">
        <v>1240</v>
      </c>
      <c r="B54" s="102"/>
      <c r="C54" s="103"/>
      <c r="D54" s="103"/>
      <c r="E54" s="318" t="s">
        <v>93</v>
      </c>
      <c r="F54" s="317"/>
      <c r="G54" s="317"/>
      <c r="H54" s="317"/>
      <c r="I54" s="317"/>
      <c r="J54" s="103"/>
      <c r="K54" s="318" t="s">
        <v>94</v>
      </c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7"/>
      <c r="X54" s="317"/>
      <c r="Y54" s="317"/>
      <c r="Z54" s="317"/>
      <c r="AA54" s="317"/>
      <c r="AB54" s="317"/>
      <c r="AC54" s="317"/>
      <c r="AD54" s="317"/>
      <c r="AE54" s="317"/>
      <c r="AF54" s="317"/>
      <c r="AG54" s="316">
        <f>'00 - Vedlejší rozpočtové ...'!J29</f>
        <v>0</v>
      </c>
      <c r="AH54" s="317"/>
      <c r="AI54" s="317"/>
      <c r="AJ54" s="317"/>
      <c r="AK54" s="317"/>
      <c r="AL54" s="317"/>
      <c r="AM54" s="317"/>
      <c r="AN54" s="316">
        <f>SUM(AG54,AT54)</f>
        <v>0</v>
      </c>
      <c r="AO54" s="317"/>
      <c r="AP54" s="317"/>
      <c r="AQ54" s="104" t="s">
        <v>91</v>
      </c>
      <c r="AR54" s="105"/>
      <c r="AS54" s="111">
        <v>0</v>
      </c>
      <c r="AT54" s="112">
        <f>ROUND(SUM(AV54:AW54),2)</f>
        <v>0</v>
      </c>
      <c r="AU54" s="113">
        <f>'00 - Vedlejší rozpočtové ...'!P88</f>
        <v>0</v>
      </c>
      <c r="AV54" s="112">
        <f>'00 - Vedlejší rozpočtové ...'!J32</f>
        <v>0</v>
      </c>
      <c r="AW54" s="112">
        <f>'00 - Vedlejší rozpočtové ...'!J33</f>
        <v>0</v>
      </c>
      <c r="AX54" s="112">
        <f>'00 - Vedlejší rozpočtové ...'!J34</f>
        <v>0</v>
      </c>
      <c r="AY54" s="112">
        <f>'00 - Vedlejší rozpočtové ...'!J35</f>
        <v>0</v>
      </c>
      <c r="AZ54" s="112">
        <f>'00 - Vedlejší rozpočtové ...'!F32</f>
        <v>0</v>
      </c>
      <c r="BA54" s="112">
        <f>'00 - Vedlejší rozpočtové ...'!F33</f>
        <v>0</v>
      </c>
      <c r="BB54" s="112">
        <f>'00 - Vedlejší rozpočtové ...'!F34</f>
        <v>0</v>
      </c>
      <c r="BC54" s="112">
        <f>'00 - Vedlejší rozpočtové ...'!F35</f>
        <v>0</v>
      </c>
      <c r="BD54" s="114">
        <f>'00 - Vedlejší rozpočtové ...'!F36</f>
        <v>0</v>
      </c>
      <c r="BT54" s="110" t="s">
        <v>88</v>
      </c>
      <c r="BV54" s="110" t="s">
        <v>81</v>
      </c>
      <c r="BW54" s="110" t="s">
        <v>95</v>
      </c>
      <c r="BX54" s="110" t="s">
        <v>86</v>
      </c>
      <c r="CL54" s="110" t="s">
        <v>87</v>
      </c>
    </row>
    <row r="55" spans="2:44" s="1" customFormat="1" ht="30" customHeight="1">
      <c r="B55" s="37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7"/>
    </row>
    <row r="56" spans="2:44" s="1" customFormat="1" ht="6.9" customHeight="1">
      <c r="B56" s="52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7"/>
    </row>
  </sheetData>
  <sheetProtection algorithmName="SHA-512" hashValue="P5ZtzRc/jsISziPCUKWq50WKw+kdDhKMuA42ckISaXPbhdf/94PzD+w5P5HT6VHjc2Vj+jfIj0wm12jjIgnWzA==" saltValue="MeCvr/LKFqXs9MidgilKEw==" spinCount="100000" sheet="1" objects="1" scenarios="1" formatColumns="0" formatRows="0" sort="0" autoFilter="0"/>
  <mergeCells count="49">
    <mergeCell ref="AR2:BE2"/>
    <mergeCell ref="AN54:AP54"/>
    <mergeCell ref="AG54:AM54"/>
    <mergeCell ref="E54:I54"/>
    <mergeCell ref="K54:AF54"/>
    <mergeCell ref="AG51:AM51"/>
    <mergeCell ref="AN51:AP51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3" location="'01 - Stavební úpravy'!C2" tooltip="01 - Stavební úpravy" display="/"/>
    <hyperlink ref="A54" location="'00 - Vedlejší rozpočtové ...'!C2" tooltip="00 - Vedlejší rozpočtové ...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9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7"/>
      <c r="B1" s="328"/>
      <c r="C1" s="328"/>
      <c r="D1" s="327" t="s">
        <v>1</v>
      </c>
      <c r="E1" s="328"/>
      <c r="F1" s="329" t="s">
        <v>1241</v>
      </c>
      <c r="G1" s="334" t="s">
        <v>1242</v>
      </c>
      <c r="H1" s="334"/>
      <c r="I1" s="335"/>
      <c r="J1" s="329" t="s">
        <v>1243</v>
      </c>
      <c r="K1" s="327" t="s">
        <v>96</v>
      </c>
      <c r="L1" s="329" t="s">
        <v>1244</v>
      </c>
      <c r="M1" s="329"/>
      <c r="N1" s="329"/>
      <c r="O1" s="329"/>
      <c r="P1" s="329"/>
      <c r="Q1" s="329"/>
      <c r="R1" s="329"/>
      <c r="S1" s="329"/>
      <c r="T1" s="329"/>
      <c r="U1" s="325"/>
      <c r="V1" s="325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9" t="s">
        <v>92</v>
      </c>
    </row>
    <row r="3" spans="2:46" ht="6.9" customHeight="1">
      <c r="B3" s="20"/>
      <c r="C3" s="21"/>
      <c r="D3" s="21"/>
      <c r="E3" s="21"/>
      <c r="F3" s="21"/>
      <c r="G3" s="21"/>
      <c r="H3" s="21"/>
      <c r="I3" s="116"/>
      <c r="J3" s="21"/>
      <c r="K3" s="22"/>
      <c r="AT3" s="19" t="s">
        <v>88</v>
      </c>
    </row>
    <row r="4" spans="2:46" ht="36.9" customHeight="1">
      <c r="B4" s="23"/>
      <c r="C4" s="24"/>
      <c r="D4" s="25" t="s">
        <v>97</v>
      </c>
      <c r="E4" s="24"/>
      <c r="F4" s="24"/>
      <c r="G4" s="24"/>
      <c r="H4" s="24"/>
      <c r="I4" s="117"/>
      <c r="J4" s="24"/>
      <c r="K4" s="26"/>
      <c r="M4" s="27" t="s">
        <v>10</v>
      </c>
      <c r="AT4" s="19" t="s">
        <v>4</v>
      </c>
    </row>
    <row r="5" spans="2:11" ht="6.9" customHeight="1">
      <c r="B5" s="23"/>
      <c r="C5" s="24"/>
      <c r="D5" s="24"/>
      <c r="E5" s="24"/>
      <c r="F5" s="24"/>
      <c r="G5" s="24"/>
      <c r="H5" s="24"/>
      <c r="I5" s="117"/>
      <c r="J5" s="24"/>
      <c r="K5" s="26"/>
    </row>
    <row r="6" spans="2:11" ht="13.2">
      <c r="B6" s="23"/>
      <c r="C6" s="24"/>
      <c r="D6" s="32" t="s">
        <v>16</v>
      </c>
      <c r="E6" s="24"/>
      <c r="F6" s="24"/>
      <c r="G6" s="24"/>
      <c r="H6" s="24"/>
      <c r="I6" s="117"/>
      <c r="J6" s="24"/>
      <c r="K6" s="26"/>
    </row>
    <row r="7" spans="2:11" ht="22.5" customHeight="1">
      <c r="B7" s="23"/>
      <c r="C7" s="24"/>
      <c r="D7" s="24"/>
      <c r="E7" s="321" t="str">
        <f>'Rekapitulace stavby'!K6</f>
        <v>Realizace úspor energie - SOU Svitavy, hlavní budova s přístavbou, dvě budovy teoretické výuky a domov mládeže</v>
      </c>
      <c r="F7" s="283"/>
      <c r="G7" s="283"/>
      <c r="H7" s="283"/>
      <c r="I7" s="117"/>
      <c r="J7" s="24"/>
      <c r="K7" s="26"/>
    </row>
    <row r="8" spans="2:11" ht="13.2">
      <c r="B8" s="23"/>
      <c r="C8" s="24"/>
      <c r="D8" s="32" t="s">
        <v>98</v>
      </c>
      <c r="E8" s="24"/>
      <c r="F8" s="24"/>
      <c r="G8" s="24"/>
      <c r="H8" s="24"/>
      <c r="I8" s="117"/>
      <c r="J8" s="24"/>
      <c r="K8" s="26"/>
    </row>
    <row r="9" spans="2:11" s="1" customFormat="1" ht="22.5" customHeight="1">
      <c r="B9" s="37"/>
      <c r="C9" s="38"/>
      <c r="D9" s="38"/>
      <c r="E9" s="321" t="s">
        <v>99</v>
      </c>
      <c r="F9" s="290"/>
      <c r="G9" s="290"/>
      <c r="H9" s="290"/>
      <c r="I9" s="118"/>
      <c r="J9" s="38"/>
      <c r="K9" s="41"/>
    </row>
    <row r="10" spans="2:11" s="1" customFormat="1" ht="13.2">
      <c r="B10" s="37"/>
      <c r="C10" s="38"/>
      <c r="D10" s="32" t="s">
        <v>100</v>
      </c>
      <c r="E10" s="38"/>
      <c r="F10" s="38"/>
      <c r="G10" s="38"/>
      <c r="H10" s="38"/>
      <c r="I10" s="118"/>
      <c r="J10" s="38"/>
      <c r="K10" s="41"/>
    </row>
    <row r="11" spans="2:11" s="1" customFormat="1" ht="36.9" customHeight="1">
      <c r="B11" s="37"/>
      <c r="C11" s="38"/>
      <c r="D11" s="38"/>
      <c r="E11" s="322" t="s">
        <v>101</v>
      </c>
      <c r="F11" s="290"/>
      <c r="G11" s="290"/>
      <c r="H11" s="290"/>
      <c r="I11" s="118"/>
      <c r="J11" s="38"/>
      <c r="K11" s="41"/>
    </row>
    <row r="12" spans="2:11" s="1" customFormat="1" ht="12">
      <c r="B12" s="37"/>
      <c r="C12" s="38"/>
      <c r="D12" s="38"/>
      <c r="E12" s="38"/>
      <c r="F12" s="38"/>
      <c r="G12" s="38"/>
      <c r="H12" s="38"/>
      <c r="I12" s="118"/>
      <c r="J12" s="38"/>
      <c r="K12" s="41"/>
    </row>
    <row r="13" spans="2:11" s="1" customFormat="1" ht="14.4" customHeight="1">
      <c r="B13" s="37"/>
      <c r="C13" s="38"/>
      <c r="D13" s="32" t="s">
        <v>19</v>
      </c>
      <c r="E13" s="38"/>
      <c r="F13" s="30" t="s">
        <v>87</v>
      </c>
      <c r="G13" s="38"/>
      <c r="H13" s="38"/>
      <c r="I13" s="119" t="s">
        <v>21</v>
      </c>
      <c r="J13" s="30" t="s">
        <v>102</v>
      </c>
      <c r="K13" s="41"/>
    </row>
    <row r="14" spans="2:11" s="1" customFormat="1" ht="14.4" customHeight="1">
      <c r="B14" s="37"/>
      <c r="C14" s="38"/>
      <c r="D14" s="32" t="s">
        <v>24</v>
      </c>
      <c r="E14" s="38"/>
      <c r="F14" s="30" t="s">
        <v>84</v>
      </c>
      <c r="G14" s="38"/>
      <c r="H14" s="38"/>
      <c r="I14" s="119" t="s">
        <v>26</v>
      </c>
      <c r="J14" s="120" t="str">
        <f>'Rekapitulace stavby'!AN8</f>
        <v>31.3.2016</v>
      </c>
      <c r="K14" s="41"/>
    </row>
    <row r="15" spans="2:11" s="1" customFormat="1" ht="21.75" customHeight="1">
      <c r="B15" s="37"/>
      <c r="C15" s="38"/>
      <c r="D15" s="29" t="s">
        <v>29</v>
      </c>
      <c r="E15" s="38"/>
      <c r="F15" s="34" t="s">
        <v>103</v>
      </c>
      <c r="G15" s="38"/>
      <c r="H15" s="38"/>
      <c r="I15" s="121" t="s">
        <v>31</v>
      </c>
      <c r="J15" s="34" t="s">
        <v>104</v>
      </c>
      <c r="K15" s="41"/>
    </row>
    <row r="16" spans="2:11" s="1" customFormat="1" ht="14.4" customHeight="1">
      <c r="B16" s="37"/>
      <c r="C16" s="38"/>
      <c r="D16" s="32" t="s">
        <v>34</v>
      </c>
      <c r="E16" s="38"/>
      <c r="F16" s="38"/>
      <c r="G16" s="38"/>
      <c r="H16" s="38"/>
      <c r="I16" s="119" t="s">
        <v>35</v>
      </c>
      <c r="J16" s="30" t="s">
        <v>36</v>
      </c>
      <c r="K16" s="41"/>
    </row>
    <row r="17" spans="2:11" s="1" customFormat="1" ht="18" customHeight="1">
      <c r="B17" s="37"/>
      <c r="C17" s="38"/>
      <c r="D17" s="38"/>
      <c r="E17" s="30" t="s">
        <v>37</v>
      </c>
      <c r="F17" s="38"/>
      <c r="G17" s="38"/>
      <c r="H17" s="38"/>
      <c r="I17" s="119" t="s">
        <v>38</v>
      </c>
      <c r="J17" s="30" t="s">
        <v>36</v>
      </c>
      <c r="K17" s="41"/>
    </row>
    <row r="18" spans="2:11" s="1" customFormat="1" ht="6.9" customHeight="1">
      <c r="B18" s="37"/>
      <c r="C18" s="38"/>
      <c r="D18" s="38"/>
      <c r="E18" s="38"/>
      <c r="F18" s="38"/>
      <c r="G18" s="38"/>
      <c r="H18" s="38"/>
      <c r="I18" s="118"/>
      <c r="J18" s="38"/>
      <c r="K18" s="41"/>
    </row>
    <row r="19" spans="2:11" s="1" customFormat="1" ht="14.4" customHeight="1">
      <c r="B19" s="37"/>
      <c r="C19" s="38"/>
      <c r="D19" s="32" t="s">
        <v>39</v>
      </c>
      <c r="E19" s="38"/>
      <c r="F19" s="38"/>
      <c r="G19" s="38"/>
      <c r="H19" s="38"/>
      <c r="I19" s="119" t="s">
        <v>35</v>
      </c>
      <c r="J19" s="30" t="str">
        <f>IF('Rekapitulace stavby'!AN13="Vyplň údaj","",IF('Rekapitulace stavby'!AN13="","",'Rekapitulace stavby'!AN13))</f>
        <v/>
      </c>
      <c r="K19" s="41"/>
    </row>
    <row r="20" spans="2:11" s="1" customFormat="1" ht="18" customHeight="1">
      <c r="B20" s="37"/>
      <c r="C20" s="38"/>
      <c r="D20" s="38"/>
      <c r="E20" s="30" t="str">
        <f>IF('Rekapitulace stavby'!E14="Vyplň údaj","",IF('Rekapitulace stavby'!E14="","",'Rekapitulace stavby'!E14))</f>
        <v/>
      </c>
      <c r="F20" s="38"/>
      <c r="G20" s="38"/>
      <c r="H20" s="38"/>
      <c r="I20" s="119" t="s">
        <v>38</v>
      </c>
      <c r="J20" s="30" t="str">
        <f>IF('Rekapitulace stavby'!AN14="Vyplň údaj","",IF('Rekapitulace stavby'!AN14="","",'Rekapitulace stavby'!AN14))</f>
        <v/>
      </c>
      <c r="K20" s="41"/>
    </row>
    <row r="21" spans="2:11" s="1" customFormat="1" ht="6.9" customHeight="1">
      <c r="B21" s="37"/>
      <c r="C21" s="38"/>
      <c r="D21" s="38"/>
      <c r="E21" s="38"/>
      <c r="F21" s="38"/>
      <c r="G21" s="38"/>
      <c r="H21" s="38"/>
      <c r="I21" s="118"/>
      <c r="J21" s="38"/>
      <c r="K21" s="41"/>
    </row>
    <row r="22" spans="2:11" s="1" customFormat="1" ht="14.4" customHeight="1">
      <c r="B22" s="37"/>
      <c r="C22" s="38"/>
      <c r="D22" s="32" t="s">
        <v>41</v>
      </c>
      <c r="E22" s="38"/>
      <c r="F22" s="38"/>
      <c r="G22" s="38"/>
      <c r="H22" s="38"/>
      <c r="I22" s="119" t="s">
        <v>35</v>
      </c>
      <c r="J22" s="30" t="s">
        <v>36</v>
      </c>
      <c r="K22" s="41"/>
    </row>
    <row r="23" spans="2:11" s="1" customFormat="1" ht="18" customHeight="1">
      <c r="B23" s="37"/>
      <c r="C23" s="38"/>
      <c r="D23" s="38"/>
      <c r="E23" s="30" t="s">
        <v>42</v>
      </c>
      <c r="F23" s="38"/>
      <c r="G23" s="38"/>
      <c r="H23" s="38"/>
      <c r="I23" s="119" t="s">
        <v>38</v>
      </c>
      <c r="J23" s="30" t="s">
        <v>36</v>
      </c>
      <c r="K23" s="41"/>
    </row>
    <row r="24" spans="2:11" s="1" customFormat="1" ht="6.9" customHeight="1">
      <c r="B24" s="37"/>
      <c r="C24" s="38"/>
      <c r="D24" s="38"/>
      <c r="E24" s="38"/>
      <c r="F24" s="38"/>
      <c r="G24" s="38"/>
      <c r="H24" s="38"/>
      <c r="I24" s="118"/>
      <c r="J24" s="38"/>
      <c r="K24" s="41"/>
    </row>
    <row r="25" spans="2:11" s="1" customFormat="1" ht="14.4" customHeight="1">
      <c r="B25" s="37"/>
      <c r="C25" s="38"/>
      <c r="D25" s="32" t="s">
        <v>43</v>
      </c>
      <c r="E25" s="38"/>
      <c r="F25" s="38"/>
      <c r="G25" s="38"/>
      <c r="H25" s="38"/>
      <c r="I25" s="118"/>
      <c r="J25" s="38"/>
      <c r="K25" s="41"/>
    </row>
    <row r="26" spans="2:11" s="7" customFormat="1" ht="22.5" customHeight="1">
      <c r="B26" s="122"/>
      <c r="C26" s="123"/>
      <c r="D26" s="123"/>
      <c r="E26" s="286" t="s">
        <v>36</v>
      </c>
      <c r="F26" s="323"/>
      <c r="G26" s="323"/>
      <c r="H26" s="323"/>
      <c r="I26" s="124"/>
      <c r="J26" s="123"/>
      <c r="K26" s="125"/>
    </row>
    <row r="27" spans="2:11" s="1" customFormat="1" ht="6.9" customHeight="1">
      <c r="B27" s="37"/>
      <c r="C27" s="38"/>
      <c r="D27" s="38"/>
      <c r="E27" s="38"/>
      <c r="F27" s="38"/>
      <c r="G27" s="38"/>
      <c r="H27" s="38"/>
      <c r="I27" s="118"/>
      <c r="J27" s="38"/>
      <c r="K27" s="41"/>
    </row>
    <row r="28" spans="2:11" s="1" customFormat="1" ht="6.9" customHeight="1">
      <c r="B28" s="37"/>
      <c r="C28" s="38"/>
      <c r="D28" s="81"/>
      <c r="E28" s="81"/>
      <c r="F28" s="81"/>
      <c r="G28" s="81"/>
      <c r="H28" s="81"/>
      <c r="I28" s="126"/>
      <c r="J28" s="81"/>
      <c r="K28" s="127"/>
    </row>
    <row r="29" spans="2:11" s="1" customFormat="1" ht="25.35" customHeight="1">
      <c r="B29" s="37"/>
      <c r="C29" s="38"/>
      <c r="D29" s="128" t="s">
        <v>45</v>
      </c>
      <c r="E29" s="38"/>
      <c r="F29" s="38"/>
      <c r="G29" s="38"/>
      <c r="H29" s="38"/>
      <c r="I29" s="118"/>
      <c r="J29" s="129">
        <f>ROUND(J104,2)</f>
        <v>0</v>
      </c>
      <c r="K29" s="41"/>
    </row>
    <row r="30" spans="2:11" s="1" customFormat="1" ht="6.9" customHeight="1">
      <c r="B30" s="37"/>
      <c r="C30" s="38"/>
      <c r="D30" s="81"/>
      <c r="E30" s="81"/>
      <c r="F30" s="81"/>
      <c r="G30" s="81"/>
      <c r="H30" s="81"/>
      <c r="I30" s="126"/>
      <c r="J30" s="81"/>
      <c r="K30" s="127"/>
    </row>
    <row r="31" spans="2:11" s="1" customFormat="1" ht="14.4" customHeight="1">
      <c r="B31" s="37"/>
      <c r="C31" s="38"/>
      <c r="D31" s="38"/>
      <c r="E31" s="38"/>
      <c r="F31" s="42" t="s">
        <v>47</v>
      </c>
      <c r="G31" s="38"/>
      <c r="H31" s="38"/>
      <c r="I31" s="130" t="s">
        <v>46</v>
      </c>
      <c r="J31" s="42" t="s">
        <v>48</v>
      </c>
      <c r="K31" s="41"/>
    </row>
    <row r="32" spans="2:11" s="1" customFormat="1" ht="14.4" customHeight="1">
      <c r="B32" s="37"/>
      <c r="C32" s="38"/>
      <c r="D32" s="45" t="s">
        <v>49</v>
      </c>
      <c r="E32" s="45" t="s">
        <v>50</v>
      </c>
      <c r="F32" s="131">
        <f>ROUND(SUM(BE104:BE891),2)</f>
        <v>0</v>
      </c>
      <c r="G32" s="38"/>
      <c r="H32" s="38"/>
      <c r="I32" s="132">
        <v>0.21</v>
      </c>
      <c r="J32" s="131">
        <f>ROUND(ROUND((SUM(BE104:BE891)),2)*I32,2)</f>
        <v>0</v>
      </c>
      <c r="K32" s="41"/>
    </row>
    <row r="33" spans="2:11" s="1" customFormat="1" ht="14.4" customHeight="1">
      <c r="B33" s="37"/>
      <c r="C33" s="38"/>
      <c r="D33" s="38"/>
      <c r="E33" s="45" t="s">
        <v>51</v>
      </c>
      <c r="F33" s="131">
        <f>ROUND(SUM(BF104:BF891),2)</f>
        <v>0</v>
      </c>
      <c r="G33" s="38"/>
      <c r="H33" s="38"/>
      <c r="I33" s="132">
        <v>0.15</v>
      </c>
      <c r="J33" s="131">
        <f>ROUND(ROUND((SUM(BF104:BF891)),2)*I33,2)</f>
        <v>0</v>
      </c>
      <c r="K33" s="41"/>
    </row>
    <row r="34" spans="2:11" s="1" customFormat="1" ht="14.4" customHeight="1" hidden="1">
      <c r="B34" s="37"/>
      <c r="C34" s="38"/>
      <c r="D34" s="38"/>
      <c r="E34" s="45" t="s">
        <v>52</v>
      </c>
      <c r="F34" s="131">
        <f>ROUND(SUM(BG104:BG891),2)</f>
        <v>0</v>
      </c>
      <c r="G34" s="38"/>
      <c r="H34" s="38"/>
      <c r="I34" s="132">
        <v>0.21</v>
      </c>
      <c r="J34" s="131">
        <v>0</v>
      </c>
      <c r="K34" s="41"/>
    </row>
    <row r="35" spans="2:11" s="1" customFormat="1" ht="14.4" customHeight="1" hidden="1">
      <c r="B35" s="37"/>
      <c r="C35" s="38"/>
      <c r="D35" s="38"/>
      <c r="E35" s="45" t="s">
        <v>53</v>
      </c>
      <c r="F35" s="131">
        <f>ROUND(SUM(BH104:BH891),2)</f>
        <v>0</v>
      </c>
      <c r="G35" s="38"/>
      <c r="H35" s="38"/>
      <c r="I35" s="132">
        <v>0.15</v>
      </c>
      <c r="J35" s="131">
        <v>0</v>
      </c>
      <c r="K35" s="41"/>
    </row>
    <row r="36" spans="2:11" s="1" customFormat="1" ht="14.4" customHeight="1" hidden="1">
      <c r="B36" s="37"/>
      <c r="C36" s="38"/>
      <c r="D36" s="38"/>
      <c r="E36" s="45" t="s">
        <v>54</v>
      </c>
      <c r="F36" s="131">
        <f>ROUND(SUM(BI104:BI891),2)</f>
        <v>0</v>
      </c>
      <c r="G36" s="38"/>
      <c r="H36" s="38"/>
      <c r="I36" s="132">
        <v>0</v>
      </c>
      <c r="J36" s="131">
        <v>0</v>
      </c>
      <c r="K36" s="41"/>
    </row>
    <row r="37" spans="2:11" s="1" customFormat="1" ht="6.9" customHeight="1">
      <c r="B37" s="37"/>
      <c r="C37" s="38"/>
      <c r="D37" s="38"/>
      <c r="E37" s="38"/>
      <c r="F37" s="38"/>
      <c r="G37" s="38"/>
      <c r="H37" s="38"/>
      <c r="I37" s="118"/>
      <c r="J37" s="38"/>
      <c r="K37" s="41"/>
    </row>
    <row r="38" spans="2:11" s="1" customFormat="1" ht="25.35" customHeight="1">
      <c r="B38" s="37"/>
      <c r="C38" s="133"/>
      <c r="D38" s="134" t="s">
        <v>55</v>
      </c>
      <c r="E38" s="75"/>
      <c r="F38" s="75"/>
      <c r="G38" s="135" t="s">
        <v>56</v>
      </c>
      <c r="H38" s="136" t="s">
        <v>57</v>
      </c>
      <c r="I38" s="137"/>
      <c r="J38" s="138">
        <f>SUM(J29:J36)</f>
        <v>0</v>
      </c>
      <c r="K38" s="139"/>
    </row>
    <row r="39" spans="2:11" s="1" customFormat="1" ht="14.4" customHeight="1">
      <c r="B39" s="52"/>
      <c r="C39" s="53"/>
      <c r="D39" s="53"/>
      <c r="E39" s="53"/>
      <c r="F39" s="53"/>
      <c r="G39" s="53"/>
      <c r="H39" s="53"/>
      <c r="I39" s="140"/>
      <c r="J39" s="53"/>
      <c r="K39" s="54"/>
    </row>
    <row r="43" spans="2:11" s="1" customFormat="1" ht="6.9" customHeight="1">
      <c r="B43" s="141"/>
      <c r="C43" s="142"/>
      <c r="D43" s="142"/>
      <c r="E43" s="142"/>
      <c r="F43" s="142"/>
      <c r="G43" s="142"/>
      <c r="H43" s="142"/>
      <c r="I43" s="143"/>
      <c r="J43" s="142"/>
      <c r="K43" s="144"/>
    </row>
    <row r="44" spans="2:11" s="1" customFormat="1" ht="36.9" customHeight="1">
      <c r="B44" s="37"/>
      <c r="C44" s="25" t="s">
        <v>105</v>
      </c>
      <c r="D44" s="38"/>
      <c r="E44" s="38"/>
      <c r="F44" s="38"/>
      <c r="G44" s="38"/>
      <c r="H44" s="38"/>
      <c r="I44" s="118"/>
      <c r="J44" s="38"/>
      <c r="K44" s="41"/>
    </row>
    <row r="45" spans="2:11" s="1" customFormat="1" ht="6.9" customHeight="1">
      <c r="B45" s="37"/>
      <c r="C45" s="38"/>
      <c r="D45" s="38"/>
      <c r="E45" s="38"/>
      <c r="F45" s="38"/>
      <c r="G45" s="38"/>
      <c r="H45" s="38"/>
      <c r="I45" s="118"/>
      <c r="J45" s="38"/>
      <c r="K45" s="41"/>
    </row>
    <row r="46" spans="2:11" s="1" customFormat="1" ht="14.4" customHeight="1">
      <c r="B46" s="37"/>
      <c r="C46" s="32" t="s">
        <v>16</v>
      </c>
      <c r="D46" s="38"/>
      <c r="E46" s="38"/>
      <c r="F46" s="38"/>
      <c r="G46" s="38"/>
      <c r="H46" s="38"/>
      <c r="I46" s="118"/>
      <c r="J46" s="38"/>
      <c r="K46" s="41"/>
    </row>
    <row r="47" spans="2:11" s="1" customFormat="1" ht="22.5" customHeight="1">
      <c r="B47" s="37"/>
      <c r="C47" s="38"/>
      <c r="D47" s="38"/>
      <c r="E47" s="321" t="str">
        <f>E7</f>
        <v>Realizace úspor energie - SOU Svitavy, hlavní budova s přístavbou, dvě budovy teoretické výuky a domov mládeže</v>
      </c>
      <c r="F47" s="290"/>
      <c r="G47" s="290"/>
      <c r="H47" s="290"/>
      <c r="I47" s="118"/>
      <c r="J47" s="38"/>
      <c r="K47" s="41"/>
    </row>
    <row r="48" spans="2:11" ht="13.2">
      <c r="B48" s="23"/>
      <c r="C48" s="32" t="s">
        <v>98</v>
      </c>
      <c r="D48" s="24"/>
      <c r="E48" s="24"/>
      <c r="F48" s="24"/>
      <c r="G48" s="24"/>
      <c r="H48" s="24"/>
      <c r="I48" s="117"/>
      <c r="J48" s="24"/>
      <c r="K48" s="26"/>
    </row>
    <row r="49" spans="2:11" s="1" customFormat="1" ht="22.5" customHeight="1">
      <c r="B49" s="37"/>
      <c r="C49" s="38"/>
      <c r="D49" s="38"/>
      <c r="E49" s="321" t="s">
        <v>99</v>
      </c>
      <c r="F49" s="290"/>
      <c r="G49" s="290"/>
      <c r="H49" s="290"/>
      <c r="I49" s="118"/>
      <c r="J49" s="38"/>
      <c r="K49" s="41"/>
    </row>
    <row r="50" spans="2:11" s="1" customFormat="1" ht="14.4" customHeight="1">
      <c r="B50" s="37"/>
      <c r="C50" s="32" t="s">
        <v>100</v>
      </c>
      <c r="D50" s="38"/>
      <c r="E50" s="38"/>
      <c r="F50" s="38"/>
      <c r="G50" s="38"/>
      <c r="H50" s="38"/>
      <c r="I50" s="118"/>
      <c r="J50" s="38"/>
      <c r="K50" s="41"/>
    </row>
    <row r="51" spans="2:11" s="1" customFormat="1" ht="23.25" customHeight="1">
      <c r="B51" s="37"/>
      <c r="C51" s="38"/>
      <c r="D51" s="38"/>
      <c r="E51" s="322" t="str">
        <f>E11</f>
        <v>01 - Stavební úpravy</v>
      </c>
      <c r="F51" s="290"/>
      <c r="G51" s="290"/>
      <c r="H51" s="290"/>
      <c r="I51" s="118"/>
      <c r="J51" s="38"/>
      <c r="K51" s="41"/>
    </row>
    <row r="52" spans="2:11" s="1" customFormat="1" ht="6.9" customHeight="1">
      <c r="B52" s="37"/>
      <c r="C52" s="38"/>
      <c r="D52" s="38"/>
      <c r="E52" s="38"/>
      <c r="F52" s="38"/>
      <c r="G52" s="38"/>
      <c r="H52" s="38"/>
      <c r="I52" s="118"/>
      <c r="J52" s="38"/>
      <c r="K52" s="41"/>
    </row>
    <row r="53" spans="2:11" s="1" customFormat="1" ht="18" customHeight="1">
      <c r="B53" s="37"/>
      <c r="C53" s="32" t="s">
        <v>24</v>
      </c>
      <c r="D53" s="38"/>
      <c r="E53" s="38"/>
      <c r="F53" s="30" t="str">
        <f>F14</f>
        <v>Brněnská, č.p. 307/28</v>
      </c>
      <c r="G53" s="38"/>
      <c r="H53" s="38"/>
      <c r="I53" s="119" t="s">
        <v>26</v>
      </c>
      <c r="J53" s="120" t="str">
        <f>IF(J14="","",J14)</f>
        <v>31.3.2016</v>
      </c>
      <c r="K53" s="41"/>
    </row>
    <row r="54" spans="2:11" s="1" customFormat="1" ht="6.9" customHeight="1">
      <c r="B54" s="37"/>
      <c r="C54" s="38"/>
      <c r="D54" s="38"/>
      <c r="E54" s="38"/>
      <c r="F54" s="38"/>
      <c r="G54" s="38"/>
      <c r="H54" s="38"/>
      <c r="I54" s="118"/>
      <c r="J54" s="38"/>
      <c r="K54" s="41"/>
    </row>
    <row r="55" spans="2:11" s="1" customFormat="1" ht="13.2">
      <c r="B55" s="37"/>
      <c r="C55" s="32" t="s">
        <v>34</v>
      </c>
      <c r="D55" s="38"/>
      <c r="E55" s="38"/>
      <c r="F55" s="30" t="str">
        <f>E17</f>
        <v>Střední odborné účiliště Svitavy</v>
      </c>
      <c r="G55" s="38"/>
      <c r="H55" s="38"/>
      <c r="I55" s="119" t="s">
        <v>41</v>
      </c>
      <c r="J55" s="30" t="str">
        <f>E23</f>
        <v>INVENTE, s.r.o.</v>
      </c>
      <c r="K55" s="41"/>
    </row>
    <row r="56" spans="2:11" s="1" customFormat="1" ht="14.4" customHeight="1">
      <c r="B56" s="37"/>
      <c r="C56" s="32" t="s">
        <v>39</v>
      </c>
      <c r="D56" s="38"/>
      <c r="E56" s="38"/>
      <c r="F56" s="30" t="str">
        <f>IF(E20="","",E20)</f>
        <v/>
      </c>
      <c r="G56" s="38"/>
      <c r="H56" s="38"/>
      <c r="I56" s="118"/>
      <c r="J56" s="38"/>
      <c r="K56" s="41"/>
    </row>
    <row r="57" spans="2:11" s="1" customFormat="1" ht="10.35" customHeight="1">
      <c r="B57" s="37"/>
      <c r="C57" s="38"/>
      <c r="D57" s="38"/>
      <c r="E57" s="38"/>
      <c r="F57" s="38"/>
      <c r="G57" s="38"/>
      <c r="H57" s="38"/>
      <c r="I57" s="118"/>
      <c r="J57" s="38"/>
      <c r="K57" s="41"/>
    </row>
    <row r="58" spans="2:11" s="1" customFormat="1" ht="29.25" customHeight="1">
      <c r="B58" s="37"/>
      <c r="C58" s="145" t="s">
        <v>106</v>
      </c>
      <c r="D58" s="133"/>
      <c r="E58" s="133"/>
      <c r="F58" s="133"/>
      <c r="G58" s="133"/>
      <c r="H58" s="133"/>
      <c r="I58" s="146"/>
      <c r="J58" s="147" t="s">
        <v>107</v>
      </c>
      <c r="K58" s="148"/>
    </row>
    <row r="59" spans="2:11" s="1" customFormat="1" ht="10.35" customHeight="1">
      <c r="B59" s="37"/>
      <c r="C59" s="38"/>
      <c r="D59" s="38"/>
      <c r="E59" s="38"/>
      <c r="F59" s="38"/>
      <c r="G59" s="38"/>
      <c r="H59" s="38"/>
      <c r="I59" s="118"/>
      <c r="J59" s="38"/>
      <c r="K59" s="41"/>
    </row>
    <row r="60" spans="2:47" s="1" customFormat="1" ht="29.25" customHeight="1">
      <c r="B60" s="37"/>
      <c r="C60" s="149" t="s">
        <v>108</v>
      </c>
      <c r="D60" s="38"/>
      <c r="E60" s="38"/>
      <c r="F60" s="38"/>
      <c r="G60" s="38"/>
      <c r="H60" s="38"/>
      <c r="I60" s="118"/>
      <c r="J60" s="129">
        <f>J104</f>
        <v>0</v>
      </c>
      <c r="K60" s="41"/>
      <c r="AU60" s="19" t="s">
        <v>109</v>
      </c>
    </row>
    <row r="61" spans="2:11" s="8" customFormat="1" ht="24.9" customHeight="1">
      <c r="B61" s="150"/>
      <c r="C61" s="151"/>
      <c r="D61" s="152" t="s">
        <v>110</v>
      </c>
      <c r="E61" s="153"/>
      <c r="F61" s="153"/>
      <c r="G61" s="153"/>
      <c r="H61" s="153"/>
      <c r="I61" s="154"/>
      <c r="J61" s="155">
        <f>J105</f>
        <v>0</v>
      </c>
      <c r="K61" s="156"/>
    </row>
    <row r="62" spans="2:11" s="9" customFormat="1" ht="19.95" customHeight="1">
      <c r="B62" s="157"/>
      <c r="C62" s="158"/>
      <c r="D62" s="159" t="s">
        <v>111</v>
      </c>
      <c r="E62" s="160"/>
      <c r="F62" s="160"/>
      <c r="G62" s="160"/>
      <c r="H62" s="160"/>
      <c r="I62" s="161"/>
      <c r="J62" s="162">
        <f>J106</f>
        <v>0</v>
      </c>
      <c r="K62" s="163"/>
    </row>
    <row r="63" spans="2:11" s="9" customFormat="1" ht="19.95" customHeight="1">
      <c r="B63" s="157"/>
      <c r="C63" s="158"/>
      <c r="D63" s="159" t="s">
        <v>112</v>
      </c>
      <c r="E63" s="160"/>
      <c r="F63" s="160"/>
      <c r="G63" s="160"/>
      <c r="H63" s="160"/>
      <c r="I63" s="161"/>
      <c r="J63" s="162">
        <f>J193</f>
        <v>0</v>
      </c>
      <c r="K63" s="163"/>
    </row>
    <row r="64" spans="2:11" s="9" customFormat="1" ht="19.95" customHeight="1">
      <c r="B64" s="157"/>
      <c r="C64" s="158"/>
      <c r="D64" s="159" t="s">
        <v>113</v>
      </c>
      <c r="E64" s="160"/>
      <c r="F64" s="160"/>
      <c r="G64" s="160"/>
      <c r="H64" s="160"/>
      <c r="I64" s="161"/>
      <c r="J64" s="162">
        <f>J198</f>
        <v>0</v>
      </c>
      <c r="K64" s="163"/>
    </row>
    <row r="65" spans="2:11" s="9" customFormat="1" ht="19.95" customHeight="1">
      <c r="B65" s="157"/>
      <c r="C65" s="158"/>
      <c r="D65" s="159" t="s">
        <v>114</v>
      </c>
      <c r="E65" s="160"/>
      <c r="F65" s="160"/>
      <c r="G65" s="160"/>
      <c r="H65" s="160"/>
      <c r="I65" s="161"/>
      <c r="J65" s="162">
        <f>J219</f>
        <v>0</v>
      </c>
      <c r="K65" s="163"/>
    </row>
    <row r="66" spans="2:11" s="9" customFormat="1" ht="19.95" customHeight="1">
      <c r="B66" s="157"/>
      <c r="C66" s="158"/>
      <c r="D66" s="159" t="s">
        <v>115</v>
      </c>
      <c r="E66" s="160"/>
      <c r="F66" s="160"/>
      <c r="G66" s="160"/>
      <c r="H66" s="160"/>
      <c r="I66" s="161"/>
      <c r="J66" s="162">
        <f>J230</f>
        <v>0</v>
      </c>
      <c r="K66" s="163"/>
    </row>
    <row r="67" spans="2:11" s="9" customFormat="1" ht="19.95" customHeight="1">
      <c r="B67" s="157"/>
      <c r="C67" s="158"/>
      <c r="D67" s="159" t="s">
        <v>116</v>
      </c>
      <c r="E67" s="160"/>
      <c r="F67" s="160"/>
      <c r="G67" s="160"/>
      <c r="H67" s="160"/>
      <c r="I67" s="161"/>
      <c r="J67" s="162">
        <f>J446</f>
        <v>0</v>
      </c>
      <c r="K67" s="163"/>
    </row>
    <row r="68" spans="2:11" s="9" customFormat="1" ht="19.95" customHeight="1">
      <c r="B68" s="157"/>
      <c r="C68" s="158"/>
      <c r="D68" s="159" t="s">
        <v>117</v>
      </c>
      <c r="E68" s="160"/>
      <c r="F68" s="160"/>
      <c r="G68" s="160"/>
      <c r="H68" s="160"/>
      <c r="I68" s="161"/>
      <c r="J68" s="162">
        <f>J506</f>
        <v>0</v>
      </c>
      <c r="K68" s="163"/>
    </row>
    <row r="69" spans="2:11" s="9" customFormat="1" ht="19.95" customHeight="1">
      <c r="B69" s="157"/>
      <c r="C69" s="158"/>
      <c r="D69" s="159" t="s">
        <v>118</v>
      </c>
      <c r="E69" s="160"/>
      <c r="F69" s="160"/>
      <c r="G69" s="160"/>
      <c r="H69" s="160"/>
      <c r="I69" s="161"/>
      <c r="J69" s="162">
        <f>J512</f>
        <v>0</v>
      </c>
      <c r="K69" s="163"/>
    </row>
    <row r="70" spans="2:11" s="8" customFormat="1" ht="24.9" customHeight="1">
      <c r="B70" s="150"/>
      <c r="C70" s="151"/>
      <c r="D70" s="152" t="s">
        <v>119</v>
      </c>
      <c r="E70" s="153"/>
      <c r="F70" s="153"/>
      <c r="G70" s="153"/>
      <c r="H70" s="153"/>
      <c r="I70" s="154"/>
      <c r="J70" s="155">
        <f>J514</f>
        <v>0</v>
      </c>
      <c r="K70" s="156"/>
    </row>
    <row r="71" spans="2:11" s="9" customFormat="1" ht="19.95" customHeight="1">
      <c r="B71" s="157"/>
      <c r="C71" s="158"/>
      <c r="D71" s="159" t="s">
        <v>120</v>
      </c>
      <c r="E71" s="160"/>
      <c r="F71" s="160"/>
      <c r="G71" s="160"/>
      <c r="H71" s="160"/>
      <c r="I71" s="161"/>
      <c r="J71" s="162">
        <f>J515</f>
        <v>0</v>
      </c>
      <c r="K71" s="163"/>
    </row>
    <row r="72" spans="2:11" s="9" customFormat="1" ht="19.95" customHeight="1">
      <c r="B72" s="157"/>
      <c r="C72" s="158"/>
      <c r="D72" s="159" t="s">
        <v>121</v>
      </c>
      <c r="E72" s="160"/>
      <c r="F72" s="160"/>
      <c r="G72" s="160"/>
      <c r="H72" s="160"/>
      <c r="I72" s="161"/>
      <c r="J72" s="162">
        <f>J548</f>
        <v>0</v>
      </c>
      <c r="K72" s="163"/>
    </row>
    <row r="73" spans="2:11" s="9" customFormat="1" ht="19.95" customHeight="1">
      <c r="B73" s="157"/>
      <c r="C73" s="158"/>
      <c r="D73" s="159" t="s">
        <v>122</v>
      </c>
      <c r="E73" s="160"/>
      <c r="F73" s="160"/>
      <c r="G73" s="160"/>
      <c r="H73" s="160"/>
      <c r="I73" s="161"/>
      <c r="J73" s="162">
        <f>J572</f>
        <v>0</v>
      </c>
      <c r="K73" s="163"/>
    </row>
    <row r="74" spans="2:11" s="9" customFormat="1" ht="19.95" customHeight="1">
      <c r="B74" s="157"/>
      <c r="C74" s="158"/>
      <c r="D74" s="159" t="s">
        <v>123</v>
      </c>
      <c r="E74" s="160"/>
      <c r="F74" s="160"/>
      <c r="G74" s="160"/>
      <c r="H74" s="160"/>
      <c r="I74" s="161"/>
      <c r="J74" s="162">
        <f>J604</f>
        <v>0</v>
      </c>
      <c r="K74" s="163"/>
    </row>
    <row r="75" spans="2:11" s="9" customFormat="1" ht="19.95" customHeight="1">
      <c r="B75" s="157"/>
      <c r="C75" s="158"/>
      <c r="D75" s="159" t="s">
        <v>124</v>
      </c>
      <c r="E75" s="160"/>
      <c r="F75" s="160"/>
      <c r="G75" s="160"/>
      <c r="H75" s="160"/>
      <c r="I75" s="161"/>
      <c r="J75" s="162">
        <f>J618</f>
        <v>0</v>
      </c>
      <c r="K75" s="163"/>
    </row>
    <row r="76" spans="2:11" s="9" customFormat="1" ht="19.95" customHeight="1">
      <c r="B76" s="157"/>
      <c r="C76" s="158"/>
      <c r="D76" s="159" t="s">
        <v>125</v>
      </c>
      <c r="E76" s="160"/>
      <c r="F76" s="160"/>
      <c r="G76" s="160"/>
      <c r="H76" s="160"/>
      <c r="I76" s="161"/>
      <c r="J76" s="162">
        <f>J620</f>
        <v>0</v>
      </c>
      <c r="K76" s="163"/>
    </row>
    <row r="77" spans="2:11" s="9" customFormat="1" ht="19.95" customHeight="1">
      <c r="B77" s="157"/>
      <c r="C77" s="158"/>
      <c r="D77" s="159" t="s">
        <v>126</v>
      </c>
      <c r="E77" s="160"/>
      <c r="F77" s="160"/>
      <c r="G77" s="160"/>
      <c r="H77" s="160"/>
      <c r="I77" s="161"/>
      <c r="J77" s="162">
        <f>J634</f>
        <v>0</v>
      </c>
      <c r="K77" s="163"/>
    </row>
    <row r="78" spans="2:11" s="9" customFormat="1" ht="19.95" customHeight="1">
      <c r="B78" s="157"/>
      <c r="C78" s="158"/>
      <c r="D78" s="159" t="s">
        <v>127</v>
      </c>
      <c r="E78" s="160"/>
      <c r="F78" s="160"/>
      <c r="G78" s="160"/>
      <c r="H78" s="160"/>
      <c r="I78" s="161"/>
      <c r="J78" s="162">
        <f>J676</f>
        <v>0</v>
      </c>
      <c r="K78" s="163"/>
    </row>
    <row r="79" spans="2:11" s="9" customFormat="1" ht="19.95" customHeight="1">
      <c r="B79" s="157"/>
      <c r="C79" s="158"/>
      <c r="D79" s="159" t="s">
        <v>128</v>
      </c>
      <c r="E79" s="160"/>
      <c r="F79" s="160"/>
      <c r="G79" s="160"/>
      <c r="H79" s="160"/>
      <c r="I79" s="161"/>
      <c r="J79" s="162">
        <f>J771</f>
        <v>0</v>
      </c>
      <c r="K79" s="163"/>
    </row>
    <row r="80" spans="2:11" s="9" customFormat="1" ht="19.95" customHeight="1">
      <c r="B80" s="157"/>
      <c r="C80" s="158"/>
      <c r="D80" s="159" t="s">
        <v>129</v>
      </c>
      <c r="E80" s="160"/>
      <c r="F80" s="160"/>
      <c r="G80" s="160"/>
      <c r="H80" s="160"/>
      <c r="I80" s="161"/>
      <c r="J80" s="162">
        <f>J832</f>
        <v>0</v>
      </c>
      <c r="K80" s="163"/>
    </row>
    <row r="81" spans="2:11" s="9" customFormat="1" ht="19.95" customHeight="1">
      <c r="B81" s="157"/>
      <c r="C81" s="158"/>
      <c r="D81" s="159" t="s">
        <v>130</v>
      </c>
      <c r="E81" s="160"/>
      <c r="F81" s="160"/>
      <c r="G81" s="160"/>
      <c r="H81" s="160"/>
      <c r="I81" s="161"/>
      <c r="J81" s="162">
        <f>J855</f>
        <v>0</v>
      </c>
      <c r="K81" s="163"/>
    </row>
    <row r="82" spans="2:11" s="9" customFormat="1" ht="19.95" customHeight="1">
      <c r="B82" s="157"/>
      <c r="C82" s="158"/>
      <c r="D82" s="159" t="s">
        <v>131</v>
      </c>
      <c r="E82" s="160"/>
      <c r="F82" s="160"/>
      <c r="G82" s="160"/>
      <c r="H82" s="160"/>
      <c r="I82" s="161"/>
      <c r="J82" s="162">
        <f>J883</f>
        <v>0</v>
      </c>
      <c r="K82" s="163"/>
    </row>
    <row r="83" spans="2:11" s="1" customFormat="1" ht="21.75" customHeight="1">
      <c r="B83" s="37"/>
      <c r="C83" s="38"/>
      <c r="D83" s="38"/>
      <c r="E83" s="38"/>
      <c r="F83" s="38"/>
      <c r="G83" s="38"/>
      <c r="H83" s="38"/>
      <c r="I83" s="118"/>
      <c r="J83" s="38"/>
      <c r="K83" s="41"/>
    </row>
    <row r="84" spans="2:11" s="1" customFormat="1" ht="6.9" customHeight="1">
      <c r="B84" s="52"/>
      <c r="C84" s="53"/>
      <c r="D84" s="53"/>
      <c r="E84" s="53"/>
      <c r="F84" s="53"/>
      <c r="G84" s="53"/>
      <c r="H84" s="53"/>
      <c r="I84" s="140"/>
      <c r="J84" s="53"/>
      <c r="K84" s="54"/>
    </row>
    <row r="88" spans="2:12" s="1" customFormat="1" ht="6.9" customHeight="1">
      <c r="B88" s="55"/>
      <c r="C88" s="56"/>
      <c r="D88" s="56"/>
      <c r="E88" s="56"/>
      <c r="F88" s="56"/>
      <c r="G88" s="56"/>
      <c r="H88" s="56"/>
      <c r="I88" s="143"/>
      <c r="J88" s="56"/>
      <c r="K88" s="56"/>
      <c r="L88" s="57"/>
    </row>
    <row r="89" spans="2:12" s="1" customFormat="1" ht="36.9" customHeight="1">
      <c r="B89" s="37"/>
      <c r="C89" s="58" t="s">
        <v>132</v>
      </c>
      <c r="D89" s="59"/>
      <c r="E89" s="59"/>
      <c r="F89" s="59"/>
      <c r="G89" s="59"/>
      <c r="H89" s="59"/>
      <c r="I89" s="164"/>
      <c r="J89" s="59"/>
      <c r="K89" s="59"/>
      <c r="L89" s="57"/>
    </row>
    <row r="90" spans="2:12" s="1" customFormat="1" ht="6.9" customHeight="1">
      <c r="B90" s="37"/>
      <c r="C90" s="59"/>
      <c r="D90" s="59"/>
      <c r="E90" s="59"/>
      <c r="F90" s="59"/>
      <c r="G90" s="59"/>
      <c r="H90" s="59"/>
      <c r="I90" s="164"/>
      <c r="J90" s="59"/>
      <c r="K90" s="59"/>
      <c r="L90" s="57"/>
    </row>
    <row r="91" spans="2:12" s="1" customFormat="1" ht="14.4" customHeight="1">
      <c r="B91" s="37"/>
      <c r="C91" s="61" t="s">
        <v>16</v>
      </c>
      <c r="D91" s="59"/>
      <c r="E91" s="59"/>
      <c r="F91" s="59"/>
      <c r="G91" s="59"/>
      <c r="H91" s="59"/>
      <c r="I91" s="164"/>
      <c r="J91" s="59"/>
      <c r="K91" s="59"/>
      <c r="L91" s="57"/>
    </row>
    <row r="92" spans="2:12" s="1" customFormat="1" ht="22.5" customHeight="1">
      <c r="B92" s="37"/>
      <c r="C92" s="59"/>
      <c r="D92" s="59"/>
      <c r="E92" s="324" t="str">
        <f>E7</f>
        <v>Realizace úspor energie - SOU Svitavy, hlavní budova s přístavbou, dvě budovy teoretické výuky a domov mládeže</v>
      </c>
      <c r="F92" s="301"/>
      <c r="G92" s="301"/>
      <c r="H92" s="301"/>
      <c r="I92" s="164"/>
      <c r="J92" s="59"/>
      <c r="K92" s="59"/>
      <c r="L92" s="57"/>
    </row>
    <row r="93" spans="2:12" ht="13.2">
      <c r="B93" s="23"/>
      <c r="C93" s="61" t="s">
        <v>98</v>
      </c>
      <c r="D93" s="165"/>
      <c r="E93" s="165"/>
      <c r="F93" s="165"/>
      <c r="G93" s="165"/>
      <c r="H93" s="165"/>
      <c r="J93" s="165"/>
      <c r="K93" s="165"/>
      <c r="L93" s="166"/>
    </row>
    <row r="94" spans="2:12" s="1" customFormat="1" ht="22.5" customHeight="1">
      <c r="B94" s="37"/>
      <c r="C94" s="59"/>
      <c r="D94" s="59"/>
      <c r="E94" s="324" t="s">
        <v>99</v>
      </c>
      <c r="F94" s="301"/>
      <c r="G94" s="301"/>
      <c r="H94" s="301"/>
      <c r="I94" s="164"/>
      <c r="J94" s="59"/>
      <c r="K94" s="59"/>
      <c r="L94" s="57"/>
    </row>
    <row r="95" spans="2:12" s="1" customFormat="1" ht="14.4" customHeight="1">
      <c r="B95" s="37"/>
      <c r="C95" s="61" t="s">
        <v>100</v>
      </c>
      <c r="D95" s="59"/>
      <c r="E95" s="59"/>
      <c r="F95" s="59"/>
      <c r="G95" s="59"/>
      <c r="H95" s="59"/>
      <c r="I95" s="164"/>
      <c r="J95" s="59"/>
      <c r="K95" s="59"/>
      <c r="L95" s="57"/>
    </row>
    <row r="96" spans="2:12" s="1" customFormat="1" ht="23.25" customHeight="1">
      <c r="B96" s="37"/>
      <c r="C96" s="59"/>
      <c r="D96" s="59"/>
      <c r="E96" s="298" t="str">
        <f>E11</f>
        <v>01 - Stavební úpravy</v>
      </c>
      <c r="F96" s="301"/>
      <c r="G96" s="301"/>
      <c r="H96" s="301"/>
      <c r="I96" s="164"/>
      <c r="J96" s="59"/>
      <c r="K96" s="59"/>
      <c r="L96" s="57"/>
    </row>
    <row r="97" spans="2:12" s="1" customFormat="1" ht="6.9" customHeight="1">
      <c r="B97" s="37"/>
      <c r="C97" s="59"/>
      <c r="D97" s="59"/>
      <c r="E97" s="59"/>
      <c r="F97" s="59"/>
      <c r="G97" s="59"/>
      <c r="H97" s="59"/>
      <c r="I97" s="164"/>
      <c r="J97" s="59"/>
      <c r="K97" s="59"/>
      <c r="L97" s="57"/>
    </row>
    <row r="98" spans="2:12" s="1" customFormat="1" ht="18" customHeight="1">
      <c r="B98" s="37"/>
      <c r="C98" s="61" t="s">
        <v>24</v>
      </c>
      <c r="D98" s="59"/>
      <c r="E98" s="59"/>
      <c r="F98" s="167" t="str">
        <f>F14</f>
        <v>Brněnská, č.p. 307/28</v>
      </c>
      <c r="G98" s="59"/>
      <c r="H98" s="59"/>
      <c r="I98" s="168" t="s">
        <v>26</v>
      </c>
      <c r="J98" s="69" t="str">
        <f>IF(J14="","",J14)</f>
        <v>31.3.2016</v>
      </c>
      <c r="K98" s="59"/>
      <c r="L98" s="57"/>
    </row>
    <row r="99" spans="2:12" s="1" customFormat="1" ht="6.9" customHeight="1">
      <c r="B99" s="37"/>
      <c r="C99" s="59"/>
      <c r="D99" s="59"/>
      <c r="E99" s="59"/>
      <c r="F99" s="59"/>
      <c r="G99" s="59"/>
      <c r="H99" s="59"/>
      <c r="I99" s="164"/>
      <c r="J99" s="59"/>
      <c r="K99" s="59"/>
      <c r="L99" s="57"/>
    </row>
    <row r="100" spans="2:12" s="1" customFormat="1" ht="13.2">
      <c r="B100" s="37"/>
      <c r="C100" s="61" t="s">
        <v>34</v>
      </c>
      <c r="D100" s="59"/>
      <c r="E100" s="59"/>
      <c r="F100" s="167" t="str">
        <f>E17</f>
        <v>Střední odborné účiliště Svitavy</v>
      </c>
      <c r="G100" s="59"/>
      <c r="H100" s="59"/>
      <c r="I100" s="168" t="s">
        <v>41</v>
      </c>
      <c r="J100" s="167" t="str">
        <f>E23</f>
        <v>INVENTE, s.r.o.</v>
      </c>
      <c r="K100" s="59"/>
      <c r="L100" s="57"/>
    </row>
    <row r="101" spans="2:12" s="1" customFormat="1" ht="14.4" customHeight="1">
      <c r="B101" s="37"/>
      <c r="C101" s="61" t="s">
        <v>39</v>
      </c>
      <c r="D101" s="59"/>
      <c r="E101" s="59"/>
      <c r="F101" s="167" t="str">
        <f>IF(E20="","",E20)</f>
        <v/>
      </c>
      <c r="G101" s="59"/>
      <c r="H101" s="59"/>
      <c r="I101" s="164"/>
      <c r="J101" s="59"/>
      <c r="K101" s="59"/>
      <c r="L101" s="57"/>
    </row>
    <row r="102" spans="2:12" s="1" customFormat="1" ht="10.35" customHeight="1">
      <c r="B102" s="37"/>
      <c r="C102" s="59"/>
      <c r="D102" s="59"/>
      <c r="E102" s="59"/>
      <c r="F102" s="59"/>
      <c r="G102" s="59"/>
      <c r="H102" s="59"/>
      <c r="I102" s="164"/>
      <c r="J102" s="59"/>
      <c r="K102" s="59"/>
      <c r="L102" s="57"/>
    </row>
    <row r="103" spans="2:20" s="10" customFormat="1" ht="29.25" customHeight="1">
      <c r="B103" s="169"/>
      <c r="C103" s="170" t="s">
        <v>133</v>
      </c>
      <c r="D103" s="171" t="s">
        <v>64</v>
      </c>
      <c r="E103" s="171" t="s">
        <v>60</v>
      </c>
      <c r="F103" s="171" t="s">
        <v>134</v>
      </c>
      <c r="G103" s="171" t="s">
        <v>135</v>
      </c>
      <c r="H103" s="171" t="s">
        <v>136</v>
      </c>
      <c r="I103" s="172" t="s">
        <v>137</v>
      </c>
      <c r="J103" s="171" t="s">
        <v>107</v>
      </c>
      <c r="K103" s="173" t="s">
        <v>138</v>
      </c>
      <c r="L103" s="174"/>
      <c r="M103" s="77" t="s">
        <v>139</v>
      </c>
      <c r="N103" s="78" t="s">
        <v>49</v>
      </c>
      <c r="O103" s="78" t="s">
        <v>140</v>
      </c>
      <c r="P103" s="78" t="s">
        <v>141</v>
      </c>
      <c r="Q103" s="78" t="s">
        <v>142</v>
      </c>
      <c r="R103" s="78" t="s">
        <v>143</v>
      </c>
      <c r="S103" s="78" t="s">
        <v>144</v>
      </c>
      <c r="T103" s="79" t="s">
        <v>145</v>
      </c>
    </row>
    <row r="104" spans="2:63" s="1" customFormat="1" ht="29.25" customHeight="1">
      <c r="B104" s="37"/>
      <c r="C104" s="83" t="s">
        <v>108</v>
      </c>
      <c r="D104" s="59"/>
      <c r="E104" s="59"/>
      <c r="F104" s="59"/>
      <c r="G104" s="59"/>
      <c r="H104" s="59"/>
      <c r="I104" s="164"/>
      <c r="J104" s="175">
        <f>BK104</f>
        <v>0</v>
      </c>
      <c r="K104" s="59"/>
      <c r="L104" s="57"/>
      <c r="M104" s="80"/>
      <c r="N104" s="81"/>
      <c r="O104" s="81"/>
      <c r="P104" s="176">
        <f>P105+P514</f>
        <v>0</v>
      </c>
      <c r="Q104" s="81"/>
      <c r="R104" s="176">
        <f>R105+R514</f>
        <v>94.941032</v>
      </c>
      <c r="S104" s="81"/>
      <c r="T104" s="177">
        <f>T105+T514</f>
        <v>58.2854598</v>
      </c>
      <c r="AT104" s="19" t="s">
        <v>78</v>
      </c>
      <c r="AU104" s="19" t="s">
        <v>109</v>
      </c>
      <c r="BK104" s="178">
        <f>BK105+BK514</f>
        <v>0</v>
      </c>
    </row>
    <row r="105" spans="2:63" s="11" customFormat="1" ht="37.35" customHeight="1">
      <c r="B105" s="179"/>
      <c r="C105" s="180"/>
      <c r="D105" s="181" t="s">
        <v>78</v>
      </c>
      <c r="E105" s="182" t="s">
        <v>146</v>
      </c>
      <c r="F105" s="182" t="s">
        <v>147</v>
      </c>
      <c r="G105" s="180"/>
      <c r="H105" s="180"/>
      <c r="I105" s="183"/>
      <c r="J105" s="184">
        <f>BK105</f>
        <v>0</v>
      </c>
      <c r="K105" s="180"/>
      <c r="L105" s="185"/>
      <c r="M105" s="186"/>
      <c r="N105" s="187"/>
      <c r="O105" s="187"/>
      <c r="P105" s="188">
        <f>P106+P193+P198+P219+P230+P446+P506+P512</f>
        <v>0</v>
      </c>
      <c r="Q105" s="187"/>
      <c r="R105" s="188">
        <f>R106+R193+R198+R219+R230+R446+R506+R512</f>
        <v>54.45606307</v>
      </c>
      <c r="S105" s="187"/>
      <c r="T105" s="189">
        <f>T106+T193+T198+T219+T230+T446+T506+T512</f>
        <v>54.761884</v>
      </c>
      <c r="AR105" s="190" t="s">
        <v>23</v>
      </c>
      <c r="AT105" s="191" t="s">
        <v>78</v>
      </c>
      <c r="AU105" s="191" t="s">
        <v>79</v>
      </c>
      <c r="AY105" s="190" t="s">
        <v>148</v>
      </c>
      <c r="BK105" s="192">
        <f>BK106+BK193+BK198+BK219+BK230+BK446+BK506+BK512</f>
        <v>0</v>
      </c>
    </row>
    <row r="106" spans="2:63" s="11" customFormat="1" ht="19.95" customHeight="1">
      <c r="B106" s="179"/>
      <c r="C106" s="180"/>
      <c r="D106" s="193" t="s">
        <v>78</v>
      </c>
      <c r="E106" s="194" t="s">
        <v>23</v>
      </c>
      <c r="F106" s="194" t="s">
        <v>149</v>
      </c>
      <c r="G106" s="180"/>
      <c r="H106" s="180"/>
      <c r="I106" s="183"/>
      <c r="J106" s="195">
        <f>BK106</f>
        <v>0</v>
      </c>
      <c r="K106" s="180"/>
      <c r="L106" s="185"/>
      <c r="M106" s="186"/>
      <c r="N106" s="187"/>
      <c r="O106" s="187"/>
      <c r="P106" s="188">
        <f>SUM(P107:P192)</f>
        <v>0</v>
      </c>
      <c r="Q106" s="187"/>
      <c r="R106" s="188">
        <f>SUM(R107:R192)</f>
        <v>0.10681362999999999</v>
      </c>
      <c r="S106" s="187"/>
      <c r="T106" s="189">
        <f>SUM(T107:T192)</f>
        <v>30.526920000000004</v>
      </c>
      <c r="AR106" s="190" t="s">
        <v>23</v>
      </c>
      <c r="AT106" s="191" t="s">
        <v>78</v>
      </c>
      <c r="AU106" s="191" t="s">
        <v>23</v>
      </c>
      <c r="AY106" s="190" t="s">
        <v>148</v>
      </c>
      <c r="BK106" s="192">
        <f>SUM(BK107:BK192)</f>
        <v>0</v>
      </c>
    </row>
    <row r="107" spans="2:65" s="1" customFormat="1" ht="22.5" customHeight="1">
      <c r="B107" s="37"/>
      <c r="C107" s="196" t="s">
        <v>23</v>
      </c>
      <c r="D107" s="196" t="s">
        <v>150</v>
      </c>
      <c r="E107" s="197" t="s">
        <v>151</v>
      </c>
      <c r="F107" s="198" t="s">
        <v>152</v>
      </c>
      <c r="G107" s="199" t="s">
        <v>153</v>
      </c>
      <c r="H107" s="200">
        <v>26.238</v>
      </c>
      <c r="I107" s="201"/>
      <c r="J107" s="202">
        <f>ROUND(I107*H107,2)</f>
        <v>0</v>
      </c>
      <c r="K107" s="198" t="s">
        <v>154</v>
      </c>
      <c r="L107" s="57"/>
      <c r="M107" s="203" t="s">
        <v>36</v>
      </c>
      <c r="N107" s="204" t="s">
        <v>50</v>
      </c>
      <c r="O107" s="38"/>
      <c r="P107" s="205">
        <f>O107*H107</f>
        <v>0</v>
      </c>
      <c r="Q107" s="205">
        <v>0</v>
      </c>
      <c r="R107" s="205">
        <f>Q107*H107</f>
        <v>0</v>
      </c>
      <c r="S107" s="205">
        <v>0.255</v>
      </c>
      <c r="T107" s="206">
        <f>S107*H107</f>
        <v>6.69069</v>
      </c>
      <c r="AR107" s="19" t="s">
        <v>155</v>
      </c>
      <c r="AT107" s="19" t="s">
        <v>150</v>
      </c>
      <c r="AU107" s="19" t="s">
        <v>88</v>
      </c>
      <c r="AY107" s="19" t="s">
        <v>148</v>
      </c>
      <c r="BE107" s="207">
        <f>IF(N107="základní",J107,0)</f>
        <v>0</v>
      </c>
      <c r="BF107" s="207">
        <f>IF(N107="snížená",J107,0)</f>
        <v>0</v>
      </c>
      <c r="BG107" s="207">
        <f>IF(N107="zákl. přenesená",J107,0)</f>
        <v>0</v>
      </c>
      <c r="BH107" s="207">
        <f>IF(N107="sníž. přenesená",J107,0)</f>
        <v>0</v>
      </c>
      <c r="BI107" s="207">
        <f>IF(N107="nulová",J107,0)</f>
        <v>0</v>
      </c>
      <c r="BJ107" s="19" t="s">
        <v>23</v>
      </c>
      <c r="BK107" s="207">
        <f>ROUND(I107*H107,2)</f>
        <v>0</v>
      </c>
      <c r="BL107" s="19" t="s">
        <v>155</v>
      </c>
      <c r="BM107" s="19" t="s">
        <v>156</v>
      </c>
    </row>
    <row r="108" spans="2:51" s="12" customFormat="1" ht="12">
      <c r="B108" s="208"/>
      <c r="C108" s="209"/>
      <c r="D108" s="210" t="s">
        <v>157</v>
      </c>
      <c r="E108" s="211" t="s">
        <v>36</v>
      </c>
      <c r="F108" s="212" t="s">
        <v>158</v>
      </c>
      <c r="G108" s="209"/>
      <c r="H108" s="213" t="s">
        <v>36</v>
      </c>
      <c r="I108" s="214"/>
      <c r="J108" s="209"/>
      <c r="K108" s="209"/>
      <c r="L108" s="215"/>
      <c r="M108" s="216"/>
      <c r="N108" s="217"/>
      <c r="O108" s="217"/>
      <c r="P108" s="217"/>
      <c r="Q108" s="217"/>
      <c r="R108" s="217"/>
      <c r="S108" s="217"/>
      <c r="T108" s="218"/>
      <c r="AT108" s="219" t="s">
        <v>157</v>
      </c>
      <c r="AU108" s="219" t="s">
        <v>88</v>
      </c>
      <c r="AV108" s="12" t="s">
        <v>23</v>
      </c>
      <c r="AW108" s="12" t="s">
        <v>44</v>
      </c>
      <c r="AX108" s="12" t="s">
        <v>79</v>
      </c>
      <c r="AY108" s="219" t="s">
        <v>148</v>
      </c>
    </row>
    <row r="109" spans="2:51" s="12" customFormat="1" ht="12">
      <c r="B109" s="208"/>
      <c r="C109" s="209"/>
      <c r="D109" s="210" t="s">
        <v>157</v>
      </c>
      <c r="E109" s="211" t="s">
        <v>36</v>
      </c>
      <c r="F109" s="212" t="s">
        <v>159</v>
      </c>
      <c r="G109" s="209"/>
      <c r="H109" s="213" t="s">
        <v>36</v>
      </c>
      <c r="I109" s="214"/>
      <c r="J109" s="209"/>
      <c r="K109" s="209"/>
      <c r="L109" s="215"/>
      <c r="M109" s="216"/>
      <c r="N109" s="217"/>
      <c r="O109" s="217"/>
      <c r="P109" s="217"/>
      <c r="Q109" s="217"/>
      <c r="R109" s="217"/>
      <c r="S109" s="217"/>
      <c r="T109" s="218"/>
      <c r="AT109" s="219" t="s">
        <v>157</v>
      </c>
      <c r="AU109" s="219" t="s">
        <v>88</v>
      </c>
      <c r="AV109" s="12" t="s">
        <v>23</v>
      </c>
      <c r="AW109" s="12" t="s">
        <v>44</v>
      </c>
      <c r="AX109" s="12" t="s">
        <v>79</v>
      </c>
      <c r="AY109" s="219" t="s">
        <v>148</v>
      </c>
    </row>
    <row r="110" spans="2:51" s="13" customFormat="1" ht="12">
      <c r="B110" s="220"/>
      <c r="C110" s="221"/>
      <c r="D110" s="210" t="s">
        <v>157</v>
      </c>
      <c r="E110" s="222" t="s">
        <v>36</v>
      </c>
      <c r="F110" s="223" t="s">
        <v>160</v>
      </c>
      <c r="G110" s="221"/>
      <c r="H110" s="224">
        <v>26.2375</v>
      </c>
      <c r="I110" s="225"/>
      <c r="J110" s="221"/>
      <c r="K110" s="221"/>
      <c r="L110" s="226"/>
      <c r="M110" s="227"/>
      <c r="N110" s="228"/>
      <c r="O110" s="228"/>
      <c r="P110" s="228"/>
      <c r="Q110" s="228"/>
      <c r="R110" s="228"/>
      <c r="S110" s="228"/>
      <c r="T110" s="229"/>
      <c r="AT110" s="230" t="s">
        <v>157</v>
      </c>
      <c r="AU110" s="230" t="s">
        <v>88</v>
      </c>
      <c r="AV110" s="13" t="s">
        <v>88</v>
      </c>
      <c r="AW110" s="13" t="s">
        <v>44</v>
      </c>
      <c r="AX110" s="13" t="s">
        <v>79</v>
      </c>
      <c r="AY110" s="230" t="s">
        <v>148</v>
      </c>
    </row>
    <row r="111" spans="2:51" s="14" customFormat="1" ht="12">
      <c r="B111" s="231"/>
      <c r="C111" s="232"/>
      <c r="D111" s="233" t="s">
        <v>157</v>
      </c>
      <c r="E111" s="234" t="s">
        <v>36</v>
      </c>
      <c r="F111" s="235" t="s">
        <v>161</v>
      </c>
      <c r="G111" s="232"/>
      <c r="H111" s="236">
        <v>26.2375</v>
      </c>
      <c r="I111" s="237"/>
      <c r="J111" s="232"/>
      <c r="K111" s="232"/>
      <c r="L111" s="238"/>
      <c r="M111" s="239"/>
      <c r="N111" s="240"/>
      <c r="O111" s="240"/>
      <c r="P111" s="240"/>
      <c r="Q111" s="240"/>
      <c r="R111" s="240"/>
      <c r="S111" s="240"/>
      <c r="T111" s="241"/>
      <c r="AT111" s="242" t="s">
        <v>157</v>
      </c>
      <c r="AU111" s="242" t="s">
        <v>88</v>
      </c>
      <c r="AV111" s="14" t="s">
        <v>155</v>
      </c>
      <c r="AW111" s="14" t="s">
        <v>44</v>
      </c>
      <c r="AX111" s="14" t="s">
        <v>23</v>
      </c>
      <c r="AY111" s="242" t="s">
        <v>148</v>
      </c>
    </row>
    <row r="112" spans="2:65" s="1" customFormat="1" ht="22.5" customHeight="1">
      <c r="B112" s="37"/>
      <c r="C112" s="196" t="s">
        <v>88</v>
      </c>
      <c r="D112" s="196" t="s">
        <v>150</v>
      </c>
      <c r="E112" s="197" t="s">
        <v>162</v>
      </c>
      <c r="F112" s="198" t="s">
        <v>163</v>
      </c>
      <c r="G112" s="199" t="s">
        <v>153</v>
      </c>
      <c r="H112" s="200">
        <v>48.154</v>
      </c>
      <c r="I112" s="201"/>
      <c r="J112" s="202">
        <f>ROUND(I112*H112,2)</f>
        <v>0</v>
      </c>
      <c r="K112" s="198" t="s">
        <v>154</v>
      </c>
      <c r="L112" s="57"/>
      <c r="M112" s="203" t="s">
        <v>36</v>
      </c>
      <c r="N112" s="204" t="s">
        <v>50</v>
      </c>
      <c r="O112" s="38"/>
      <c r="P112" s="205">
        <f>O112*H112</f>
        <v>0</v>
      </c>
      <c r="Q112" s="205">
        <v>0</v>
      </c>
      <c r="R112" s="205">
        <f>Q112*H112</f>
        <v>0</v>
      </c>
      <c r="S112" s="205">
        <v>0.26</v>
      </c>
      <c r="T112" s="206">
        <f>S112*H112</f>
        <v>12.520040000000002</v>
      </c>
      <c r="AR112" s="19" t="s">
        <v>155</v>
      </c>
      <c r="AT112" s="19" t="s">
        <v>150</v>
      </c>
      <c r="AU112" s="19" t="s">
        <v>88</v>
      </c>
      <c r="AY112" s="19" t="s">
        <v>148</v>
      </c>
      <c r="BE112" s="207">
        <f>IF(N112="základní",J112,0)</f>
        <v>0</v>
      </c>
      <c r="BF112" s="207">
        <f>IF(N112="snížená",J112,0)</f>
        <v>0</v>
      </c>
      <c r="BG112" s="207">
        <f>IF(N112="zákl. přenesená",J112,0)</f>
        <v>0</v>
      </c>
      <c r="BH112" s="207">
        <f>IF(N112="sníž. přenesená",J112,0)</f>
        <v>0</v>
      </c>
      <c r="BI112" s="207">
        <f>IF(N112="nulová",J112,0)</f>
        <v>0</v>
      </c>
      <c r="BJ112" s="19" t="s">
        <v>23</v>
      </c>
      <c r="BK112" s="207">
        <f>ROUND(I112*H112,2)</f>
        <v>0</v>
      </c>
      <c r="BL112" s="19" t="s">
        <v>155</v>
      </c>
      <c r="BM112" s="19" t="s">
        <v>164</v>
      </c>
    </row>
    <row r="113" spans="2:51" s="12" customFormat="1" ht="12">
      <c r="B113" s="208"/>
      <c r="C113" s="209"/>
      <c r="D113" s="210" t="s">
        <v>157</v>
      </c>
      <c r="E113" s="211" t="s">
        <v>36</v>
      </c>
      <c r="F113" s="212" t="s">
        <v>158</v>
      </c>
      <c r="G113" s="209"/>
      <c r="H113" s="213" t="s">
        <v>36</v>
      </c>
      <c r="I113" s="214"/>
      <c r="J113" s="209"/>
      <c r="K113" s="209"/>
      <c r="L113" s="215"/>
      <c r="M113" s="216"/>
      <c r="N113" s="217"/>
      <c r="O113" s="217"/>
      <c r="P113" s="217"/>
      <c r="Q113" s="217"/>
      <c r="R113" s="217"/>
      <c r="S113" s="217"/>
      <c r="T113" s="218"/>
      <c r="AT113" s="219" t="s">
        <v>157</v>
      </c>
      <c r="AU113" s="219" t="s">
        <v>88</v>
      </c>
      <c r="AV113" s="12" t="s">
        <v>23</v>
      </c>
      <c r="AW113" s="12" t="s">
        <v>44</v>
      </c>
      <c r="AX113" s="12" t="s">
        <v>79</v>
      </c>
      <c r="AY113" s="219" t="s">
        <v>148</v>
      </c>
    </row>
    <row r="114" spans="2:51" s="12" customFormat="1" ht="12">
      <c r="B114" s="208"/>
      <c r="C114" s="209"/>
      <c r="D114" s="210" t="s">
        <v>157</v>
      </c>
      <c r="E114" s="211" t="s">
        <v>36</v>
      </c>
      <c r="F114" s="212" t="s">
        <v>159</v>
      </c>
      <c r="G114" s="209"/>
      <c r="H114" s="213" t="s">
        <v>36</v>
      </c>
      <c r="I114" s="214"/>
      <c r="J114" s="209"/>
      <c r="K114" s="209"/>
      <c r="L114" s="215"/>
      <c r="M114" s="216"/>
      <c r="N114" s="217"/>
      <c r="O114" s="217"/>
      <c r="P114" s="217"/>
      <c r="Q114" s="217"/>
      <c r="R114" s="217"/>
      <c r="S114" s="217"/>
      <c r="T114" s="218"/>
      <c r="AT114" s="219" t="s">
        <v>157</v>
      </c>
      <c r="AU114" s="219" t="s">
        <v>88</v>
      </c>
      <c r="AV114" s="12" t="s">
        <v>23</v>
      </c>
      <c r="AW114" s="12" t="s">
        <v>44</v>
      </c>
      <c r="AX114" s="12" t="s">
        <v>79</v>
      </c>
      <c r="AY114" s="219" t="s">
        <v>148</v>
      </c>
    </row>
    <row r="115" spans="2:51" s="13" customFormat="1" ht="12">
      <c r="B115" s="220"/>
      <c r="C115" s="221"/>
      <c r="D115" s="210" t="s">
        <v>157</v>
      </c>
      <c r="E115" s="222" t="s">
        <v>36</v>
      </c>
      <c r="F115" s="223" t="s">
        <v>165</v>
      </c>
      <c r="G115" s="221"/>
      <c r="H115" s="224">
        <v>48.154</v>
      </c>
      <c r="I115" s="225"/>
      <c r="J115" s="221"/>
      <c r="K115" s="221"/>
      <c r="L115" s="226"/>
      <c r="M115" s="227"/>
      <c r="N115" s="228"/>
      <c r="O115" s="228"/>
      <c r="P115" s="228"/>
      <c r="Q115" s="228"/>
      <c r="R115" s="228"/>
      <c r="S115" s="228"/>
      <c r="T115" s="229"/>
      <c r="AT115" s="230" t="s">
        <v>157</v>
      </c>
      <c r="AU115" s="230" t="s">
        <v>88</v>
      </c>
      <c r="AV115" s="13" t="s">
        <v>88</v>
      </c>
      <c r="AW115" s="13" t="s">
        <v>44</v>
      </c>
      <c r="AX115" s="13" t="s">
        <v>79</v>
      </c>
      <c r="AY115" s="230" t="s">
        <v>148</v>
      </c>
    </row>
    <row r="116" spans="2:51" s="14" customFormat="1" ht="12">
      <c r="B116" s="231"/>
      <c r="C116" s="232"/>
      <c r="D116" s="233" t="s">
        <v>157</v>
      </c>
      <c r="E116" s="234" t="s">
        <v>36</v>
      </c>
      <c r="F116" s="235" t="s">
        <v>161</v>
      </c>
      <c r="G116" s="232"/>
      <c r="H116" s="236">
        <v>48.154</v>
      </c>
      <c r="I116" s="237"/>
      <c r="J116" s="232"/>
      <c r="K116" s="232"/>
      <c r="L116" s="238"/>
      <c r="M116" s="239"/>
      <c r="N116" s="240"/>
      <c r="O116" s="240"/>
      <c r="P116" s="240"/>
      <c r="Q116" s="240"/>
      <c r="R116" s="240"/>
      <c r="S116" s="240"/>
      <c r="T116" s="241"/>
      <c r="AT116" s="242" t="s">
        <v>157</v>
      </c>
      <c r="AU116" s="242" t="s">
        <v>88</v>
      </c>
      <c r="AV116" s="14" t="s">
        <v>155</v>
      </c>
      <c r="AW116" s="14" t="s">
        <v>44</v>
      </c>
      <c r="AX116" s="14" t="s">
        <v>23</v>
      </c>
      <c r="AY116" s="242" t="s">
        <v>148</v>
      </c>
    </row>
    <row r="117" spans="2:65" s="1" customFormat="1" ht="22.5" customHeight="1">
      <c r="B117" s="37"/>
      <c r="C117" s="196" t="s">
        <v>166</v>
      </c>
      <c r="D117" s="196" t="s">
        <v>150</v>
      </c>
      <c r="E117" s="197" t="s">
        <v>167</v>
      </c>
      <c r="F117" s="198" t="s">
        <v>168</v>
      </c>
      <c r="G117" s="199" t="s">
        <v>153</v>
      </c>
      <c r="H117" s="200">
        <v>48.154</v>
      </c>
      <c r="I117" s="201"/>
      <c r="J117" s="202">
        <f>ROUND(I117*H117,2)</f>
        <v>0</v>
      </c>
      <c r="K117" s="198" t="s">
        <v>154</v>
      </c>
      <c r="L117" s="57"/>
      <c r="M117" s="203" t="s">
        <v>36</v>
      </c>
      <c r="N117" s="204" t="s">
        <v>50</v>
      </c>
      <c r="O117" s="38"/>
      <c r="P117" s="205">
        <f>O117*H117</f>
        <v>0</v>
      </c>
      <c r="Q117" s="205">
        <v>0</v>
      </c>
      <c r="R117" s="205">
        <f>Q117*H117</f>
        <v>0</v>
      </c>
      <c r="S117" s="205">
        <v>0.235</v>
      </c>
      <c r="T117" s="206">
        <f>S117*H117</f>
        <v>11.31619</v>
      </c>
      <c r="AR117" s="19" t="s">
        <v>155</v>
      </c>
      <c r="AT117" s="19" t="s">
        <v>150</v>
      </c>
      <c r="AU117" s="19" t="s">
        <v>88</v>
      </c>
      <c r="AY117" s="19" t="s">
        <v>148</v>
      </c>
      <c r="BE117" s="207">
        <f>IF(N117="základní",J117,0)</f>
        <v>0</v>
      </c>
      <c r="BF117" s="207">
        <f>IF(N117="snížená",J117,0)</f>
        <v>0</v>
      </c>
      <c r="BG117" s="207">
        <f>IF(N117="zákl. přenesená",J117,0)</f>
        <v>0</v>
      </c>
      <c r="BH117" s="207">
        <f>IF(N117="sníž. přenesená",J117,0)</f>
        <v>0</v>
      </c>
      <c r="BI117" s="207">
        <f>IF(N117="nulová",J117,0)</f>
        <v>0</v>
      </c>
      <c r="BJ117" s="19" t="s">
        <v>23</v>
      </c>
      <c r="BK117" s="207">
        <f>ROUND(I117*H117,2)</f>
        <v>0</v>
      </c>
      <c r="BL117" s="19" t="s">
        <v>155</v>
      </c>
      <c r="BM117" s="19" t="s">
        <v>169</v>
      </c>
    </row>
    <row r="118" spans="2:51" s="12" customFormat="1" ht="12">
      <c r="B118" s="208"/>
      <c r="C118" s="209"/>
      <c r="D118" s="210" t="s">
        <v>157</v>
      </c>
      <c r="E118" s="211" t="s">
        <v>36</v>
      </c>
      <c r="F118" s="212" t="s">
        <v>158</v>
      </c>
      <c r="G118" s="209"/>
      <c r="H118" s="213" t="s">
        <v>36</v>
      </c>
      <c r="I118" s="214"/>
      <c r="J118" s="209"/>
      <c r="K118" s="209"/>
      <c r="L118" s="215"/>
      <c r="M118" s="216"/>
      <c r="N118" s="217"/>
      <c r="O118" s="217"/>
      <c r="P118" s="217"/>
      <c r="Q118" s="217"/>
      <c r="R118" s="217"/>
      <c r="S118" s="217"/>
      <c r="T118" s="218"/>
      <c r="AT118" s="219" t="s">
        <v>157</v>
      </c>
      <c r="AU118" s="219" t="s">
        <v>88</v>
      </c>
      <c r="AV118" s="12" t="s">
        <v>23</v>
      </c>
      <c r="AW118" s="12" t="s">
        <v>44</v>
      </c>
      <c r="AX118" s="12" t="s">
        <v>79</v>
      </c>
      <c r="AY118" s="219" t="s">
        <v>148</v>
      </c>
    </row>
    <row r="119" spans="2:51" s="12" customFormat="1" ht="12">
      <c r="B119" s="208"/>
      <c r="C119" s="209"/>
      <c r="D119" s="210" t="s">
        <v>157</v>
      </c>
      <c r="E119" s="211" t="s">
        <v>36</v>
      </c>
      <c r="F119" s="212" t="s">
        <v>159</v>
      </c>
      <c r="G119" s="209"/>
      <c r="H119" s="213" t="s">
        <v>36</v>
      </c>
      <c r="I119" s="214"/>
      <c r="J119" s="209"/>
      <c r="K119" s="209"/>
      <c r="L119" s="215"/>
      <c r="M119" s="216"/>
      <c r="N119" s="217"/>
      <c r="O119" s="217"/>
      <c r="P119" s="217"/>
      <c r="Q119" s="217"/>
      <c r="R119" s="217"/>
      <c r="S119" s="217"/>
      <c r="T119" s="218"/>
      <c r="AT119" s="219" t="s">
        <v>157</v>
      </c>
      <c r="AU119" s="219" t="s">
        <v>88</v>
      </c>
      <c r="AV119" s="12" t="s">
        <v>23</v>
      </c>
      <c r="AW119" s="12" t="s">
        <v>44</v>
      </c>
      <c r="AX119" s="12" t="s">
        <v>79</v>
      </c>
      <c r="AY119" s="219" t="s">
        <v>148</v>
      </c>
    </row>
    <row r="120" spans="2:51" s="13" customFormat="1" ht="12">
      <c r="B120" s="220"/>
      <c r="C120" s="221"/>
      <c r="D120" s="210" t="s">
        <v>157</v>
      </c>
      <c r="E120" s="222" t="s">
        <v>36</v>
      </c>
      <c r="F120" s="223" t="s">
        <v>165</v>
      </c>
      <c r="G120" s="221"/>
      <c r="H120" s="224">
        <v>48.154</v>
      </c>
      <c r="I120" s="225"/>
      <c r="J120" s="221"/>
      <c r="K120" s="221"/>
      <c r="L120" s="226"/>
      <c r="M120" s="227"/>
      <c r="N120" s="228"/>
      <c r="O120" s="228"/>
      <c r="P120" s="228"/>
      <c r="Q120" s="228"/>
      <c r="R120" s="228"/>
      <c r="S120" s="228"/>
      <c r="T120" s="229"/>
      <c r="AT120" s="230" t="s">
        <v>157</v>
      </c>
      <c r="AU120" s="230" t="s">
        <v>88</v>
      </c>
      <c r="AV120" s="13" t="s">
        <v>88</v>
      </c>
      <c r="AW120" s="13" t="s">
        <v>44</v>
      </c>
      <c r="AX120" s="13" t="s">
        <v>79</v>
      </c>
      <c r="AY120" s="230" t="s">
        <v>148</v>
      </c>
    </row>
    <row r="121" spans="2:51" s="14" customFormat="1" ht="12">
      <c r="B121" s="231"/>
      <c r="C121" s="232"/>
      <c r="D121" s="233" t="s">
        <v>157</v>
      </c>
      <c r="E121" s="234" t="s">
        <v>36</v>
      </c>
      <c r="F121" s="235" t="s">
        <v>161</v>
      </c>
      <c r="G121" s="232"/>
      <c r="H121" s="236">
        <v>48.154</v>
      </c>
      <c r="I121" s="237"/>
      <c r="J121" s="232"/>
      <c r="K121" s="232"/>
      <c r="L121" s="238"/>
      <c r="M121" s="239"/>
      <c r="N121" s="240"/>
      <c r="O121" s="240"/>
      <c r="P121" s="240"/>
      <c r="Q121" s="240"/>
      <c r="R121" s="240"/>
      <c r="S121" s="240"/>
      <c r="T121" s="241"/>
      <c r="AT121" s="242" t="s">
        <v>157</v>
      </c>
      <c r="AU121" s="242" t="s">
        <v>88</v>
      </c>
      <c r="AV121" s="14" t="s">
        <v>155</v>
      </c>
      <c r="AW121" s="14" t="s">
        <v>44</v>
      </c>
      <c r="AX121" s="14" t="s">
        <v>23</v>
      </c>
      <c r="AY121" s="242" t="s">
        <v>148</v>
      </c>
    </row>
    <row r="122" spans="2:65" s="1" customFormat="1" ht="31.5" customHeight="1">
      <c r="B122" s="37"/>
      <c r="C122" s="196" t="s">
        <v>155</v>
      </c>
      <c r="D122" s="196" t="s">
        <v>150</v>
      </c>
      <c r="E122" s="197" t="s">
        <v>170</v>
      </c>
      <c r="F122" s="198" t="s">
        <v>171</v>
      </c>
      <c r="G122" s="199" t="s">
        <v>172</v>
      </c>
      <c r="H122" s="200">
        <v>99.446</v>
      </c>
      <c r="I122" s="201"/>
      <c r="J122" s="202">
        <f>ROUND(I122*H122,2)</f>
        <v>0</v>
      </c>
      <c r="K122" s="198" t="s">
        <v>154</v>
      </c>
      <c r="L122" s="57"/>
      <c r="M122" s="203" t="s">
        <v>36</v>
      </c>
      <c r="N122" s="204" t="s">
        <v>50</v>
      </c>
      <c r="O122" s="38"/>
      <c r="P122" s="205">
        <f>O122*H122</f>
        <v>0</v>
      </c>
      <c r="Q122" s="205">
        <v>0</v>
      </c>
      <c r="R122" s="205">
        <f>Q122*H122</f>
        <v>0</v>
      </c>
      <c r="S122" s="205">
        <v>0</v>
      </c>
      <c r="T122" s="206">
        <f>S122*H122</f>
        <v>0</v>
      </c>
      <c r="AR122" s="19" t="s">
        <v>155</v>
      </c>
      <c r="AT122" s="19" t="s">
        <v>150</v>
      </c>
      <c r="AU122" s="19" t="s">
        <v>88</v>
      </c>
      <c r="AY122" s="19" t="s">
        <v>148</v>
      </c>
      <c r="BE122" s="207">
        <f>IF(N122="základní",J122,0)</f>
        <v>0</v>
      </c>
      <c r="BF122" s="207">
        <f>IF(N122="snížená",J122,0)</f>
        <v>0</v>
      </c>
      <c r="BG122" s="207">
        <f>IF(N122="zákl. přenesená",J122,0)</f>
        <v>0</v>
      </c>
      <c r="BH122" s="207">
        <f>IF(N122="sníž. přenesená",J122,0)</f>
        <v>0</v>
      </c>
      <c r="BI122" s="207">
        <f>IF(N122="nulová",J122,0)</f>
        <v>0</v>
      </c>
      <c r="BJ122" s="19" t="s">
        <v>23</v>
      </c>
      <c r="BK122" s="207">
        <f>ROUND(I122*H122,2)</f>
        <v>0</v>
      </c>
      <c r="BL122" s="19" t="s">
        <v>155</v>
      </c>
      <c r="BM122" s="19" t="s">
        <v>173</v>
      </c>
    </row>
    <row r="123" spans="2:51" s="12" customFormat="1" ht="12">
      <c r="B123" s="208"/>
      <c r="C123" s="209"/>
      <c r="D123" s="210" t="s">
        <v>157</v>
      </c>
      <c r="E123" s="211" t="s">
        <v>36</v>
      </c>
      <c r="F123" s="212" t="s">
        <v>158</v>
      </c>
      <c r="G123" s="209"/>
      <c r="H123" s="213" t="s">
        <v>36</v>
      </c>
      <c r="I123" s="214"/>
      <c r="J123" s="209"/>
      <c r="K123" s="209"/>
      <c r="L123" s="215"/>
      <c r="M123" s="216"/>
      <c r="N123" s="217"/>
      <c r="O123" s="217"/>
      <c r="P123" s="217"/>
      <c r="Q123" s="217"/>
      <c r="R123" s="217"/>
      <c r="S123" s="217"/>
      <c r="T123" s="218"/>
      <c r="AT123" s="219" t="s">
        <v>157</v>
      </c>
      <c r="AU123" s="219" t="s">
        <v>88</v>
      </c>
      <c r="AV123" s="12" t="s">
        <v>23</v>
      </c>
      <c r="AW123" s="12" t="s">
        <v>44</v>
      </c>
      <c r="AX123" s="12" t="s">
        <v>79</v>
      </c>
      <c r="AY123" s="219" t="s">
        <v>148</v>
      </c>
    </row>
    <row r="124" spans="2:51" s="12" customFormat="1" ht="12">
      <c r="B124" s="208"/>
      <c r="C124" s="209"/>
      <c r="D124" s="210" t="s">
        <v>157</v>
      </c>
      <c r="E124" s="211" t="s">
        <v>36</v>
      </c>
      <c r="F124" s="212" t="s">
        <v>159</v>
      </c>
      <c r="G124" s="209"/>
      <c r="H124" s="213" t="s">
        <v>36</v>
      </c>
      <c r="I124" s="214"/>
      <c r="J124" s="209"/>
      <c r="K124" s="209"/>
      <c r="L124" s="215"/>
      <c r="M124" s="216"/>
      <c r="N124" s="217"/>
      <c r="O124" s="217"/>
      <c r="P124" s="217"/>
      <c r="Q124" s="217"/>
      <c r="R124" s="217"/>
      <c r="S124" s="217"/>
      <c r="T124" s="218"/>
      <c r="AT124" s="219" t="s">
        <v>157</v>
      </c>
      <c r="AU124" s="219" t="s">
        <v>88</v>
      </c>
      <c r="AV124" s="12" t="s">
        <v>23</v>
      </c>
      <c r="AW124" s="12" t="s">
        <v>44</v>
      </c>
      <c r="AX124" s="12" t="s">
        <v>79</v>
      </c>
      <c r="AY124" s="219" t="s">
        <v>148</v>
      </c>
    </row>
    <row r="125" spans="2:51" s="12" customFormat="1" ht="12">
      <c r="B125" s="208"/>
      <c r="C125" s="209"/>
      <c r="D125" s="210" t="s">
        <v>157</v>
      </c>
      <c r="E125" s="211" t="s">
        <v>36</v>
      </c>
      <c r="F125" s="212" t="s">
        <v>174</v>
      </c>
      <c r="G125" s="209"/>
      <c r="H125" s="213" t="s">
        <v>36</v>
      </c>
      <c r="I125" s="214"/>
      <c r="J125" s="209"/>
      <c r="K125" s="209"/>
      <c r="L125" s="215"/>
      <c r="M125" s="216"/>
      <c r="N125" s="217"/>
      <c r="O125" s="217"/>
      <c r="P125" s="217"/>
      <c r="Q125" s="217"/>
      <c r="R125" s="217"/>
      <c r="S125" s="217"/>
      <c r="T125" s="218"/>
      <c r="AT125" s="219" t="s">
        <v>157</v>
      </c>
      <c r="AU125" s="219" t="s">
        <v>88</v>
      </c>
      <c r="AV125" s="12" t="s">
        <v>23</v>
      </c>
      <c r="AW125" s="12" t="s">
        <v>44</v>
      </c>
      <c r="AX125" s="12" t="s">
        <v>79</v>
      </c>
      <c r="AY125" s="219" t="s">
        <v>148</v>
      </c>
    </row>
    <row r="126" spans="2:51" s="13" customFormat="1" ht="12">
      <c r="B126" s="220"/>
      <c r="C126" s="221"/>
      <c r="D126" s="210" t="s">
        <v>157</v>
      </c>
      <c r="E126" s="222" t="s">
        <v>36</v>
      </c>
      <c r="F126" s="223" t="s">
        <v>175</v>
      </c>
      <c r="G126" s="221"/>
      <c r="H126" s="224">
        <v>21.075</v>
      </c>
      <c r="I126" s="225"/>
      <c r="J126" s="221"/>
      <c r="K126" s="221"/>
      <c r="L126" s="226"/>
      <c r="M126" s="227"/>
      <c r="N126" s="228"/>
      <c r="O126" s="228"/>
      <c r="P126" s="228"/>
      <c r="Q126" s="228"/>
      <c r="R126" s="228"/>
      <c r="S126" s="228"/>
      <c r="T126" s="229"/>
      <c r="AT126" s="230" t="s">
        <v>157</v>
      </c>
      <c r="AU126" s="230" t="s">
        <v>88</v>
      </c>
      <c r="AV126" s="13" t="s">
        <v>88</v>
      </c>
      <c r="AW126" s="13" t="s">
        <v>44</v>
      </c>
      <c r="AX126" s="13" t="s">
        <v>79</v>
      </c>
      <c r="AY126" s="230" t="s">
        <v>148</v>
      </c>
    </row>
    <row r="127" spans="2:51" s="13" customFormat="1" ht="12">
      <c r="B127" s="220"/>
      <c r="C127" s="221"/>
      <c r="D127" s="210" t="s">
        <v>157</v>
      </c>
      <c r="E127" s="222" t="s">
        <v>36</v>
      </c>
      <c r="F127" s="223" t="s">
        <v>176</v>
      </c>
      <c r="G127" s="221"/>
      <c r="H127" s="224">
        <v>6.7125</v>
      </c>
      <c r="I127" s="225"/>
      <c r="J127" s="221"/>
      <c r="K127" s="221"/>
      <c r="L127" s="226"/>
      <c r="M127" s="227"/>
      <c r="N127" s="228"/>
      <c r="O127" s="228"/>
      <c r="P127" s="228"/>
      <c r="Q127" s="228"/>
      <c r="R127" s="228"/>
      <c r="S127" s="228"/>
      <c r="T127" s="229"/>
      <c r="AT127" s="230" t="s">
        <v>157</v>
      </c>
      <c r="AU127" s="230" t="s">
        <v>88</v>
      </c>
      <c r="AV127" s="13" t="s">
        <v>88</v>
      </c>
      <c r="AW127" s="13" t="s">
        <v>44</v>
      </c>
      <c r="AX127" s="13" t="s">
        <v>79</v>
      </c>
      <c r="AY127" s="230" t="s">
        <v>148</v>
      </c>
    </row>
    <row r="128" spans="2:51" s="13" customFormat="1" ht="24">
      <c r="B128" s="220"/>
      <c r="C128" s="221"/>
      <c r="D128" s="210" t="s">
        <v>157</v>
      </c>
      <c r="E128" s="222" t="s">
        <v>36</v>
      </c>
      <c r="F128" s="223" t="s">
        <v>177</v>
      </c>
      <c r="G128" s="221"/>
      <c r="H128" s="224">
        <v>28.002</v>
      </c>
      <c r="I128" s="225"/>
      <c r="J128" s="221"/>
      <c r="K128" s="221"/>
      <c r="L128" s="226"/>
      <c r="M128" s="227"/>
      <c r="N128" s="228"/>
      <c r="O128" s="228"/>
      <c r="P128" s="228"/>
      <c r="Q128" s="228"/>
      <c r="R128" s="228"/>
      <c r="S128" s="228"/>
      <c r="T128" s="229"/>
      <c r="AT128" s="230" t="s">
        <v>157</v>
      </c>
      <c r="AU128" s="230" t="s">
        <v>88</v>
      </c>
      <c r="AV128" s="13" t="s">
        <v>88</v>
      </c>
      <c r="AW128" s="13" t="s">
        <v>44</v>
      </c>
      <c r="AX128" s="13" t="s">
        <v>79</v>
      </c>
      <c r="AY128" s="230" t="s">
        <v>148</v>
      </c>
    </row>
    <row r="129" spans="2:51" s="12" customFormat="1" ht="12">
      <c r="B129" s="208"/>
      <c r="C129" s="209"/>
      <c r="D129" s="210" t="s">
        <v>157</v>
      </c>
      <c r="E129" s="211" t="s">
        <v>36</v>
      </c>
      <c r="F129" s="212" t="s">
        <v>178</v>
      </c>
      <c r="G129" s="209"/>
      <c r="H129" s="213" t="s">
        <v>36</v>
      </c>
      <c r="I129" s="214"/>
      <c r="J129" s="209"/>
      <c r="K129" s="209"/>
      <c r="L129" s="215"/>
      <c r="M129" s="216"/>
      <c r="N129" s="217"/>
      <c r="O129" s="217"/>
      <c r="P129" s="217"/>
      <c r="Q129" s="217"/>
      <c r="R129" s="217"/>
      <c r="S129" s="217"/>
      <c r="T129" s="218"/>
      <c r="AT129" s="219" t="s">
        <v>157</v>
      </c>
      <c r="AU129" s="219" t="s">
        <v>88</v>
      </c>
      <c r="AV129" s="12" t="s">
        <v>23</v>
      </c>
      <c r="AW129" s="12" t="s">
        <v>44</v>
      </c>
      <c r="AX129" s="12" t="s">
        <v>79</v>
      </c>
      <c r="AY129" s="219" t="s">
        <v>148</v>
      </c>
    </row>
    <row r="130" spans="2:51" s="13" customFormat="1" ht="12">
      <c r="B130" s="220"/>
      <c r="C130" s="221"/>
      <c r="D130" s="210" t="s">
        <v>157</v>
      </c>
      <c r="E130" s="222" t="s">
        <v>36</v>
      </c>
      <c r="F130" s="223" t="s">
        <v>179</v>
      </c>
      <c r="G130" s="221"/>
      <c r="H130" s="224">
        <v>13.65</v>
      </c>
      <c r="I130" s="225"/>
      <c r="J130" s="221"/>
      <c r="K130" s="221"/>
      <c r="L130" s="226"/>
      <c r="M130" s="227"/>
      <c r="N130" s="228"/>
      <c r="O130" s="228"/>
      <c r="P130" s="228"/>
      <c r="Q130" s="228"/>
      <c r="R130" s="228"/>
      <c r="S130" s="228"/>
      <c r="T130" s="229"/>
      <c r="AT130" s="230" t="s">
        <v>157</v>
      </c>
      <c r="AU130" s="230" t="s">
        <v>88</v>
      </c>
      <c r="AV130" s="13" t="s">
        <v>88</v>
      </c>
      <c r="AW130" s="13" t="s">
        <v>44</v>
      </c>
      <c r="AX130" s="13" t="s">
        <v>79</v>
      </c>
      <c r="AY130" s="230" t="s">
        <v>148</v>
      </c>
    </row>
    <row r="131" spans="2:51" s="13" customFormat="1" ht="12">
      <c r="B131" s="220"/>
      <c r="C131" s="221"/>
      <c r="D131" s="210" t="s">
        <v>157</v>
      </c>
      <c r="E131" s="222" t="s">
        <v>36</v>
      </c>
      <c r="F131" s="223" t="s">
        <v>180</v>
      </c>
      <c r="G131" s="221"/>
      <c r="H131" s="224">
        <v>11.583</v>
      </c>
      <c r="I131" s="225"/>
      <c r="J131" s="221"/>
      <c r="K131" s="221"/>
      <c r="L131" s="226"/>
      <c r="M131" s="227"/>
      <c r="N131" s="228"/>
      <c r="O131" s="228"/>
      <c r="P131" s="228"/>
      <c r="Q131" s="228"/>
      <c r="R131" s="228"/>
      <c r="S131" s="228"/>
      <c r="T131" s="229"/>
      <c r="AT131" s="230" t="s">
        <v>157</v>
      </c>
      <c r="AU131" s="230" t="s">
        <v>88</v>
      </c>
      <c r="AV131" s="13" t="s">
        <v>88</v>
      </c>
      <c r="AW131" s="13" t="s">
        <v>44</v>
      </c>
      <c r="AX131" s="13" t="s">
        <v>79</v>
      </c>
      <c r="AY131" s="230" t="s">
        <v>148</v>
      </c>
    </row>
    <row r="132" spans="2:51" s="13" customFormat="1" ht="12">
      <c r="B132" s="220"/>
      <c r="C132" s="221"/>
      <c r="D132" s="210" t="s">
        <v>157</v>
      </c>
      <c r="E132" s="222" t="s">
        <v>36</v>
      </c>
      <c r="F132" s="223" t="s">
        <v>181</v>
      </c>
      <c r="G132" s="221"/>
      <c r="H132" s="224">
        <v>11.29875</v>
      </c>
      <c r="I132" s="225"/>
      <c r="J132" s="221"/>
      <c r="K132" s="221"/>
      <c r="L132" s="226"/>
      <c r="M132" s="227"/>
      <c r="N132" s="228"/>
      <c r="O132" s="228"/>
      <c r="P132" s="228"/>
      <c r="Q132" s="228"/>
      <c r="R132" s="228"/>
      <c r="S132" s="228"/>
      <c r="T132" s="229"/>
      <c r="AT132" s="230" t="s">
        <v>157</v>
      </c>
      <c r="AU132" s="230" t="s">
        <v>88</v>
      </c>
      <c r="AV132" s="13" t="s">
        <v>88</v>
      </c>
      <c r="AW132" s="13" t="s">
        <v>44</v>
      </c>
      <c r="AX132" s="13" t="s">
        <v>79</v>
      </c>
      <c r="AY132" s="230" t="s">
        <v>148</v>
      </c>
    </row>
    <row r="133" spans="2:51" s="13" customFormat="1" ht="12">
      <c r="B133" s="220"/>
      <c r="C133" s="221"/>
      <c r="D133" s="210" t="s">
        <v>157</v>
      </c>
      <c r="E133" s="222" t="s">
        <v>36</v>
      </c>
      <c r="F133" s="223" t="s">
        <v>182</v>
      </c>
      <c r="G133" s="221"/>
      <c r="H133" s="224">
        <v>7.125</v>
      </c>
      <c r="I133" s="225"/>
      <c r="J133" s="221"/>
      <c r="K133" s="221"/>
      <c r="L133" s="226"/>
      <c r="M133" s="227"/>
      <c r="N133" s="228"/>
      <c r="O133" s="228"/>
      <c r="P133" s="228"/>
      <c r="Q133" s="228"/>
      <c r="R133" s="228"/>
      <c r="S133" s="228"/>
      <c r="T133" s="229"/>
      <c r="AT133" s="230" t="s">
        <v>157</v>
      </c>
      <c r="AU133" s="230" t="s">
        <v>88</v>
      </c>
      <c r="AV133" s="13" t="s">
        <v>88</v>
      </c>
      <c r="AW133" s="13" t="s">
        <v>44</v>
      </c>
      <c r="AX133" s="13" t="s">
        <v>79</v>
      </c>
      <c r="AY133" s="230" t="s">
        <v>148</v>
      </c>
    </row>
    <row r="134" spans="2:51" s="14" customFormat="1" ht="12">
      <c r="B134" s="231"/>
      <c r="C134" s="232"/>
      <c r="D134" s="233" t="s">
        <v>157</v>
      </c>
      <c r="E134" s="234" t="s">
        <v>36</v>
      </c>
      <c r="F134" s="235" t="s">
        <v>161</v>
      </c>
      <c r="G134" s="232"/>
      <c r="H134" s="236">
        <v>99.44625</v>
      </c>
      <c r="I134" s="237"/>
      <c r="J134" s="232"/>
      <c r="K134" s="232"/>
      <c r="L134" s="238"/>
      <c r="M134" s="239"/>
      <c r="N134" s="240"/>
      <c r="O134" s="240"/>
      <c r="P134" s="240"/>
      <c r="Q134" s="240"/>
      <c r="R134" s="240"/>
      <c r="S134" s="240"/>
      <c r="T134" s="241"/>
      <c r="AT134" s="242" t="s">
        <v>157</v>
      </c>
      <c r="AU134" s="242" t="s">
        <v>88</v>
      </c>
      <c r="AV134" s="14" t="s">
        <v>155</v>
      </c>
      <c r="AW134" s="14" t="s">
        <v>44</v>
      </c>
      <c r="AX134" s="14" t="s">
        <v>23</v>
      </c>
      <c r="AY134" s="242" t="s">
        <v>148</v>
      </c>
    </row>
    <row r="135" spans="2:65" s="1" customFormat="1" ht="31.5" customHeight="1">
      <c r="B135" s="37"/>
      <c r="C135" s="196" t="s">
        <v>183</v>
      </c>
      <c r="D135" s="196" t="s">
        <v>150</v>
      </c>
      <c r="E135" s="197" t="s">
        <v>184</v>
      </c>
      <c r="F135" s="198" t="s">
        <v>185</v>
      </c>
      <c r="G135" s="199" t="s">
        <v>172</v>
      </c>
      <c r="H135" s="200">
        <v>99.446</v>
      </c>
      <c r="I135" s="201"/>
      <c r="J135" s="202">
        <f>ROUND(I135*H135,2)</f>
        <v>0</v>
      </c>
      <c r="K135" s="198" t="s">
        <v>154</v>
      </c>
      <c r="L135" s="57"/>
      <c r="M135" s="203" t="s">
        <v>36</v>
      </c>
      <c r="N135" s="204" t="s">
        <v>50</v>
      </c>
      <c r="O135" s="38"/>
      <c r="P135" s="205">
        <f>O135*H135</f>
        <v>0</v>
      </c>
      <c r="Q135" s="205">
        <v>0</v>
      </c>
      <c r="R135" s="205">
        <f>Q135*H135</f>
        <v>0</v>
      </c>
      <c r="S135" s="205">
        <v>0</v>
      </c>
      <c r="T135" s="206">
        <f>S135*H135</f>
        <v>0</v>
      </c>
      <c r="AR135" s="19" t="s">
        <v>155</v>
      </c>
      <c r="AT135" s="19" t="s">
        <v>150</v>
      </c>
      <c r="AU135" s="19" t="s">
        <v>88</v>
      </c>
      <c r="AY135" s="19" t="s">
        <v>148</v>
      </c>
      <c r="BE135" s="207">
        <f>IF(N135="základní",J135,0)</f>
        <v>0</v>
      </c>
      <c r="BF135" s="207">
        <f>IF(N135="snížená",J135,0)</f>
        <v>0</v>
      </c>
      <c r="BG135" s="207">
        <f>IF(N135="zákl. přenesená",J135,0)</f>
        <v>0</v>
      </c>
      <c r="BH135" s="207">
        <f>IF(N135="sníž. přenesená",J135,0)</f>
        <v>0</v>
      </c>
      <c r="BI135" s="207">
        <f>IF(N135="nulová",J135,0)</f>
        <v>0</v>
      </c>
      <c r="BJ135" s="19" t="s">
        <v>23</v>
      </c>
      <c r="BK135" s="207">
        <f>ROUND(I135*H135,2)</f>
        <v>0</v>
      </c>
      <c r="BL135" s="19" t="s">
        <v>155</v>
      </c>
      <c r="BM135" s="19" t="s">
        <v>186</v>
      </c>
    </row>
    <row r="136" spans="2:65" s="1" customFormat="1" ht="22.5" customHeight="1">
      <c r="B136" s="37"/>
      <c r="C136" s="196" t="s">
        <v>187</v>
      </c>
      <c r="D136" s="196" t="s">
        <v>150</v>
      </c>
      <c r="E136" s="197" t="s">
        <v>188</v>
      </c>
      <c r="F136" s="198" t="s">
        <v>189</v>
      </c>
      <c r="G136" s="199" t="s">
        <v>153</v>
      </c>
      <c r="H136" s="200">
        <v>58.209</v>
      </c>
      <c r="I136" s="201"/>
      <c r="J136" s="202">
        <f>ROUND(I136*H136,2)</f>
        <v>0</v>
      </c>
      <c r="K136" s="198" t="s">
        <v>154</v>
      </c>
      <c r="L136" s="57"/>
      <c r="M136" s="203" t="s">
        <v>36</v>
      </c>
      <c r="N136" s="204" t="s">
        <v>50</v>
      </c>
      <c r="O136" s="38"/>
      <c r="P136" s="205">
        <f>O136*H136</f>
        <v>0</v>
      </c>
      <c r="Q136" s="205">
        <v>0.0007</v>
      </c>
      <c r="R136" s="205">
        <f>Q136*H136</f>
        <v>0.0407463</v>
      </c>
      <c r="S136" s="205">
        <v>0</v>
      </c>
      <c r="T136" s="206">
        <f>S136*H136</f>
        <v>0</v>
      </c>
      <c r="AR136" s="19" t="s">
        <v>155</v>
      </c>
      <c r="AT136" s="19" t="s">
        <v>150</v>
      </c>
      <c r="AU136" s="19" t="s">
        <v>88</v>
      </c>
      <c r="AY136" s="19" t="s">
        <v>148</v>
      </c>
      <c r="BE136" s="207">
        <f>IF(N136="základní",J136,0)</f>
        <v>0</v>
      </c>
      <c r="BF136" s="207">
        <f>IF(N136="snížená",J136,0)</f>
        <v>0</v>
      </c>
      <c r="BG136" s="207">
        <f>IF(N136="zákl. přenesená",J136,0)</f>
        <v>0</v>
      </c>
      <c r="BH136" s="207">
        <f>IF(N136="sníž. přenesená",J136,0)</f>
        <v>0</v>
      </c>
      <c r="BI136" s="207">
        <f>IF(N136="nulová",J136,0)</f>
        <v>0</v>
      </c>
      <c r="BJ136" s="19" t="s">
        <v>23</v>
      </c>
      <c r="BK136" s="207">
        <f>ROUND(I136*H136,2)</f>
        <v>0</v>
      </c>
      <c r="BL136" s="19" t="s">
        <v>155</v>
      </c>
      <c r="BM136" s="19" t="s">
        <v>190</v>
      </c>
    </row>
    <row r="137" spans="2:51" s="12" customFormat="1" ht="12">
      <c r="B137" s="208"/>
      <c r="C137" s="209"/>
      <c r="D137" s="210" t="s">
        <v>157</v>
      </c>
      <c r="E137" s="211" t="s">
        <v>36</v>
      </c>
      <c r="F137" s="212" t="s">
        <v>158</v>
      </c>
      <c r="G137" s="209"/>
      <c r="H137" s="213" t="s">
        <v>36</v>
      </c>
      <c r="I137" s="214"/>
      <c r="J137" s="209"/>
      <c r="K137" s="209"/>
      <c r="L137" s="215"/>
      <c r="M137" s="216"/>
      <c r="N137" s="217"/>
      <c r="O137" s="217"/>
      <c r="P137" s="217"/>
      <c r="Q137" s="217"/>
      <c r="R137" s="217"/>
      <c r="S137" s="217"/>
      <c r="T137" s="218"/>
      <c r="AT137" s="219" t="s">
        <v>157</v>
      </c>
      <c r="AU137" s="219" t="s">
        <v>88</v>
      </c>
      <c r="AV137" s="12" t="s">
        <v>23</v>
      </c>
      <c r="AW137" s="12" t="s">
        <v>44</v>
      </c>
      <c r="AX137" s="12" t="s">
        <v>79</v>
      </c>
      <c r="AY137" s="219" t="s">
        <v>148</v>
      </c>
    </row>
    <row r="138" spans="2:51" s="12" customFormat="1" ht="12">
      <c r="B138" s="208"/>
      <c r="C138" s="209"/>
      <c r="D138" s="210" t="s">
        <v>157</v>
      </c>
      <c r="E138" s="211" t="s">
        <v>36</v>
      </c>
      <c r="F138" s="212" t="s">
        <v>159</v>
      </c>
      <c r="G138" s="209"/>
      <c r="H138" s="213" t="s">
        <v>36</v>
      </c>
      <c r="I138" s="214"/>
      <c r="J138" s="209"/>
      <c r="K138" s="209"/>
      <c r="L138" s="215"/>
      <c r="M138" s="216"/>
      <c r="N138" s="217"/>
      <c r="O138" s="217"/>
      <c r="P138" s="217"/>
      <c r="Q138" s="217"/>
      <c r="R138" s="217"/>
      <c r="S138" s="217"/>
      <c r="T138" s="218"/>
      <c r="AT138" s="219" t="s">
        <v>157</v>
      </c>
      <c r="AU138" s="219" t="s">
        <v>88</v>
      </c>
      <c r="AV138" s="12" t="s">
        <v>23</v>
      </c>
      <c r="AW138" s="12" t="s">
        <v>44</v>
      </c>
      <c r="AX138" s="12" t="s">
        <v>79</v>
      </c>
      <c r="AY138" s="219" t="s">
        <v>148</v>
      </c>
    </row>
    <row r="139" spans="2:51" s="12" customFormat="1" ht="12">
      <c r="B139" s="208"/>
      <c r="C139" s="209"/>
      <c r="D139" s="210" t="s">
        <v>157</v>
      </c>
      <c r="E139" s="211" t="s">
        <v>36</v>
      </c>
      <c r="F139" s="212" t="s">
        <v>178</v>
      </c>
      <c r="G139" s="209"/>
      <c r="H139" s="213" t="s">
        <v>36</v>
      </c>
      <c r="I139" s="214"/>
      <c r="J139" s="209"/>
      <c r="K139" s="209"/>
      <c r="L139" s="215"/>
      <c r="M139" s="216"/>
      <c r="N139" s="217"/>
      <c r="O139" s="217"/>
      <c r="P139" s="217"/>
      <c r="Q139" s="217"/>
      <c r="R139" s="217"/>
      <c r="S139" s="217"/>
      <c r="T139" s="218"/>
      <c r="AT139" s="219" t="s">
        <v>157</v>
      </c>
      <c r="AU139" s="219" t="s">
        <v>88</v>
      </c>
      <c r="AV139" s="12" t="s">
        <v>23</v>
      </c>
      <c r="AW139" s="12" t="s">
        <v>44</v>
      </c>
      <c r="AX139" s="12" t="s">
        <v>79</v>
      </c>
      <c r="AY139" s="219" t="s">
        <v>148</v>
      </c>
    </row>
    <row r="140" spans="2:51" s="13" customFormat="1" ht="12">
      <c r="B140" s="220"/>
      <c r="C140" s="221"/>
      <c r="D140" s="210" t="s">
        <v>157</v>
      </c>
      <c r="E140" s="222" t="s">
        <v>36</v>
      </c>
      <c r="F140" s="223" t="s">
        <v>191</v>
      </c>
      <c r="G140" s="221"/>
      <c r="H140" s="224">
        <v>18.2</v>
      </c>
      <c r="I140" s="225"/>
      <c r="J140" s="221"/>
      <c r="K140" s="221"/>
      <c r="L140" s="226"/>
      <c r="M140" s="227"/>
      <c r="N140" s="228"/>
      <c r="O140" s="228"/>
      <c r="P140" s="228"/>
      <c r="Q140" s="228"/>
      <c r="R140" s="228"/>
      <c r="S140" s="228"/>
      <c r="T140" s="229"/>
      <c r="AT140" s="230" t="s">
        <v>157</v>
      </c>
      <c r="AU140" s="230" t="s">
        <v>88</v>
      </c>
      <c r="AV140" s="13" t="s">
        <v>88</v>
      </c>
      <c r="AW140" s="13" t="s">
        <v>44</v>
      </c>
      <c r="AX140" s="13" t="s">
        <v>79</v>
      </c>
      <c r="AY140" s="230" t="s">
        <v>148</v>
      </c>
    </row>
    <row r="141" spans="2:51" s="13" customFormat="1" ht="12">
      <c r="B141" s="220"/>
      <c r="C141" s="221"/>
      <c r="D141" s="210" t="s">
        <v>157</v>
      </c>
      <c r="E141" s="222" t="s">
        <v>36</v>
      </c>
      <c r="F141" s="223" t="s">
        <v>192</v>
      </c>
      <c r="G141" s="221"/>
      <c r="H141" s="224">
        <v>15.444</v>
      </c>
      <c r="I141" s="225"/>
      <c r="J141" s="221"/>
      <c r="K141" s="221"/>
      <c r="L141" s="226"/>
      <c r="M141" s="227"/>
      <c r="N141" s="228"/>
      <c r="O141" s="228"/>
      <c r="P141" s="228"/>
      <c r="Q141" s="228"/>
      <c r="R141" s="228"/>
      <c r="S141" s="228"/>
      <c r="T141" s="229"/>
      <c r="AT141" s="230" t="s">
        <v>157</v>
      </c>
      <c r="AU141" s="230" t="s">
        <v>88</v>
      </c>
      <c r="AV141" s="13" t="s">
        <v>88</v>
      </c>
      <c r="AW141" s="13" t="s">
        <v>44</v>
      </c>
      <c r="AX141" s="13" t="s">
        <v>79</v>
      </c>
      <c r="AY141" s="230" t="s">
        <v>148</v>
      </c>
    </row>
    <row r="142" spans="2:51" s="13" customFormat="1" ht="12">
      <c r="B142" s="220"/>
      <c r="C142" s="221"/>
      <c r="D142" s="210" t="s">
        <v>157</v>
      </c>
      <c r="E142" s="222" t="s">
        <v>36</v>
      </c>
      <c r="F142" s="223" t="s">
        <v>193</v>
      </c>
      <c r="G142" s="221"/>
      <c r="H142" s="224">
        <v>15.065</v>
      </c>
      <c r="I142" s="225"/>
      <c r="J142" s="221"/>
      <c r="K142" s="221"/>
      <c r="L142" s="226"/>
      <c r="M142" s="227"/>
      <c r="N142" s="228"/>
      <c r="O142" s="228"/>
      <c r="P142" s="228"/>
      <c r="Q142" s="228"/>
      <c r="R142" s="228"/>
      <c r="S142" s="228"/>
      <c r="T142" s="229"/>
      <c r="AT142" s="230" t="s">
        <v>157</v>
      </c>
      <c r="AU142" s="230" t="s">
        <v>88</v>
      </c>
      <c r="AV142" s="13" t="s">
        <v>88</v>
      </c>
      <c r="AW142" s="13" t="s">
        <v>44</v>
      </c>
      <c r="AX142" s="13" t="s">
        <v>79</v>
      </c>
      <c r="AY142" s="230" t="s">
        <v>148</v>
      </c>
    </row>
    <row r="143" spans="2:51" s="13" customFormat="1" ht="12">
      <c r="B143" s="220"/>
      <c r="C143" s="221"/>
      <c r="D143" s="210" t="s">
        <v>157</v>
      </c>
      <c r="E143" s="222" t="s">
        <v>36</v>
      </c>
      <c r="F143" s="223" t="s">
        <v>194</v>
      </c>
      <c r="G143" s="221"/>
      <c r="H143" s="224">
        <v>9.5</v>
      </c>
      <c r="I143" s="225"/>
      <c r="J143" s="221"/>
      <c r="K143" s="221"/>
      <c r="L143" s="226"/>
      <c r="M143" s="227"/>
      <c r="N143" s="228"/>
      <c r="O143" s="228"/>
      <c r="P143" s="228"/>
      <c r="Q143" s="228"/>
      <c r="R143" s="228"/>
      <c r="S143" s="228"/>
      <c r="T143" s="229"/>
      <c r="AT143" s="230" t="s">
        <v>157</v>
      </c>
      <c r="AU143" s="230" t="s">
        <v>88</v>
      </c>
      <c r="AV143" s="13" t="s">
        <v>88</v>
      </c>
      <c r="AW143" s="13" t="s">
        <v>44</v>
      </c>
      <c r="AX143" s="13" t="s">
        <v>79</v>
      </c>
      <c r="AY143" s="230" t="s">
        <v>148</v>
      </c>
    </row>
    <row r="144" spans="2:51" s="14" customFormat="1" ht="12">
      <c r="B144" s="231"/>
      <c r="C144" s="232"/>
      <c r="D144" s="233" t="s">
        <v>157</v>
      </c>
      <c r="E144" s="234" t="s">
        <v>36</v>
      </c>
      <c r="F144" s="235" t="s">
        <v>161</v>
      </c>
      <c r="G144" s="232"/>
      <c r="H144" s="236">
        <v>58.209</v>
      </c>
      <c r="I144" s="237"/>
      <c r="J144" s="232"/>
      <c r="K144" s="232"/>
      <c r="L144" s="238"/>
      <c r="M144" s="239"/>
      <c r="N144" s="240"/>
      <c r="O144" s="240"/>
      <c r="P144" s="240"/>
      <c r="Q144" s="240"/>
      <c r="R144" s="240"/>
      <c r="S144" s="240"/>
      <c r="T144" s="241"/>
      <c r="AT144" s="242" t="s">
        <v>157</v>
      </c>
      <c r="AU144" s="242" t="s">
        <v>88</v>
      </c>
      <c r="AV144" s="14" t="s">
        <v>155</v>
      </c>
      <c r="AW144" s="14" t="s">
        <v>44</v>
      </c>
      <c r="AX144" s="14" t="s">
        <v>23</v>
      </c>
      <c r="AY144" s="242" t="s">
        <v>148</v>
      </c>
    </row>
    <row r="145" spans="2:65" s="1" customFormat="1" ht="22.5" customHeight="1">
      <c r="B145" s="37"/>
      <c r="C145" s="196" t="s">
        <v>195</v>
      </c>
      <c r="D145" s="196" t="s">
        <v>150</v>
      </c>
      <c r="E145" s="197" t="s">
        <v>196</v>
      </c>
      <c r="F145" s="198" t="s">
        <v>197</v>
      </c>
      <c r="G145" s="199" t="s">
        <v>153</v>
      </c>
      <c r="H145" s="200">
        <v>58.209</v>
      </c>
      <c r="I145" s="201"/>
      <c r="J145" s="202">
        <f>ROUND(I145*H145,2)</f>
        <v>0</v>
      </c>
      <c r="K145" s="198" t="s">
        <v>154</v>
      </c>
      <c r="L145" s="57"/>
      <c r="M145" s="203" t="s">
        <v>36</v>
      </c>
      <c r="N145" s="204" t="s">
        <v>50</v>
      </c>
      <c r="O145" s="38"/>
      <c r="P145" s="205">
        <f>O145*H145</f>
        <v>0</v>
      </c>
      <c r="Q145" s="205">
        <v>0</v>
      </c>
      <c r="R145" s="205">
        <f>Q145*H145</f>
        <v>0</v>
      </c>
      <c r="S145" s="205">
        <v>0</v>
      </c>
      <c r="T145" s="206">
        <f>S145*H145</f>
        <v>0</v>
      </c>
      <c r="AR145" s="19" t="s">
        <v>155</v>
      </c>
      <c r="AT145" s="19" t="s">
        <v>150</v>
      </c>
      <c r="AU145" s="19" t="s">
        <v>88</v>
      </c>
      <c r="AY145" s="19" t="s">
        <v>148</v>
      </c>
      <c r="BE145" s="207">
        <f>IF(N145="základní",J145,0)</f>
        <v>0</v>
      </c>
      <c r="BF145" s="207">
        <f>IF(N145="snížená",J145,0)</f>
        <v>0</v>
      </c>
      <c r="BG145" s="207">
        <f>IF(N145="zákl. přenesená",J145,0)</f>
        <v>0</v>
      </c>
      <c r="BH145" s="207">
        <f>IF(N145="sníž. přenesená",J145,0)</f>
        <v>0</v>
      </c>
      <c r="BI145" s="207">
        <f>IF(N145="nulová",J145,0)</f>
        <v>0</v>
      </c>
      <c r="BJ145" s="19" t="s">
        <v>23</v>
      </c>
      <c r="BK145" s="207">
        <f>ROUND(I145*H145,2)</f>
        <v>0</v>
      </c>
      <c r="BL145" s="19" t="s">
        <v>155</v>
      </c>
      <c r="BM145" s="19" t="s">
        <v>198</v>
      </c>
    </row>
    <row r="146" spans="2:65" s="1" customFormat="1" ht="22.5" customHeight="1">
      <c r="B146" s="37"/>
      <c r="C146" s="196" t="s">
        <v>199</v>
      </c>
      <c r="D146" s="196" t="s">
        <v>150</v>
      </c>
      <c r="E146" s="197" t="s">
        <v>200</v>
      </c>
      <c r="F146" s="198" t="s">
        <v>201</v>
      </c>
      <c r="G146" s="199" t="s">
        <v>172</v>
      </c>
      <c r="H146" s="200">
        <v>43.657</v>
      </c>
      <c r="I146" s="201"/>
      <c r="J146" s="202">
        <f>ROUND(I146*H146,2)</f>
        <v>0</v>
      </c>
      <c r="K146" s="198" t="s">
        <v>154</v>
      </c>
      <c r="L146" s="57"/>
      <c r="M146" s="203" t="s">
        <v>36</v>
      </c>
      <c r="N146" s="204" t="s">
        <v>50</v>
      </c>
      <c r="O146" s="38"/>
      <c r="P146" s="205">
        <f>O146*H146</f>
        <v>0</v>
      </c>
      <c r="Q146" s="205">
        <v>0.00046</v>
      </c>
      <c r="R146" s="205">
        <f>Q146*H146</f>
        <v>0.020082219999999998</v>
      </c>
      <c r="S146" s="205">
        <v>0</v>
      </c>
      <c r="T146" s="206">
        <f>S146*H146</f>
        <v>0</v>
      </c>
      <c r="AR146" s="19" t="s">
        <v>155</v>
      </c>
      <c r="AT146" s="19" t="s">
        <v>150</v>
      </c>
      <c r="AU146" s="19" t="s">
        <v>88</v>
      </c>
      <c r="AY146" s="19" t="s">
        <v>148</v>
      </c>
      <c r="BE146" s="207">
        <f>IF(N146="základní",J146,0)</f>
        <v>0</v>
      </c>
      <c r="BF146" s="207">
        <f>IF(N146="snížená",J146,0)</f>
        <v>0</v>
      </c>
      <c r="BG146" s="207">
        <f>IF(N146="zákl. přenesená",J146,0)</f>
        <v>0</v>
      </c>
      <c r="BH146" s="207">
        <f>IF(N146="sníž. přenesená",J146,0)</f>
        <v>0</v>
      </c>
      <c r="BI146" s="207">
        <f>IF(N146="nulová",J146,0)</f>
        <v>0</v>
      </c>
      <c r="BJ146" s="19" t="s">
        <v>23</v>
      </c>
      <c r="BK146" s="207">
        <f>ROUND(I146*H146,2)</f>
        <v>0</v>
      </c>
      <c r="BL146" s="19" t="s">
        <v>155</v>
      </c>
      <c r="BM146" s="19" t="s">
        <v>202</v>
      </c>
    </row>
    <row r="147" spans="2:51" s="12" customFormat="1" ht="12">
      <c r="B147" s="208"/>
      <c r="C147" s="209"/>
      <c r="D147" s="210" t="s">
        <v>157</v>
      </c>
      <c r="E147" s="211" t="s">
        <v>36</v>
      </c>
      <c r="F147" s="212" t="s">
        <v>178</v>
      </c>
      <c r="G147" s="209"/>
      <c r="H147" s="213" t="s">
        <v>36</v>
      </c>
      <c r="I147" s="214"/>
      <c r="J147" s="209"/>
      <c r="K147" s="209"/>
      <c r="L147" s="215"/>
      <c r="M147" s="216"/>
      <c r="N147" s="217"/>
      <c r="O147" s="217"/>
      <c r="P147" s="217"/>
      <c r="Q147" s="217"/>
      <c r="R147" s="217"/>
      <c r="S147" s="217"/>
      <c r="T147" s="218"/>
      <c r="AT147" s="219" t="s">
        <v>157</v>
      </c>
      <c r="AU147" s="219" t="s">
        <v>88</v>
      </c>
      <c r="AV147" s="12" t="s">
        <v>23</v>
      </c>
      <c r="AW147" s="12" t="s">
        <v>44</v>
      </c>
      <c r="AX147" s="12" t="s">
        <v>79</v>
      </c>
      <c r="AY147" s="219" t="s">
        <v>148</v>
      </c>
    </row>
    <row r="148" spans="2:51" s="13" customFormat="1" ht="12">
      <c r="B148" s="220"/>
      <c r="C148" s="221"/>
      <c r="D148" s="210" t="s">
        <v>157</v>
      </c>
      <c r="E148" s="222" t="s">
        <v>36</v>
      </c>
      <c r="F148" s="223" t="s">
        <v>179</v>
      </c>
      <c r="G148" s="221"/>
      <c r="H148" s="224">
        <v>13.65</v>
      </c>
      <c r="I148" s="225"/>
      <c r="J148" s="221"/>
      <c r="K148" s="221"/>
      <c r="L148" s="226"/>
      <c r="M148" s="227"/>
      <c r="N148" s="228"/>
      <c r="O148" s="228"/>
      <c r="P148" s="228"/>
      <c r="Q148" s="228"/>
      <c r="R148" s="228"/>
      <c r="S148" s="228"/>
      <c r="T148" s="229"/>
      <c r="AT148" s="230" t="s">
        <v>157</v>
      </c>
      <c r="AU148" s="230" t="s">
        <v>88</v>
      </c>
      <c r="AV148" s="13" t="s">
        <v>88</v>
      </c>
      <c r="AW148" s="13" t="s">
        <v>44</v>
      </c>
      <c r="AX148" s="13" t="s">
        <v>79</v>
      </c>
      <c r="AY148" s="230" t="s">
        <v>148</v>
      </c>
    </row>
    <row r="149" spans="2:51" s="13" customFormat="1" ht="12">
      <c r="B149" s="220"/>
      <c r="C149" s="221"/>
      <c r="D149" s="210" t="s">
        <v>157</v>
      </c>
      <c r="E149" s="222" t="s">
        <v>36</v>
      </c>
      <c r="F149" s="223" t="s">
        <v>180</v>
      </c>
      <c r="G149" s="221"/>
      <c r="H149" s="224">
        <v>11.583</v>
      </c>
      <c r="I149" s="225"/>
      <c r="J149" s="221"/>
      <c r="K149" s="221"/>
      <c r="L149" s="226"/>
      <c r="M149" s="227"/>
      <c r="N149" s="228"/>
      <c r="O149" s="228"/>
      <c r="P149" s="228"/>
      <c r="Q149" s="228"/>
      <c r="R149" s="228"/>
      <c r="S149" s="228"/>
      <c r="T149" s="229"/>
      <c r="AT149" s="230" t="s">
        <v>157</v>
      </c>
      <c r="AU149" s="230" t="s">
        <v>88</v>
      </c>
      <c r="AV149" s="13" t="s">
        <v>88</v>
      </c>
      <c r="AW149" s="13" t="s">
        <v>44</v>
      </c>
      <c r="AX149" s="13" t="s">
        <v>79</v>
      </c>
      <c r="AY149" s="230" t="s">
        <v>148</v>
      </c>
    </row>
    <row r="150" spans="2:51" s="13" customFormat="1" ht="12">
      <c r="B150" s="220"/>
      <c r="C150" s="221"/>
      <c r="D150" s="210" t="s">
        <v>157</v>
      </c>
      <c r="E150" s="222" t="s">
        <v>36</v>
      </c>
      <c r="F150" s="223" t="s">
        <v>181</v>
      </c>
      <c r="G150" s="221"/>
      <c r="H150" s="224">
        <v>11.29875</v>
      </c>
      <c r="I150" s="225"/>
      <c r="J150" s="221"/>
      <c r="K150" s="221"/>
      <c r="L150" s="226"/>
      <c r="M150" s="227"/>
      <c r="N150" s="228"/>
      <c r="O150" s="228"/>
      <c r="P150" s="228"/>
      <c r="Q150" s="228"/>
      <c r="R150" s="228"/>
      <c r="S150" s="228"/>
      <c r="T150" s="229"/>
      <c r="AT150" s="230" t="s">
        <v>157</v>
      </c>
      <c r="AU150" s="230" t="s">
        <v>88</v>
      </c>
      <c r="AV150" s="13" t="s">
        <v>88</v>
      </c>
      <c r="AW150" s="13" t="s">
        <v>44</v>
      </c>
      <c r="AX150" s="13" t="s">
        <v>79</v>
      </c>
      <c r="AY150" s="230" t="s">
        <v>148</v>
      </c>
    </row>
    <row r="151" spans="2:51" s="13" customFormat="1" ht="12">
      <c r="B151" s="220"/>
      <c r="C151" s="221"/>
      <c r="D151" s="210" t="s">
        <v>157</v>
      </c>
      <c r="E151" s="222" t="s">
        <v>36</v>
      </c>
      <c r="F151" s="223" t="s">
        <v>182</v>
      </c>
      <c r="G151" s="221"/>
      <c r="H151" s="224">
        <v>7.125</v>
      </c>
      <c r="I151" s="225"/>
      <c r="J151" s="221"/>
      <c r="K151" s="221"/>
      <c r="L151" s="226"/>
      <c r="M151" s="227"/>
      <c r="N151" s="228"/>
      <c r="O151" s="228"/>
      <c r="P151" s="228"/>
      <c r="Q151" s="228"/>
      <c r="R151" s="228"/>
      <c r="S151" s="228"/>
      <c r="T151" s="229"/>
      <c r="AT151" s="230" t="s">
        <v>157</v>
      </c>
      <c r="AU151" s="230" t="s">
        <v>88</v>
      </c>
      <c r="AV151" s="13" t="s">
        <v>88</v>
      </c>
      <c r="AW151" s="13" t="s">
        <v>44</v>
      </c>
      <c r="AX151" s="13" t="s">
        <v>79</v>
      </c>
      <c r="AY151" s="230" t="s">
        <v>148</v>
      </c>
    </row>
    <row r="152" spans="2:51" s="14" customFormat="1" ht="12">
      <c r="B152" s="231"/>
      <c r="C152" s="232"/>
      <c r="D152" s="233" t="s">
        <v>157</v>
      </c>
      <c r="E152" s="234" t="s">
        <v>36</v>
      </c>
      <c r="F152" s="235" t="s">
        <v>161</v>
      </c>
      <c r="G152" s="232"/>
      <c r="H152" s="236">
        <v>43.65675</v>
      </c>
      <c r="I152" s="237"/>
      <c r="J152" s="232"/>
      <c r="K152" s="232"/>
      <c r="L152" s="238"/>
      <c r="M152" s="239"/>
      <c r="N152" s="240"/>
      <c r="O152" s="240"/>
      <c r="P152" s="240"/>
      <c r="Q152" s="240"/>
      <c r="R152" s="240"/>
      <c r="S152" s="240"/>
      <c r="T152" s="241"/>
      <c r="AT152" s="242" t="s">
        <v>157</v>
      </c>
      <c r="AU152" s="242" t="s">
        <v>88</v>
      </c>
      <c r="AV152" s="14" t="s">
        <v>155</v>
      </c>
      <c r="AW152" s="14" t="s">
        <v>44</v>
      </c>
      <c r="AX152" s="14" t="s">
        <v>23</v>
      </c>
      <c r="AY152" s="242" t="s">
        <v>148</v>
      </c>
    </row>
    <row r="153" spans="2:65" s="1" customFormat="1" ht="22.5" customHeight="1">
      <c r="B153" s="37"/>
      <c r="C153" s="196" t="s">
        <v>203</v>
      </c>
      <c r="D153" s="196" t="s">
        <v>150</v>
      </c>
      <c r="E153" s="197" t="s">
        <v>204</v>
      </c>
      <c r="F153" s="198" t="s">
        <v>205</v>
      </c>
      <c r="G153" s="199" t="s">
        <v>172</v>
      </c>
      <c r="H153" s="200">
        <v>43.657</v>
      </c>
      <c r="I153" s="201"/>
      <c r="J153" s="202">
        <f>ROUND(I153*H153,2)</f>
        <v>0</v>
      </c>
      <c r="K153" s="198" t="s">
        <v>154</v>
      </c>
      <c r="L153" s="57"/>
      <c r="M153" s="203" t="s">
        <v>36</v>
      </c>
      <c r="N153" s="204" t="s">
        <v>50</v>
      </c>
      <c r="O153" s="38"/>
      <c r="P153" s="205">
        <f>O153*H153</f>
        <v>0</v>
      </c>
      <c r="Q153" s="205">
        <v>0</v>
      </c>
      <c r="R153" s="205">
        <f>Q153*H153</f>
        <v>0</v>
      </c>
      <c r="S153" s="205">
        <v>0</v>
      </c>
      <c r="T153" s="206">
        <f>S153*H153</f>
        <v>0</v>
      </c>
      <c r="AR153" s="19" t="s">
        <v>155</v>
      </c>
      <c r="AT153" s="19" t="s">
        <v>150</v>
      </c>
      <c r="AU153" s="19" t="s">
        <v>88</v>
      </c>
      <c r="AY153" s="19" t="s">
        <v>148</v>
      </c>
      <c r="BE153" s="207">
        <f>IF(N153="základní",J153,0)</f>
        <v>0</v>
      </c>
      <c r="BF153" s="207">
        <f>IF(N153="snížená",J153,0)</f>
        <v>0</v>
      </c>
      <c r="BG153" s="207">
        <f>IF(N153="zákl. přenesená",J153,0)</f>
        <v>0</v>
      </c>
      <c r="BH153" s="207">
        <f>IF(N153="sníž. přenesená",J153,0)</f>
        <v>0</v>
      </c>
      <c r="BI153" s="207">
        <f>IF(N153="nulová",J153,0)</f>
        <v>0</v>
      </c>
      <c r="BJ153" s="19" t="s">
        <v>23</v>
      </c>
      <c r="BK153" s="207">
        <f>ROUND(I153*H153,2)</f>
        <v>0</v>
      </c>
      <c r="BL153" s="19" t="s">
        <v>155</v>
      </c>
      <c r="BM153" s="19" t="s">
        <v>206</v>
      </c>
    </row>
    <row r="154" spans="2:65" s="1" customFormat="1" ht="22.5" customHeight="1">
      <c r="B154" s="37"/>
      <c r="C154" s="196" t="s">
        <v>28</v>
      </c>
      <c r="D154" s="196" t="s">
        <v>150</v>
      </c>
      <c r="E154" s="197" t="s">
        <v>207</v>
      </c>
      <c r="F154" s="198" t="s">
        <v>208</v>
      </c>
      <c r="G154" s="199" t="s">
        <v>153</v>
      </c>
      <c r="H154" s="200">
        <v>58.209</v>
      </c>
      <c r="I154" s="201"/>
      <c r="J154" s="202">
        <f>ROUND(I154*H154,2)</f>
        <v>0</v>
      </c>
      <c r="K154" s="198" t="s">
        <v>154</v>
      </c>
      <c r="L154" s="57"/>
      <c r="M154" s="203" t="s">
        <v>36</v>
      </c>
      <c r="N154" s="204" t="s">
        <v>50</v>
      </c>
      <c r="O154" s="38"/>
      <c r="P154" s="205">
        <f>O154*H154</f>
        <v>0</v>
      </c>
      <c r="Q154" s="205">
        <v>0.00079</v>
      </c>
      <c r="R154" s="205">
        <f>Q154*H154</f>
        <v>0.04598511</v>
      </c>
      <c r="S154" s="205">
        <v>0</v>
      </c>
      <c r="T154" s="206">
        <f>S154*H154</f>
        <v>0</v>
      </c>
      <c r="AR154" s="19" t="s">
        <v>155</v>
      </c>
      <c r="AT154" s="19" t="s">
        <v>150</v>
      </c>
      <c r="AU154" s="19" t="s">
        <v>88</v>
      </c>
      <c r="AY154" s="19" t="s">
        <v>148</v>
      </c>
      <c r="BE154" s="207">
        <f>IF(N154="základní",J154,0)</f>
        <v>0</v>
      </c>
      <c r="BF154" s="207">
        <f>IF(N154="snížená",J154,0)</f>
        <v>0</v>
      </c>
      <c r="BG154" s="207">
        <f>IF(N154="zákl. přenesená",J154,0)</f>
        <v>0</v>
      </c>
      <c r="BH154" s="207">
        <f>IF(N154="sníž. přenesená",J154,0)</f>
        <v>0</v>
      </c>
      <c r="BI154" s="207">
        <f>IF(N154="nulová",J154,0)</f>
        <v>0</v>
      </c>
      <c r="BJ154" s="19" t="s">
        <v>23</v>
      </c>
      <c r="BK154" s="207">
        <f>ROUND(I154*H154,2)</f>
        <v>0</v>
      </c>
      <c r="BL154" s="19" t="s">
        <v>155</v>
      </c>
      <c r="BM154" s="19" t="s">
        <v>209</v>
      </c>
    </row>
    <row r="155" spans="2:51" s="12" customFormat="1" ht="12">
      <c r="B155" s="208"/>
      <c r="C155" s="209"/>
      <c r="D155" s="210" t="s">
        <v>157</v>
      </c>
      <c r="E155" s="211" t="s">
        <v>36</v>
      </c>
      <c r="F155" s="212" t="s">
        <v>158</v>
      </c>
      <c r="G155" s="209"/>
      <c r="H155" s="213" t="s">
        <v>36</v>
      </c>
      <c r="I155" s="214"/>
      <c r="J155" s="209"/>
      <c r="K155" s="209"/>
      <c r="L155" s="215"/>
      <c r="M155" s="216"/>
      <c r="N155" s="217"/>
      <c r="O155" s="217"/>
      <c r="P155" s="217"/>
      <c r="Q155" s="217"/>
      <c r="R155" s="217"/>
      <c r="S155" s="217"/>
      <c r="T155" s="218"/>
      <c r="AT155" s="219" t="s">
        <v>157</v>
      </c>
      <c r="AU155" s="219" t="s">
        <v>88</v>
      </c>
      <c r="AV155" s="12" t="s">
        <v>23</v>
      </c>
      <c r="AW155" s="12" t="s">
        <v>44</v>
      </c>
      <c r="AX155" s="12" t="s">
        <v>79</v>
      </c>
      <c r="AY155" s="219" t="s">
        <v>148</v>
      </c>
    </row>
    <row r="156" spans="2:51" s="12" customFormat="1" ht="12">
      <c r="B156" s="208"/>
      <c r="C156" s="209"/>
      <c r="D156" s="210" t="s">
        <v>157</v>
      </c>
      <c r="E156" s="211" t="s">
        <v>36</v>
      </c>
      <c r="F156" s="212" t="s">
        <v>159</v>
      </c>
      <c r="G156" s="209"/>
      <c r="H156" s="213" t="s">
        <v>36</v>
      </c>
      <c r="I156" s="214"/>
      <c r="J156" s="209"/>
      <c r="K156" s="209"/>
      <c r="L156" s="215"/>
      <c r="M156" s="216"/>
      <c r="N156" s="217"/>
      <c r="O156" s="217"/>
      <c r="P156" s="217"/>
      <c r="Q156" s="217"/>
      <c r="R156" s="217"/>
      <c r="S156" s="217"/>
      <c r="T156" s="218"/>
      <c r="AT156" s="219" t="s">
        <v>157</v>
      </c>
      <c r="AU156" s="219" t="s">
        <v>88</v>
      </c>
      <c r="AV156" s="12" t="s">
        <v>23</v>
      </c>
      <c r="AW156" s="12" t="s">
        <v>44</v>
      </c>
      <c r="AX156" s="12" t="s">
        <v>79</v>
      </c>
      <c r="AY156" s="219" t="s">
        <v>148</v>
      </c>
    </row>
    <row r="157" spans="2:51" s="12" customFormat="1" ht="12">
      <c r="B157" s="208"/>
      <c r="C157" s="209"/>
      <c r="D157" s="210" t="s">
        <v>157</v>
      </c>
      <c r="E157" s="211" t="s">
        <v>36</v>
      </c>
      <c r="F157" s="212" t="s">
        <v>178</v>
      </c>
      <c r="G157" s="209"/>
      <c r="H157" s="213" t="s">
        <v>36</v>
      </c>
      <c r="I157" s="214"/>
      <c r="J157" s="209"/>
      <c r="K157" s="209"/>
      <c r="L157" s="215"/>
      <c r="M157" s="216"/>
      <c r="N157" s="217"/>
      <c r="O157" s="217"/>
      <c r="P157" s="217"/>
      <c r="Q157" s="217"/>
      <c r="R157" s="217"/>
      <c r="S157" s="217"/>
      <c r="T157" s="218"/>
      <c r="AT157" s="219" t="s">
        <v>157</v>
      </c>
      <c r="AU157" s="219" t="s">
        <v>88</v>
      </c>
      <c r="AV157" s="12" t="s">
        <v>23</v>
      </c>
      <c r="AW157" s="12" t="s">
        <v>44</v>
      </c>
      <c r="AX157" s="12" t="s">
        <v>79</v>
      </c>
      <c r="AY157" s="219" t="s">
        <v>148</v>
      </c>
    </row>
    <row r="158" spans="2:51" s="13" customFormat="1" ht="12">
      <c r="B158" s="220"/>
      <c r="C158" s="221"/>
      <c r="D158" s="210" t="s">
        <v>157</v>
      </c>
      <c r="E158" s="222" t="s">
        <v>36</v>
      </c>
      <c r="F158" s="223" t="s">
        <v>191</v>
      </c>
      <c r="G158" s="221"/>
      <c r="H158" s="224">
        <v>18.2</v>
      </c>
      <c r="I158" s="225"/>
      <c r="J158" s="221"/>
      <c r="K158" s="221"/>
      <c r="L158" s="226"/>
      <c r="M158" s="227"/>
      <c r="N158" s="228"/>
      <c r="O158" s="228"/>
      <c r="P158" s="228"/>
      <c r="Q158" s="228"/>
      <c r="R158" s="228"/>
      <c r="S158" s="228"/>
      <c r="T158" s="229"/>
      <c r="AT158" s="230" t="s">
        <v>157</v>
      </c>
      <c r="AU158" s="230" t="s">
        <v>88</v>
      </c>
      <c r="AV158" s="13" t="s">
        <v>88</v>
      </c>
      <c r="AW158" s="13" t="s">
        <v>44</v>
      </c>
      <c r="AX158" s="13" t="s">
        <v>79</v>
      </c>
      <c r="AY158" s="230" t="s">
        <v>148</v>
      </c>
    </row>
    <row r="159" spans="2:51" s="13" customFormat="1" ht="12">
      <c r="B159" s="220"/>
      <c r="C159" s="221"/>
      <c r="D159" s="210" t="s">
        <v>157</v>
      </c>
      <c r="E159" s="222" t="s">
        <v>36</v>
      </c>
      <c r="F159" s="223" t="s">
        <v>192</v>
      </c>
      <c r="G159" s="221"/>
      <c r="H159" s="224">
        <v>15.444</v>
      </c>
      <c r="I159" s="225"/>
      <c r="J159" s="221"/>
      <c r="K159" s="221"/>
      <c r="L159" s="226"/>
      <c r="M159" s="227"/>
      <c r="N159" s="228"/>
      <c r="O159" s="228"/>
      <c r="P159" s="228"/>
      <c r="Q159" s="228"/>
      <c r="R159" s="228"/>
      <c r="S159" s="228"/>
      <c r="T159" s="229"/>
      <c r="AT159" s="230" t="s">
        <v>157</v>
      </c>
      <c r="AU159" s="230" t="s">
        <v>88</v>
      </c>
      <c r="AV159" s="13" t="s">
        <v>88</v>
      </c>
      <c r="AW159" s="13" t="s">
        <v>44</v>
      </c>
      <c r="AX159" s="13" t="s">
        <v>79</v>
      </c>
      <c r="AY159" s="230" t="s">
        <v>148</v>
      </c>
    </row>
    <row r="160" spans="2:51" s="13" customFormat="1" ht="12">
      <c r="B160" s="220"/>
      <c r="C160" s="221"/>
      <c r="D160" s="210" t="s">
        <v>157</v>
      </c>
      <c r="E160" s="222" t="s">
        <v>36</v>
      </c>
      <c r="F160" s="223" t="s">
        <v>193</v>
      </c>
      <c r="G160" s="221"/>
      <c r="H160" s="224">
        <v>15.065</v>
      </c>
      <c r="I160" s="225"/>
      <c r="J160" s="221"/>
      <c r="K160" s="221"/>
      <c r="L160" s="226"/>
      <c r="M160" s="227"/>
      <c r="N160" s="228"/>
      <c r="O160" s="228"/>
      <c r="P160" s="228"/>
      <c r="Q160" s="228"/>
      <c r="R160" s="228"/>
      <c r="S160" s="228"/>
      <c r="T160" s="229"/>
      <c r="AT160" s="230" t="s">
        <v>157</v>
      </c>
      <c r="AU160" s="230" t="s">
        <v>88</v>
      </c>
      <c r="AV160" s="13" t="s">
        <v>88</v>
      </c>
      <c r="AW160" s="13" t="s">
        <v>44</v>
      </c>
      <c r="AX160" s="13" t="s">
        <v>79</v>
      </c>
      <c r="AY160" s="230" t="s">
        <v>148</v>
      </c>
    </row>
    <row r="161" spans="2:51" s="13" customFormat="1" ht="12">
      <c r="B161" s="220"/>
      <c r="C161" s="221"/>
      <c r="D161" s="210" t="s">
        <v>157</v>
      </c>
      <c r="E161" s="222" t="s">
        <v>36</v>
      </c>
      <c r="F161" s="223" t="s">
        <v>194</v>
      </c>
      <c r="G161" s="221"/>
      <c r="H161" s="224">
        <v>9.5</v>
      </c>
      <c r="I161" s="225"/>
      <c r="J161" s="221"/>
      <c r="K161" s="221"/>
      <c r="L161" s="226"/>
      <c r="M161" s="227"/>
      <c r="N161" s="228"/>
      <c r="O161" s="228"/>
      <c r="P161" s="228"/>
      <c r="Q161" s="228"/>
      <c r="R161" s="228"/>
      <c r="S161" s="228"/>
      <c r="T161" s="229"/>
      <c r="AT161" s="230" t="s">
        <v>157</v>
      </c>
      <c r="AU161" s="230" t="s">
        <v>88</v>
      </c>
      <c r="AV161" s="13" t="s">
        <v>88</v>
      </c>
      <c r="AW161" s="13" t="s">
        <v>44</v>
      </c>
      <c r="AX161" s="13" t="s">
        <v>79</v>
      </c>
      <c r="AY161" s="230" t="s">
        <v>148</v>
      </c>
    </row>
    <row r="162" spans="2:51" s="14" customFormat="1" ht="12">
      <c r="B162" s="231"/>
      <c r="C162" s="232"/>
      <c r="D162" s="233" t="s">
        <v>157</v>
      </c>
      <c r="E162" s="234" t="s">
        <v>36</v>
      </c>
      <c r="F162" s="235" t="s">
        <v>161</v>
      </c>
      <c r="G162" s="232"/>
      <c r="H162" s="236">
        <v>58.209</v>
      </c>
      <c r="I162" s="237"/>
      <c r="J162" s="232"/>
      <c r="K162" s="232"/>
      <c r="L162" s="238"/>
      <c r="M162" s="239"/>
      <c r="N162" s="240"/>
      <c r="O162" s="240"/>
      <c r="P162" s="240"/>
      <c r="Q162" s="240"/>
      <c r="R162" s="240"/>
      <c r="S162" s="240"/>
      <c r="T162" s="241"/>
      <c r="AT162" s="242" t="s">
        <v>157</v>
      </c>
      <c r="AU162" s="242" t="s">
        <v>88</v>
      </c>
      <c r="AV162" s="14" t="s">
        <v>155</v>
      </c>
      <c r="AW162" s="14" t="s">
        <v>44</v>
      </c>
      <c r="AX162" s="14" t="s">
        <v>23</v>
      </c>
      <c r="AY162" s="242" t="s">
        <v>148</v>
      </c>
    </row>
    <row r="163" spans="2:65" s="1" customFormat="1" ht="22.5" customHeight="1">
      <c r="B163" s="37"/>
      <c r="C163" s="196" t="s">
        <v>210</v>
      </c>
      <c r="D163" s="196" t="s">
        <v>150</v>
      </c>
      <c r="E163" s="197" t="s">
        <v>211</v>
      </c>
      <c r="F163" s="198" t="s">
        <v>212</v>
      </c>
      <c r="G163" s="199" t="s">
        <v>153</v>
      </c>
      <c r="H163" s="200">
        <v>58.209</v>
      </c>
      <c r="I163" s="201"/>
      <c r="J163" s="202">
        <f>ROUND(I163*H163,2)</f>
        <v>0</v>
      </c>
      <c r="K163" s="198" t="s">
        <v>154</v>
      </c>
      <c r="L163" s="57"/>
      <c r="M163" s="203" t="s">
        <v>36</v>
      </c>
      <c r="N163" s="204" t="s">
        <v>50</v>
      </c>
      <c r="O163" s="38"/>
      <c r="P163" s="205">
        <f>O163*H163</f>
        <v>0</v>
      </c>
      <c r="Q163" s="205">
        <v>0</v>
      </c>
      <c r="R163" s="205">
        <f>Q163*H163</f>
        <v>0</v>
      </c>
      <c r="S163" s="205">
        <v>0</v>
      </c>
      <c r="T163" s="206">
        <f>S163*H163</f>
        <v>0</v>
      </c>
      <c r="AR163" s="19" t="s">
        <v>155</v>
      </c>
      <c r="AT163" s="19" t="s">
        <v>150</v>
      </c>
      <c r="AU163" s="19" t="s">
        <v>88</v>
      </c>
      <c r="AY163" s="19" t="s">
        <v>148</v>
      </c>
      <c r="BE163" s="207">
        <f>IF(N163="základní",J163,0)</f>
        <v>0</v>
      </c>
      <c r="BF163" s="207">
        <f>IF(N163="snížená",J163,0)</f>
        <v>0</v>
      </c>
      <c r="BG163" s="207">
        <f>IF(N163="zákl. přenesená",J163,0)</f>
        <v>0</v>
      </c>
      <c r="BH163" s="207">
        <f>IF(N163="sníž. přenesená",J163,0)</f>
        <v>0</v>
      </c>
      <c r="BI163" s="207">
        <f>IF(N163="nulová",J163,0)</f>
        <v>0</v>
      </c>
      <c r="BJ163" s="19" t="s">
        <v>23</v>
      </c>
      <c r="BK163" s="207">
        <f>ROUND(I163*H163,2)</f>
        <v>0</v>
      </c>
      <c r="BL163" s="19" t="s">
        <v>155</v>
      </c>
      <c r="BM163" s="19" t="s">
        <v>213</v>
      </c>
    </row>
    <row r="164" spans="2:65" s="1" customFormat="1" ht="22.5" customHeight="1">
      <c r="B164" s="37"/>
      <c r="C164" s="196" t="s">
        <v>214</v>
      </c>
      <c r="D164" s="196" t="s">
        <v>150</v>
      </c>
      <c r="E164" s="197" t="s">
        <v>215</v>
      </c>
      <c r="F164" s="198" t="s">
        <v>216</v>
      </c>
      <c r="G164" s="199" t="s">
        <v>172</v>
      </c>
      <c r="H164" s="200">
        <v>11.166</v>
      </c>
      <c r="I164" s="201"/>
      <c r="J164" s="202">
        <f>ROUND(I164*H164,2)</f>
        <v>0</v>
      </c>
      <c r="K164" s="198" t="s">
        <v>154</v>
      </c>
      <c r="L164" s="57"/>
      <c r="M164" s="203" t="s">
        <v>36</v>
      </c>
      <c r="N164" s="204" t="s">
        <v>50</v>
      </c>
      <c r="O164" s="38"/>
      <c r="P164" s="205">
        <f>O164*H164</f>
        <v>0</v>
      </c>
      <c r="Q164" s="205">
        <v>0</v>
      </c>
      <c r="R164" s="205">
        <f>Q164*H164</f>
        <v>0</v>
      </c>
      <c r="S164" s="205">
        <v>0</v>
      </c>
      <c r="T164" s="206">
        <f>S164*H164</f>
        <v>0</v>
      </c>
      <c r="AR164" s="19" t="s">
        <v>155</v>
      </c>
      <c r="AT164" s="19" t="s">
        <v>150</v>
      </c>
      <c r="AU164" s="19" t="s">
        <v>88</v>
      </c>
      <c r="AY164" s="19" t="s">
        <v>148</v>
      </c>
      <c r="BE164" s="207">
        <f>IF(N164="základní",J164,0)</f>
        <v>0</v>
      </c>
      <c r="BF164" s="207">
        <f>IF(N164="snížená",J164,0)</f>
        <v>0</v>
      </c>
      <c r="BG164" s="207">
        <f>IF(N164="zákl. přenesená",J164,0)</f>
        <v>0</v>
      </c>
      <c r="BH164" s="207">
        <f>IF(N164="sníž. přenesená",J164,0)</f>
        <v>0</v>
      </c>
      <c r="BI164" s="207">
        <f>IF(N164="nulová",J164,0)</f>
        <v>0</v>
      </c>
      <c r="BJ164" s="19" t="s">
        <v>23</v>
      </c>
      <c r="BK164" s="207">
        <f>ROUND(I164*H164,2)</f>
        <v>0</v>
      </c>
      <c r="BL164" s="19" t="s">
        <v>155</v>
      </c>
      <c r="BM164" s="19" t="s">
        <v>217</v>
      </c>
    </row>
    <row r="165" spans="2:51" s="13" customFormat="1" ht="12">
      <c r="B165" s="220"/>
      <c r="C165" s="221"/>
      <c r="D165" s="210" t="s">
        <v>157</v>
      </c>
      <c r="E165" s="222" t="s">
        <v>36</v>
      </c>
      <c r="F165" s="223" t="s">
        <v>218</v>
      </c>
      <c r="G165" s="221"/>
      <c r="H165" s="224">
        <v>11.166</v>
      </c>
      <c r="I165" s="225"/>
      <c r="J165" s="221"/>
      <c r="K165" s="221"/>
      <c r="L165" s="226"/>
      <c r="M165" s="227"/>
      <c r="N165" s="228"/>
      <c r="O165" s="228"/>
      <c r="P165" s="228"/>
      <c r="Q165" s="228"/>
      <c r="R165" s="228"/>
      <c r="S165" s="228"/>
      <c r="T165" s="229"/>
      <c r="AT165" s="230" t="s">
        <v>157</v>
      </c>
      <c r="AU165" s="230" t="s">
        <v>88</v>
      </c>
      <c r="AV165" s="13" t="s">
        <v>88</v>
      </c>
      <c r="AW165" s="13" t="s">
        <v>44</v>
      </c>
      <c r="AX165" s="13" t="s">
        <v>79</v>
      </c>
      <c r="AY165" s="230" t="s">
        <v>148</v>
      </c>
    </row>
    <row r="166" spans="2:51" s="14" customFormat="1" ht="12">
      <c r="B166" s="231"/>
      <c r="C166" s="232"/>
      <c r="D166" s="233" t="s">
        <v>157</v>
      </c>
      <c r="E166" s="234" t="s">
        <v>36</v>
      </c>
      <c r="F166" s="235" t="s">
        <v>161</v>
      </c>
      <c r="G166" s="232"/>
      <c r="H166" s="236">
        <v>11.166</v>
      </c>
      <c r="I166" s="237"/>
      <c r="J166" s="232"/>
      <c r="K166" s="232"/>
      <c r="L166" s="238"/>
      <c r="M166" s="239"/>
      <c r="N166" s="240"/>
      <c r="O166" s="240"/>
      <c r="P166" s="240"/>
      <c r="Q166" s="240"/>
      <c r="R166" s="240"/>
      <c r="S166" s="240"/>
      <c r="T166" s="241"/>
      <c r="AT166" s="242" t="s">
        <v>157</v>
      </c>
      <c r="AU166" s="242" t="s">
        <v>88</v>
      </c>
      <c r="AV166" s="14" t="s">
        <v>155</v>
      </c>
      <c r="AW166" s="14" t="s">
        <v>44</v>
      </c>
      <c r="AX166" s="14" t="s">
        <v>23</v>
      </c>
      <c r="AY166" s="242" t="s">
        <v>148</v>
      </c>
    </row>
    <row r="167" spans="2:65" s="1" customFormat="1" ht="31.5" customHeight="1">
      <c r="B167" s="37"/>
      <c r="C167" s="196" t="s">
        <v>219</v>
      </c>
      <c r="D167" s="196" t="s">
        <v>150</v>
      </c>
      <c r="E167" s="197" t="s">
        <v>220</v>
      </c>
      <c r="F167" s="198" t="s">
        <v>221</v>
      </c>
      <c r="G167" s="199" t="s">
        <v>172</v>
      </c>
      <c r="H167" s="200">
        <v>111.66</v>
      </c>
      <c r="I167" s="201"/>
      <c r="J167" s="202">
        <f>ROUND(I167*H167,2)</f>
        <v>0</v>
      </c>
      <c r="K167" s="198" t="s">
        <v>154</v>
      </c>
      <c r="L167" s="57"/>
      <c r="M167" s="203" t="s">
        <v>36</v>
      </c>
      <c r="N167" s="204" t="s">
        <v>50</v>
      </c>
      <c r="O167" s="38"/>
      <c r="P167" s="205">
        <f>O167*H167</f>
        <v>0</v>
      </c>
      <c r="Q167" s="205">
        <v>0</v>
      </c>
      <c r="R167" s="205">
        <f>Q167*H167</f>
        <v>0</v>
      </c>
      <c r="S167" s="205">
        <v>0</v>
      </c>
      <c r="T167" s="206">
        <f>S167*H167</f>
        <v>0</v>
      </c>
      <c r="AR167" s="19" t="s">
        <v>155</v>
      </c>
      <c r="AT167" s="19" t="s">
        <v>150</v>
      </c>
      <c r="AU167" s="19" t="s">
        <v>88</v>
      </c>
      <c r="AY167" s="19" t="s">
        <v>148</v>
      </c>
      <c r="BE167" s="207">
        <f>IF(N167="základní",J167,0)</f>
        <v>0</v>
      </c>
      <c r="BF167" s="207">
        <f>IF(N167="snížená",J167,0)</f>
        <v>0</v>
      </c>
      <c r="BG167" s="207">
        <f>IF(N167="zákl. přenesená",J167,0)</f>
        <v>0</v>
      </c>
      <c r="BH167" s="207">
        <f>IF(N167="sníž. přenesená",J167,0)</f>
        <v>0</v>
      </c>
      <c r="BI167" s="207">
        <f>IF(N167="nulová",J167,0)</f>
        <v>0</v>
      </c>
      <c r="BJ167" s="19" t="s">
        <v>23</v>
      </c>
      <c r="BK167" s="207">
        <f>ROUND(I167*H167,2)</f>
        <v>0</v>
      </c>
      <c r="BL167" s="19" t="s">
        <v>155</v>
      </c>
      <c r="BM167" s="19" t="s">
        <v>222</v>
      </c>
    </row>
    <row r="168" spans="2:51" s="13" customFormat="1" ht="12">
      <c r="B168" s="220"/>
      <c r="C168" s="221"/>
      <c r="D168" s="210" t="s">
        <v>157</v>
      </c>
      <c r="E168" s="222" t="s">
        <v>36</v>
      </c>
      <c r="F168" s="223" t="s">
        <v>223</v>
      </c>
      <c r="G168" s="221"/>
      <c r="H168" s="224">
        <v>111.66</v>
      </c>
      <c r="I168" s="225"/>
      <c r="J168" s="221"/>
      <c r="K168" s="221"/>
      <c r="L168" s="226"/>
      <c r="M168" s="227"/>
      <c r="N168" s="228"/>
      <c r="O168" s="228"/>
      <c r="P168" s="228"/>
      <c r="Q168" s="228"/>
      <c r="R168" s="228"/>
      <c r="S168" s="228"/>
      <c r="T168" s="229"/>
      <c r="AT168" s="230" t="s">
        <v>157</v>
      </c>
      <c r="AU168" s="230" t="s">
        <v>88</v>
      </c>
      <c r="AV168" s="13" t="s">
        <v>88</v>
      </c>
      <c r="AW168" s="13" t="s">
        <v>44</v>
      </c>
      <c r="AX168" s="13" t="s">
        <v>79</v>
      </c>
      <c r="AY168" s="230" t="s">
        <v>148</v>
      </c>
    </row>
    <row r="169" spans="2:51" s="14" customFormat="1" ht="12">
      <c r="B169" s="231"/>
      <c r="C169" s="232"/>
      <c r="D169" s="233" t="s">
        <v>157</v>
      </c>
      <c r="E169" s="234" t="s">
        <v>36</v>
      </c>
      <c r="F169" s="235" t="s">
        <v>161</v>
      </c>
      <c r="G169" s="232"/>
      <c r="H169" s="236">
        <v>111.66</v>
      </c>
      <c r="I169" s="237"/>
      <c r="J169" s="232"/>
      <c r="K169" s="232"/>
      <c r="L169" s="238"/>
      <c r="M169" s="239"/>
      <c r="N169" s="240"/>
      <c r="O169" s="240"/>
      <c r="P169" s="240"/>
      <c r="Q169" s="240"/>
      <c r="R169" s="240"/>
      <c r="S169" s="240"/>
      <c r="T169" s="241"/>
      <c r="AT169" s="242" t="s">
        <v>157</v>
      </c>
      <c r="AU169" s="242" t="s">
        <v>88</v>
      </c>
      <c r="AV169" s="14" t="s">
        <v>155</v>
      </c>
      <c r="AW169" s="14" t="s">
        <v>44</v>
      </c>
      <c r="AX169" s="14" t="s">
        <v>23</v>
      </c>
      <c r="AY169" s="242" t="s">
        <v>148</v>
      </c>
    </row>
    <row r="170" spans="2:65" s="1" customFormat="1" ht="22.5" customHeight="1">
      <c r="B170" s="37"/>
      <c r="C170" s="196" t="s">
        <v>224</v>
      </c>
      <c r="D170" s="196" t="s">
        <v>150</v>
      </c>
      <c r="E170" s="197" t="s">
        <v>225</v>
      </c>
      <c r="F170" s="198" t="s">
        <v>226</v>
      </c>
      <c r="G170" s="199" t="s">
        <v>172</v>
      </c>
      <c r="H170" s="200">
        <v>11.166</v>
      </c>
      <c r="I170" s="201"/>
      <c r="J170" s="202">
        <f>ROUND(I170*H170,2)</f>
        <v>0</v>
      </c>
      <c r="K170" s="198" t="s">
        <v>154</v>
      </c>
      <c r="L170" s="57"/>
      <c r="M170" s="203" t="s">
        <v>36</v>
      </c>
      <c r="N170" s="204" t="s">
        <v>50</v>
      </c>
      <c r="O170" s="38"/>
      <c r="P170" s="205">
        <f>O170*H170</f>
        <v>0</v>
      </c>
      <c r="Q170" s="205">
        <v>0</v>
      </c>
      <c r="R170" s="205">
        <f>Q170*H170</f>
        <v>0</v>
      </c>
      <c r="S170" s="205">
        <v>0</v>
      </c>
      <c r="T170" s="206">
        <f>S170*H170</f>
        <v>0</v>
      </c>
      <c r="AR170" s="19" t="s">
        <v>155</v>
      </c>
      <c r="AT170" s="19" t="s">
        <v>150</v>
      </c>
      <c r="AU170" s="19" t="s">
        <v>88</v>
      </c>
      <c r="AY170" s="19" t="s">
        <v>148</v>
      </c>
      <c r="BE170" s="207">
        <f>IF(N170="základní",J170,0)</f>
        <v>0</v>
      </c>
      <c r="BF170" s="207">
        <f>IF(N170="snížená",J170,0)</f>
        <v>0</v>
      </c>
      <c r="BG170" s="207">
        <f>IF(N170="zákl. přenesená",J170,0)</f>
        <v>0</v>
      </c>
      <c r="BH170" s="207">
        <f>IF(N170="sníž. přenesená",J170,0)</f>
        <v>0</v>
      </c>
      <c r="BI170" s="207">
        <f>IF(N170="nulová",J170,0)</f>
        <v>0</v>
      </c>
      <c r="BJ170" s="19" t="s">
        <v>23</v>
      </c>
      <c r="BK170" s="207">
        <f>ROUND(I170*H170,2)</f>
        <v>0</v>
      </c>
      <c r="BL170" s="19" t="s">
        <v>155</v>
      </c>
      <c r="BM170" s="19" t="s">
        <v>227</v>
      </c>
    </row>
    <row r="171" spans="2:65" s="1" customFormat="1" ht="22.5" customHeight="1">
      <c r="B171" s="37"/>
      <c r="C171" s="196" t="s">
        <v>8</v>
      </c>
      <c r="D171" s="196" t="s">
        <v>150</v>
      </c>
      <c r="E171" s="197" t="s">
        <v>228</v>
      </c>
      <c r="F171" s="198" t="s">
        <v>229</v>
      </c>
      <c r="G171" s="199" t="s">
        <v>172</v>
      </c>
      <c r="H171" s="200">
        <v>11.166</v>
      </c>
      <c r="I171" s="201"/>
      <c r="J171" s="202">
        <f>ROUND(I171*H171,2)</f>
        <v>0</v>
      </c>
      <c r="K171" s="198" t="s">
        <v>154</v>
      </c>
      <c r="L171" s="57"/>
      <c r="M171" s="203" t="s">
        <v>36</v>
      </c>
      <c r="N171" s="204" t="s">
        <v>50</v>
      </c>
      <c r="O171" s="38"/>
      <c r="P171" s="205">
        <f>O171*H171</f>
        <v>0</v>
      </c>
      <c r="Q171" s="205">
        <v>0</v>
      </c>
      <c r="R171" s="205">
        <f>Q171*H171</f>
        <v>0</v>
      </c>
      <c r="S171" s="205">
        <v>0</v>
      </c>
      <c r="T171" s="206">
        <f>S171*H171</f>
        <v>0</v>
      </c>
      <c r="AR171" s="19" t="s">
        <v>155</v>
      </c>
      <c r="AT171" s="19" t="s">
        <v>150</v>
      </c>
      <c r="AU171" s="19" t="s">
        <v>88</v>
      </c>
      <c r="AY171" s="19" t="s">
        <v>148</v>
      </c>
      <c r="BE171" s="207">
        <f>IF(N171="základní",J171,0)</f>
        <v>0</v>
      </c>
      <c r="BF171" s="207">
        <f>IF(N171="snížená",J171,0)</f>
        <v>0</v>
      </c>
      <c r="BG171" s="207">
        <f>IF(N171="zákl. přenesená",J171,0)</f>
        <v>0</v>
      </c>
      <c r="BH171" s="207">
        <f>IF(N171="sníž. přenesená",J171,0)</f>
        <v>0</v>
      </c>
      <c r="BI171" s="207">
        <f>IF(N171="nulová",J171,0)</f>
        <v>0</v>
      </c>
      <c r="BJ171" s="19" t="s">
        <v>23</v>
      </c>
      <c r="BK171" s="207">
        <f>ROUND(I171*H171,2)</f>
        <v>0</v>
      </c>
      <c r="BL171" s="19" t="s">
        <v>155</v>
      </c>
      <c r="BM171" s="19" t="s">
        <v>230</v>
      </c>
    </row>
    <row r="172" spans="2:65" s="1" customFormat="1" ht="22.5" customHeight="1">
      <c r="B172" s="37"/>
      <c r="C172" s="196" t="s">
        <v>231</v>
      </c>
      <c r="D172" s="196" t="s">
        <v>150</v>
      </c>
      <c r="E172" s="197" t="s">
        <v>232</v>
      </c>
      <c r="F172" s="198" t="s">
        <v>233</v>
      </c>
      <c r="G172" s="199" t="s">
        <v>234</v>
      </c>
      <c r="H172" s="200">
        <v>20.657</v>
      </c>
      <c r="I172" s="201"/>
      <c r="J172" s="202">
        <f>ROUND(I172*H172,2)</f>
        <v>0</v>
      </c>
      <c r="K172" s="198" t="s">
        <v>154</v>
      </c>
      <c r="L172" s="57"/>
      <c r="M172" s="203" t="s">
        <v>36</v>
      </c>
      <c r="N172" s="204" t="s">
        <v>50</v>
      </c>
      <c r="O172" s="38"/>
      <c r="P172" s="205">
        <f>O172*H172</f>
        <v>0</v>
      </c>
      <c r="Q172" s="205">
        <v>0</v>
      </c>
      <c r="R172" s="205">
        <f>Q172*H172</f>
        <v>0</v>
      </c>
      <c r="S172" s="205">
        <v>0</v>
      </c>
      <c r="T172" s="206">
        <f>S172*H172</f>
        <v>0</v>
      </c>
      <c r="AR172" s="19" t="s">
        <v>155</v>
      </c>
      <c r="AT172" s="19" t="s">
        <v>150</v>
      </c>
      <c r="AU172" s="19" t="s">
        <v>88</v>
      </c>
      <c r="AY172" s="19" t="s">
        <v>148</v>
      </c>
      <c r="BE172" s="207">
        <f>IF(N172="základní",J172,0)</f>
        <v>0</v>
      </c>
      <c r="BF172" s="207">
        <f>IF(N172="snížená",J172,0)</f>
        <v>0</v>
      </c>
      <c r="BG172" s="207">
        <f>IF(N172="zákl. přenesená",J172,0)</f>
        <v>0</v>
      </c>
      <c r="BH172" s="207">
        <f>IF(N172="sníž. přenesená",J172,0)</f>
        <v>0</v>
      </c>
      <c r="BI172" s="207">
        <f>IF(N172="nulová",J172,0)</f>
        <v>0</v>
      </c>
      <c r="BJ172" s="19" t="s">
        <v>23</v>
      </c>
      <c r="BK172" s="207">
        <f>ROUND(I172*H172,2)</f>
        <v>0</v>
      </c>
      <c r="BL172" s="19" t="s">
        <v>155</v>
      </c>
      <c r="BM172" s="19" t="s">
        <v>235</v>
      </c>
    </row>
    <row r="173" spans="2:51" s="13" customFormat="1" ht="12">
      <c r="B173" s="220"/>
      <c r="C173" s="221"/>
      <c r="D173" s="210" t="s">
        <v>157</v>
      </c>
      <c r="E173" s="222" t="s">
        <v>36</v>
      </c>
      <c r="F173" s="223" t="s">
        <v>236</v>
      </c>
      <c r="G173" s="221"/>
      <c r="H173" s="224">
        <v>20.6571</v>
      </c>
      <c r="I173" s="225"/>
      <c r="J173" s="221"/>
      <c r="K173" s="221"/>
      <c r="L173" s="226"/>
      <c r="M173" s="227"/>
      <c r="N173" s="228"/>
      <c r="O173" s="228"/>
      <c r="P173" s="228"/>
      <c r="Q173" s="228"/>
      <c r="R173" s="228"/>
      <c r="S173" s="228"/>
      <c r="T173" s="229"/>
      <c r="AT173" s="230" t="s">
        <v>157</v>
      </c>
      <c r="AU173" s="230" t="s">
        <v>88</v>
      </c>
      <c r="AV173" s="13" t="s">
        <v>88</v>
      </c>
      <c r="AW173" s="13" t="s">
        <v>44</v>
      </c>
      <c r="AX173" s="13" t="s">
        <v>79</v>
      </c>
      <c r="AY173" s="230" t="s">
        <v>148</v>
      </c>
    </row>
    <row r="174" spans="2:51" s="14" customFormat="1" ht="12">
      <c r="B174" s="231"/>
      <c r="C174" s="232"/>
      <c r="D174" s="233" t="s">
        <v>157</v>
      </c>
      <c r="E174" s="234" t="s">
        <v>36</v>
      </c>
      <c r="F174" s="235" t="s">
        <v>161</v>
      </c>
      <c r="G174" s="232"/>
      <c r="H174" s="236">
        <v>20.6571</v>
      </c>
      <c r="I174" s="237"/>
      <c r="J174" s="232"/>
      <c r="K174" s="232"/>
      <c r="L174" s="238"/>
      <c r="M174" s="239"/>
      <c r="N174" s="240"/>
      <c r="O174" s="240"/>
      <c r="P174" s="240"/>
      <c r="Q174" s="240"/>
      <c r="R174" s="240"/>
      <c r="S174" s="240"/>
      <c r="T174" s="241"/>
      <c r="AT174" s="242" t="s">
        <v>157</v>
      </c>
      <c r="AU174" s="242" t="s">
        <v>88</v>
      </c>
      <c r="AV174" s="14" t="s">
        <v>155</v>
      </c>
      <c r="AW174" s="14" t="s">
        <v>44</v>
      </c>
      <c r="AX174" s="14" t="s">
        <v>23</v>
      </c>
      <c r="AY174" s="242" t="s">
        <v>148</v>
      </c>
    </row>
    <row r="175" spans="2:65" s="1" customFormat="1" ht="22.5" customHeight="1">
      <c r="B175" s="37"/>
      <c r="C175" s="196" t="s">
        <v>237</v>
      </c>
      <c r="D175" s="196" t="s">
        <v>150</v>
      </c>
      <c r="E175" s="197" t="s">
        <v>238</v>
      </c>
      <c r="F175" s="198" t="s">
        <v>239</v>
      </c>
      <c r="G175" s="199" t="s">
        <v>172</v>
      </c>
      <c r="H175" s="200">
        <v>88.288</v>
      </c>
      <c r="I175" s="201"/>
      <c r="J175" s="202">
        <f>ROUND(I175*H175,2)</f>
        <v>0</v>
      </c>
      <c r="K175" s="198" t="s">
        <v>154</v>
      </c>
      <c r="L175" s="57"/>
      <c r="M175" s="203" t="s">
        <v>36</v>
      </c>
      <c r="N175" s="204" t="s">
        <v>50</v>
      </c>
      <c r="O175" s="38"/>
      <c r="P175" s="205">
        <f>O175*H175</f>
        <v>0</v>
      </c>
      <c r="Q175" s="205">
        <v>0</v>
      </c>
      <c r="R175" s="205">
        <f>Q175*H175</f>
        <v>0</v>
      </c>
      <c r="S175" s="205">
        <v>0</v>
      </c>
      <c r="T175" s="206">
        <f>S175*H175</f>
        <v>0</v>
      </c>
      <c r="AR175" s="19" t="s">
        <v>155</v>
      </c>
      <c r="AT175" s="19" t="s">
        <v>150</v>
      </c>
      <c r="AU175" s="19" t="s">
        <v>88</v>
      </c>
      <c r="AY175" s="19" t="s">
        <v>148</v>
      </c>
      <c r="BE175" s="207">
        <f>IF(N175="základní",J175,0)</f>
        <v>0</v>
      </c>
      <c r="BF175" s="207">
        <f>IF(N175="snížená",J175,0)</f>
        <v>0</v>
      </c>
      <c r="BG175" s="207">
        <f>IF(N175="zákl. přenesená",J175,0)</f>
        <v>0</v>
      </c>
      <c r="BH175" s="207">
        <f>IF(N175="sníž. přenesená",J175,0)</f>
        <v>0</v>
      </c>
      <c r="BI175" s="207">
        <f>IF(N175="nulová",J175,0)</f>
        <v>0</v>
      </c>
      <c r="BJ175" s="19" t="s">
        <v>23</v>
      </c>
      <c r="BK175" s="207">
        <f>ROUND(I175*H175,2)</f>
        <v>0</v>
      </c>
      <c r="BL175" s="19" t="s">
        <v>155</v>
      </c>
      <c r="BM175" s="19" t="s">
        <v>240</v>
      </c>
    </row>
    <row r="176" spans="2:51" s="12" customFormat="1" ht="12">
      <c r="B176" s="208"/>
      <c r="C176" s="209"/>
      <c r="D176" s="210" t="s">
        <v>157</v>
      </c>
      <c r="E176" s="211" t="s">
        <v>36</v>
      </c>
      <c r="F176" s="212" t="s">
        <v>158</v>
      </c>
      <c r="G176" s="209"/>
      <c r="H176" s="213" t="s">
        <v>36</v>
      </c>
      <c r="I176" s="214"/>
      <c r="J176" s="209"/>
      <c r="K176" s="209"/>
      <c r="L176" s="215"/>
      <c r="M176" s="216"/>
      <c r="N176" s="217"/>
      <c r="O176" s="217"/>
      <c r="P176" s="217"/>
      <c r="Q176" s="217"/>
      <c r="R176" s="217"/>
      <c r="S176" s="217"/>
      <c r="T176" s="218"/>
      <c r="AT176" s="219" t="s">
        <v>157</v>
      </c>
      <c r="AU176" s="219" t="s">
        <v>88</v>
      </c>
      <c r="AV176" s="12" t="s">
        <v>23</v>
      </c>
      <c r="AW176" s="12" t="s">
        <v>44</v>
      </c>
      <c r="AX176" s="12" t="s">
        <v>79</v>
      </c>
      <c r="AY176" s="219" t="s">
        <v>148</v>
      </c>
    </row>
    <row r="177" spans="2:51" s="12" customFormat="1" ht="12">
      <c r="B177" s="208"/>
      <c r="C177" s="209"/>
      <c r="D177" s="210" t="s">
        <v>157</v>
      </c>
      <c r="E177" s="211" t="s">
        <v>36</v>
      </c>
      <c r="F177" s="212" t="s">
        <v>159</v>
      </c>
      <c r="G177" s="209"/>
      <c r="H177" s="213" t="s">
        <v>36</v>
      </c>
      <c r="I177" s="214"/>
      <c r="J177" s="209"/>
      <c r="K177" s="209"/>
      <c r="L177" s="215"/>
      <c r="M177" s="216"/>
      <c r="N177" s="217"/>
      <c r="O177" s="217"/>
      <c r="P177" s="217"/>
      <c r="Q177" s="217"/>
      <c r="R177" s="217"/>
      <c r="S177" s="217"/>
      <c r="T177" s="218"/>
      <c r="AT177" s="219" t="s">
        <v>157</v>
      </c>
      <c r="AU177" s="219" t="s">
        <v>88</v>
      </c>
      <c r="AV177" s="12" t="s">
        <v>23</v>
      </c>
      <c r="AW177" s="12" t="s">
        <v>44</v>
      </c>
      <c r="AX177" s="12" t="s">
        <v>79</v>
      </c>
      <c r="AY177" s="219" t="s">
        <v>148</v>
      </c>
    </row>
    <row r="178" spans="2:51" s="12" customFormat="1" ht="12">
      <c r="B178" s="208"/>
      <c r="C178" s="209"/>
      <c r="D178" s="210" t="s">
        <v>157</v>
      </c>
      <c r="E178" s="211" t="s">
        <v>36</v>
      </c>
      <c r="F178" s="212" t="s">
        <v>174</v>
      </c>
      <c r="G178" s="209"/>
      <c r="H178" s="213" t="s">
        <v>36</v>
      </c>
      <c r="I178" s="214"/>
      <c r="J178" s="209"/>
      <c r="K178" s="209"/>
      <c r="L178" s="215"/>
      <c r="M178" s="216"/>
      <c r="N178" s="217"/>
      <c r="O178" s="217"/>
      <c r="P178" s="217"/>
      <c r="Q178" s="217"/>
      <c r="R178" s="217"/>
      <c r="S178" s="217"/>
      <c r="T178" s="218"/>
      <c r="AT178" s="219" t="s">
        <v>157</v>
      </c>
      <c r="AU178" s="219" t="s">
        <v>88</v>
      </c>
      <c r="AV178" s="12" t="s">
        <v>23</v>
      </c>
      <c r="AW178" s="12" t="s">
        <v>44</v>
      </c>
      <c r="AX178" s="12" t="s">
        <v>79</v>
      </c>
      <c r="AY178" s="219" t="s">
        <v>148</v>
      </c>
    </row>
    <row r="179" spans="2:51" s="13" customFormat="1" ht="12">
      <c r="B179" s="220"/>
      <c r="C179" s="221"/>
      <c r="D179" s="210" t="s">
        <v>157</v>
      </c>
      <c r="E179" s="222" t="s">
        <v>36</v>
      </c>
      <c r="F179" s="223" t="s">
        <v>241</v>
      </c>
      <c r="G179" s="221"/>
      <c r="H179" s="224">
        <v>16.86</v>
      </c>
      <c r="I179" s="225"/>
      <c r="J179" s="221"/>
      <c r="K179" s="221"/>
      <c r="L179" s="226"/>
      <c r="M179" s="227"/>
      <c r="N179" s="228"/>
      <c r="O179" s="228"/>
      <c r="P179" s="228"/>
      <c r="Q179" s="228"/>
      <c r="R179" s="228"/>
      <c r="S179" s="228"/>
      <c r="T179" s="229"/>
      <c r="AT179" s="230" t="s">
        <v>157</v>
      </c>
      <c r="AU179" s="230" t="s">
        <v>88</v>
      </c>
      <c r="AV179" s="13" t="s">
        <v>88</v>
      </c>
      <c r="AW179" s="13" t="s">
        <v>44</v>
      </c>
      <c r="AX179" s="13" t="s">
        <v>79</v>
      </c>
      <c r="AY179" s="230" t="s">
        <v>148</v>
      </c>
    </row>
    <row r="180" spans="2:51" s="13" customFormat="1" ht="12">
      <c r="B180" s="220"/>
      <c r="C180" s="221"/>
      <c r="D180" s="210" t="s">
        <v>157</v>
      </c>
      <c r="E180" s="222" t="s">
        <v>36</v>
      </c>
      <c r="F180" s="223" t="s">
        <v>242</v>
      </c>
      <c r="G180" s="221"/>
      <c r="H180" s="224">
        <v>5.37</v>
      </c>
      <c r="I180" s="225"/>
      <c r="J180" s="221"/>
      <c r="K180" s="221"/>
      <c r="L180" s="226"/>
      <c r="M180" s="227"/>
      <c r="N180" s="228"/>
      <c r="O180" s="228"/>
      <c r="P180" s="228"/>
      <c r="Q180" s="228"/>
      <c r="R180" s="228"/>
      <c r="S180" s="228"/>
      <c r="T180" s="229"/>
      <c r="AT180" s="230" t="s">
        <v>157</v>
      </c>
      <c r="AU180" s="230" t="s">
        <v>88</v>
      </c>
      <c r="AV180" s="13" t="s">
        <v>88</v>
      </c>
      <c r="AW180" s="13" t="s">
        <v>44</v>
      </c>
      <c r="AX180" s="13" t="s">
        <v>79</v>
      </c>
      <c r="AY180" s="230" t="s">
        <v>148</v>
      </c>
    </row>
    <row r="181" spans="2:51" s="13" customFormat="1" ht="24">
      <c r="B181" s="220"/>
      <c r="C181" s="221"/>
      <c r="D181" s="210" t="s">
        <v>157</v>
      </c>
      <c r="E181" s="222" t="s">
        <v>36</v>
      </c>
      <c r="F181" s="223" t="s">
        <v>243</v>
      </c>
      <c r="G181" s="221"/>
      <c r="H181" s="224">
        <v>22.4016</v>
      </c>
      <c r="I181" s="225"/>
      <c r="J181" s="221"/>
      <c r="K181" s="221"/>
      <c r="L181" s="226"/>
      <c r="M181" s="227"/>
      <c r="N181" s="228"/>
      <c r="O181" s="228"/>
      <c r="P181" s="228"/>
      <c r="Q181" s="228"/>
      <c r="R181" s="228"/>
      <c r="S181" s="228"/>
      <c r="T181" s="229"/>
      <c r="AT181" s="230" t="s">
        <v>157</v>
      </c>
      <c r="AU181" s="230" t="s">
        <v>88</v>
      </c>
      <c r="AV181" s="13" t="s">
        <v>88</v>
      </c>
      <c r="AW181" s="13" t="s">
        <v>44</v>
      </c>
      <c r="AX181" s="13" t="s">
        <v>79</v>
      </c>
      <c r="AY181" s="230" t="s">
        <v>148</v>
      </c>
    </row>
    <row r="182" spans="2:51" s="12" customFormat="1" ht="12">
      <c r="B182" s="208"/>
      <c r="C182" s="209"/>
      <c r="D182" s="210" t="s">
        <v>157</v>
      </c>
      <c r="E182" s="211" t="s">
        <v>36</v>
      </c>
      <c r="F182" s="212" t="s">
        <v>178</v>
      </c>
      <c r="G182" s="209"/>
      <c r="H182" s="213" t="s">
        <v>36</v>
      </c>
      <c r="I182" s="214"/>
      <c r="J182" s="209"/>
      <c r="K182" s="209"/>
      <c r="L182" s="215"/>
      <c r="M182" s="216"/>
      <c r="N182" s="217"/>
      <c r="O182" s="217"/>
      <c r="P182" s="217"/>
      <c r="Q182" s="217"/>
      <c r="R182" s="217"/>
      <c r="S182" s="217"/>
      <c r="T182" s="218"/>
      <c r="AT182" s="219" t="s">
        <v>157</v>
      </c>
      <c r="AU182" s="219" t="s">
        <v>88</v>
      </c>
      <c r="AV182" s="12" t="s">
        <v>23</v>
      </c>
      <c r="AW182" s="12" t="s">
        <v>44</v>
      </c>
      <c r="AX182" s="12" t="s">
        <v>79</v>
      </c>
      <c r="AY182" s="219" t="s">
        <v>148</v>
      </c>
    </row>
    <row r="183" spans="2:51" s="13" customFormat="1" ht="12">
      <c r="B183" s="220"/>
      <c r="C183" s="221"/>
      <c r="D183" s="210" t="s">
        <v>157</v>
      </c>
      <c r="E183" s="222" t="s">
        <v>36</v>
      </c>
      <c r="F183" s="223" t="s">
        <v>179</v>
      </c>
      <c r="G183" s="221"/>
      <c r="H183" s="224">
        <v>13.65</v>
      </c>
      <c r="I183" s="225"/>
      <c r="J183" s="221"/>
      <c r="K183" s="221"/>
      <c r="L183" s="226"/>
      <c r="M183" s="227"/>
      <c r="N183" s="228"/>
      <c r="O183" s="228"/>
      <c r="P183" s="228"/>
      <c r="Q183" s="228"/>
      <c r="R183" s="228"/>
      <c r="S183" s="228"/>
      <c r="T183" s="229"/>
      <c r="AT183" s="230" t="s">
        <v>157</v>
      </c>
      <c r="AU183" s="230" t="s">
        <v>88</v>
      </c>
      <c r="AV183" s="13" t="s">
        <v>88</v>
      </c>
      <c r="AW183" s="13" t="s">
        <v>44</v>
      </c>
      <c r="AX183" s="13" t="s">
        <v>79</v>
      </c>
      <c r="AY183" s="230" t="s">
        <v>148</v>
      </c>
    </row>
    <row r="184" spans="2:51" s="13" customFormat="1" ht="12">
      <c r="B184" s="220"/>
      <c r="C184" s="221"/>
      <c r="D184" s="210" t="s">
        <v>157</v>
      </c>
      <c r="E184" s="222" t="s">
        <v>36</v>
      </c>
      <c r="F184" s="223" t="s">
        <v>180</v>
      </c>
      <c r="G184" s="221"/>
      <c r="H184" s="224">
        <v>11.583</v>
      </c>
      <c r="I184" s="225"/>
      <c r="J184" s="221"/>
      <c r="K184" s="221"/>
      <c r="L184" s="226"/>
      <c r="M184" s="227"/>
      <c r="N184" s="228"/>
      <c r="O184" s="228"/>
      <c r="P184" s="228"/>
      <c r="Q184" s="228"/>
      <c r="R184" s="228"/>
      <c r="S184" s="228"/>
      <c r="T184" s="229"/>
      <c r="AT184" s="230" t="s">
        <v>157</v>
      </c>
      <c r="AU184" s="230" t="s">
        <v>88</v>
      </c>
      <c r="AV184" s="13" t="s">
        <v>88</v>
      </c>
      <c r="AW184" s="13" t="s">
        <v>44</v>
      </c>
      <c r="AX184" s="13" t="s">
        <v>79</v>
      </c>
      <c r="AY184" s="230" t="s">
        <v>148</v>
      </c>
    </row>
    <row r="185" spans="2:51" s="13" customFormat="1" ht="12">
      <c r="B185" s="220"/>
      <c r="C185" s="221"/>
      <c r="D185" s="210" t="s">
        <v>157</v>
      </c>
      <c r="E185" s="222" t="s">
        <v>36</v>
      </c>
      <c r="F185" s="223" t="s">
        <v>181</v>
      </c>
      <c r="G185" s="221"/>
      <c r="H185" s="224">
        <v>11.29875</v>
      </c>
      <c r="I185" s="225"/>
      <c r="J185" s="221"/>
      <c r="K185" s="221"/>
      <c r="L185" s="226"/>
      <c r="M185" s="227"/>
      <c r="N185" s="228"/>
      <c r="O185" s="228"/>
      <c r="P185" s="228"/>
      <c r="Q185" s="228"/>
      <c r="R185" s="228"/>
      <c r="S185" s="228"/>
      <c r="T185" s="229"/>
      <c r="AT185" s="230" t="s">
        <v>157</v>
      </c>
      <c r="AU185" s="230" t="s">
        <v>88</v>
      </c>
      <c r="AV185" s="13" t="s">
        <v>88</v>
      </c>
      <c r="AW185" s="13" t="s">
        <v>44</v>
      </c>
      <c r="AX185" s="13" t="s">
        <v>79</v>
      </c>
      <c r="AY185" s="230" t="s">
        <v>148</v>
      </c>
    </row>
    <row r="186" spans="2:51" s="13" customFormat="1" ht="12">
      <c r="B186" s="220"/>
      <c r="C186" s="221"/>
      <c r="D186" s="210" t="s">
        <v>157</v>
      </c>
      <c r="E186" s="222" t="s">
        <v>36</v>
      </c>
      <c r="F186" s="223" t="s">
        <v>182</v>
      </c>
      <c r="G186" s="221"/>
      <c r="H186" s="224">
        <v>7.125</v>
      </c>
      <c r="I186" s="225"/>
      <c r="J186" s="221"/>
      <c r="K186" s="221"/>
      <c r="L186" s="226"/>
      <c r="M186" s="227"/>
      <c r="N186" s="228"/>
      <c r="O186" s="228"/>
      <c r="P186" s="228"/>
      <c r="Q186" s="228"/>
      <c r="R186" s="228"/>
      <c r="S186" s="228"/>
      <c r="T186" s="229"/>
      <c r="AT186" s="230" t="s">
        <v>157</v>
      </c>
      <c r="AU186" s="230" t="s">
        <v>88</v>
      </c>
      <c r="AV186" s="13" t="s">
        <v>88</v>
      </c>
      <c r="AW186" s="13" t="s">
        <v>44</v>
      </c>
      <c r="AX186" s="13" t="s">
        <v>79</v>
      </c>
      <c r="AY186" s="230" t="s">
        <v>148</v>
      </c>
    </row>
    <row r="187" spans="2:51" s="14" customFormat="1" ht="12">
      <c r="B187" s="231"/>
      <c r="C187" s="232"/>
      <c r="D187" s="233" t="s">
        <v>157</v>
      </c>
      <c r="E187" s="234" t="s">
        <v>36</v>
      </c>
      <c r="F187" s="235" t="s">
        <v>161</v>
      </c>
      <c r="G187" s="232"/>
      <c r="H187" s="236">
        <v>88.28835</v>
      </c>
      <c r="I187" s="237"/>
      <c r="J187" s="232"/>
      <c r="K187" s="232"/>
      <c r="L187" s="238"/>
      <c r="M187" s="239"/>
      <c r="N187" s="240"/>
      <c r="O187" s="240"/>
      <c r="P187" s="240"/>
      <c r="Q187" s="240"/>
      <c r="R187" s="240"/>
      <c r="S187" s="240"/>
      <c r="T187" s="241"/>
      <c r="AT187" s="242" t="s">
        <v>157</v>
      </c>
      <c r="AU187" s="242" t="s">
        <v>88</v>
      </c>
      <c r="AV187" s="14" t="s">
        <v>155</v>
      </c>
      <c r="AW187" s="14" t="s">
        <v>44</v>
      </c>
      <c r="AX187" s="14" t="s">
        <v>23</v>
      </c>
      <c r="AY187" s="242" t="s">
        <v>148</v>
      </c>
    </row>
    <row r="188" spans="2:65" s="1" customFormat="1" ht="22.5" customHeight="1">
      <c r="B188" s="37"/>
      <c r="C188" s="196" t="s">
        <v>244</v>
      </c>
      <c r="D188" s="196" t="s">
        <v>150</v>
      </c>
      <c r="E188" s="197" t="s">
        <v>245</v>
      </c>
      <c r="F188" s="198" t="s">
        <v>246</v>
      </c>
      <c r="G188" s="199" t="s">
        <v>153</v>
      </c>
      <c r="H188" s="200">
        <v>48.154</v>
      </c>
      <c r="I188" s="201"/>
      <c r="J188" s="202">
        <f>ROUND(I188*H188,2)</f>
        <v>0</v>
      </c>
      <c r="K188" s="198" t="s">
        <v>154</v>
      </c>
      <c r="L188" s="57"/>
      <c r="M188" s="203" t="s">
        <v>36</v>
      </c>
      <c r="N188" s="204" t="s">
        <v>50</v>
      </c>
      <c r="O188" s="38"/>
      <c r="P188" s="205">
        <f>O188*H188</f>
        <v>0</v>
      </c>
      <c r="Q188" s="205">
        <v>0</v>
      </c>
      <c r="R188" s="205">
        <f>Q188*H188</f>
        <v>0</v>
      </c>
      <c r="S188" s="205">
        <v>0</v>
      </c>
      <c r="T188" s="206">
        <f>S188*H188</f>
        <v>0</v>
      </c>
      <c r="AR188" s="19" t="s">
        <v>155</v>
      </c>
      <c r="AT188" s="19" t="s">
        <v>150</v>
      </c>
      <c r="AU188" s="19" t="s">
        <v>88</v>
      </c>
      <c r="AY188" s="19" t="s">
        <v>148</v>
      </c>
      <c r="BE188" s="207">
        <f>IF(N188="základní",J188,0)</f>
        <v>0</v>
      </c>
      <c r="BF188" s="207">
        <f>IF(N188="snížená",J188,0)</f>
        <v>0</v>
      </c>
      <c r="BG188" s="207">
        <f>IF(N188="zákl. přenesená",J188,0)</f>
        <v>0</v>
      </c>
      <c r="BH188" s="207">
        <f>IF(N188="sníž. přenesená",J188,0)</f>
        <v>0</v>
      </c>
      <c r="BI188" s="207">
        <f>IF(N188="nulová",J188,0)</f>
        <v>0</v>
      </c>
      <c r="BJ188" s="19" t="s">
        <v>23</v>
      </c>
      <c r="BK188" s="207">
        <f>ROUND(I188*H188,2)</f>
        <v>0</v>
      </c>
      <c r="BL188" s="19" t="s">
        <v>155</v>
      </c>
      <c r="BM188" s="19" t="s">
        <v>247</v>
      </c>
    </row>
    <row r="189" spans="2:51" s="12" customFormat="1" ht="12">
      <c r="B189" s="208"/>
      <c r="C189" s="209"/>
      <c r="D189" s="210" t="s">
        <v>157</v>
      </c>
      <c r="E189" s="211" t="s">
        <v>36</v>
      </c>
      <c r="F189" s="212" t="s">
        <v>158</v>
      </c>
      <c r="G189" s="209"/>
      <c r="H189" s="213" t="s">
        <v>36</v>
      </c>
      <c r="I189" s="214"/>
      <c r="J189" s="209"/>
      <c r="K189" s="209"/>
      <c r="L189" s="215"/>
      <c r="M189" s="216"/>
      <c r="N189" s="217"/>
      <c r="O189" s="217"/>
      <c r="P189" s="217"/>
      <c r="Q189" s="217"/>
      <c r="R189" s="217"/>
      <c r="S189" s="217"/>
      <c r="T189" s="218"/>
      <c r="AT189" s="219" t="s">
        <v>157</v>
      </c>
      <c r="AU189" s="219" t="s">
        <v>88</v>
      </c>
      <c r="AV189" s="12" t="s">
        <v>23</v>
      </c>
      <c r="AW189" s="12" t="s">
        <v>44</v>
      </c>
      <c r="AX189" s="12" t="s">
        <v>79</v>
      </c>
      <c r="AY189" s="219" t="s">
        <v>148</v>
      </c>
    </row>
    <row r="190" spans="2:51" s="12" customFormat="1" ht="12">
      <c r="B190" s="208"/>
      <c r="C190" s="209"/>
      <c r="D190" s="210" t="s">
        <v>157</v>
      </c>
      <c r="E190" s="211" t="s">
        <v>36</v>
      </c>
      <c r="F190" s="212" t="s">
        <v>159</v>
      </c>
      <c r="G190" s="209"/>
      <c r="H190" s="213" t="s">
        <v>36</v>
      </c>
      <c r="I190" s="214"/>
      <c r="J190" s="209"/>
      <c r="K190" s="209"/>
      <c r="L190" s="215"/>
      <c r="M190" s="216"/>
      <c r="N190" s="217"/>
      <c r="O190" s="217"/>
      <c r="P190" s="217"/>
      <c r="Q190" s="217"/>
      <c r="R190" s="217"/>
      <c r="S190" s="217"/>
      <c r="T190" s="218"/>
      <c r="AT190" s="219" t="s">
        <v>157</v>
      </c>
      <c r="AU190" s="219" t="s">
        <v>88</v>
      </c>
      <c r="AV190" s="12" t="s">
        <v>23</v>
      </c>
      <c r="AW190" s="12" t="s">
        <v>44</v>
      </c>
      <c r="AX190" s="12" t="s">
        <v>79</v>
      </c>
      <c r="AY190" s="219" t="s">
        <v>148</v>
      </c>
    </row>
    <row r="191" spans="2:51" s="13" customFormat="1" ht="12">
      <c r="B191" s="220"/>
      <c r="C191" s="221"/>
      <c r="D191" s="210" t="s">
        <v>157</v>
      </c>
      <c r="E191" s="222" t="s">
        <v>36</v>
      </c>
      <c r="F191" s="223" t="s">
        <v>165</v>
      </c>
      <c r="G191" s="221"/>
      <c r="H191" s="224">
        <v>48.154</v>
      </c>
      <c r="I191" s="225"/>
      <c r="J191" s="221"/>
      <c r="K191" s="221"/>
      <c r="L191" s="226"/>
      <c r="M191" s="227"/>
      <c r="N191" s="228"/>
      <c r="O191" s="228"/>
      <c r="P191" s="228"/>
      <c r="Q191" s="228"/>
      <c r="R191" s="228"/>
      <c r="S191" s="228"/>
      <c r="T191" s="229"/>
      <c r="AT191" s="230" t="s">
        <v>157</v>
      </c>
      <c r="AU191" s="230" t="s">
        <v>88</v>
      </c>
      <c r="AV191" s="13" t="s">
        <v>88</v>
      </c>
      <c r="AW191" s="13" t="s">
        <v>44</v>
      </c>
      <c r="AX191" s="13" t="s">
        <v>79</v>
      </c>
      <c r="AY191" s="230" t="s">
        <v>148</v>
      </c>
    </row>
    <row r="192" spans="2:51" s="14" customFormat="1" ht="12">
      <c r="B192" s="231"/>
      <c r="C192" s="232"/>
      <c r="D192" s="210" t="s">
        <v>157</v>
      </c>
      <c r="E192" s="243" t="s">
        <v>36</v>
      </c>
      <c r="F192" s="244" t="s">
        <v>161</v>
      </c>
      <c r="G192" s="232"/>
      <c r="H192" s="245">
        <v>48.154</v>
      </c>
      <c r="I192" s="237"/>
      <c r="J192" s="232"/>
      <c r="K192" s="232"/>
      <c r="L192" s="238"/>
      <c r="M192" s="239"/>
      <c r="N192" s="240"/>
      <c r="O192" s="240"/>
      <c r="P192" s="240"/>
      <c r="Q192" s="240"/>
      <c r="R192" s="240"/>
      <c r="S192" s="240"/>
      <c r="T192" s="241"/>
      <c r="AT192" s="242" t="s">
        <v>157</v>
      </c>
      <c r="AU192" s="242" t="s">
        <v>88</v>
      </c>
      <c r="AV192" s="14" t="s">
        <v>155</v>
      </c>
      <c r="AW192" s="14" t="s">
        <v>44</v>
      </c>
      <c r="AX192" s="14" t="s">
        <v>23</v>
      </c>
      <c r="AY192" s="242" t="s">
        <v>148</v>
      </c>
    </row>
    <row r="193" spans="2:63" s="11" customFormat="1" ht="29.85" customHeight="1">
      <c r="B193" s="179"/>
      <c r="C193" s="180"/>
      <c r="D193" s="193" t="s">
        <v>78</v>
      </c>
      <c r="E193" s="194" t="s">
        <v>88</v>
      </c>
      <c r="F193" s="194" t="s">
        <v>248</v>
      </c>
      <c r="G193" s="180"/>
      <c r="H193" s="180"/>
      <c r="I193" s="183"/>
      <c r="J193" s="195">
        <f>BK193</f>
        <v>0</v>
      </c>
      <c r="K193" s="180"/>
      <c r="L193" s="185"/>
      <c r="M193" s="186"/>
      <c r="N193" s="187"/>
      <c r="O193" s="187"/>
      <c r="P193" s="188">
        <f>SUM(P194:P197)</f>
        <v>0</v>
      </c>
      <c r="Q193" s="187"/>
      <c r="R193" s="188">
        <f>SUM(R194:R197)</f>
        <v>0.011899999999999999</v>
      </c>
      <c r="S193" s="187"/>
      <c r="T193" s="189">
        <f>SUM(T194:T197)</f>
        <v>0</v>
      </c>
      <c r="AR193" s="190" t="s">
        <v>23</v>
      </c>
      <c r="AT193" s="191" t="s">
        <v>78</v>
      </c>
      <c r="AU193" s="191" t="s">
        <v>23</v>
      </c>
      <c r="AY193" s="190" t="s">
        <v>148</v>
      </c>
      <c r="BK193" s="192">
        <f>SUM(BK194:BK197)</f>
        <v>0</v>
      </c>
    </row>
    <row r="194" spans="2:65" s="1" customFormat="1" ht="22.5" customHeight="1">
      <c r="B194" s="37"/>
      <c r="C194" s="196" t="s">
        <v>249</v>
      </c>
      <c r="D194" s="196" t="s">
        <v>150</v>
      </c>
      <c r="E194" s="197" t="s">
        <v>250</v>
      </c>
      <c r="F194" s="198" t="s">
        <v>251</v>
      </c>
      <c r="G194" s="199" t="s">
        <v>252</v>
      </c>
      <c r="H194" s="200">
        <v>7</v>
      </c>
      <c r="I194" s="201"/>
      <c r="J194" s="202">
        <f>ROUND(I194*H194,2)</f>
        <v>0</v>
      </c>
      <c r="K194" s="198" t="s">
        <v>154</v>
      </c>
      <c r="L194" s="57"/>
      <c r="M194" s="203" t="s">
        <v>36</v>
      </c>
      <c r="N194" s="204" t="s">
        <v>50</v>
      </c>
      <c r="O194" s="38"/>
      <c r="P194" s="205">
        <f>O194*H194</f>
        <v>0</v>
      </c>
      <c r="Q194" s="205">
        <v>0.0017</v>
      </c>
      <c r="R194" s="205">
        <f>Q194*H194</f>
        <v>0.011899999999999999</v>
      </c>
      <c r="S194" s="205">
        <v>0</v>
      </c>
      <c r="T194" s="206">
        <f>S194*H194</f>
        <v>0</v>
      </c>
      <c r="AR194" s="19" t="s">
        <v>155</v>
      </c>
      <c r="AT194" s="19" t="s">
        <v>150</v>
      </c>
      <c r="AU194" s="19" t="s">
        <v>88</v>
      </c>
      <c r="AY194" s="19" t="s">
        <v>148</v>
      </c>
      <c r="BE194" s="207">
        <f>IF(N194="základní",J194,0)</f>
        <v>0</v>
      </c>
      <c r="BF194" s="207">
        <f>IF(N194="snížená",J194,0)</f>
        <v>0</v>
      </c>
      <c r="BG194" s="207">
        <f>IF(N194="zákl. přenesená",J194,0)</f>
        <v>0</v>
      </c>
      <c r="BH194" s="207">
        <f>IF(N194="sníž. přenesená",J194,0)</f>
        <v>0</v>
      </c>
      <c r="BI194" s="207">
        <f>IF(N194="nulová",J194,0)</f>
        <v>0</v>
      </c>
      <c r="BJ194" s="19" t="s">
        <v>23</v>
      </c>
      <c r="BK194" s="207">
        <f>ROUND(I194*H194,2)</f>
        <v>0</v>
      </c>
      <c r="BL194" s="19" t="s">
        <v>155</v>
      </c>
      <c r="BM194" s="19" t="s">
        <v>253</v>
      </c>
    </row>
    <row r="195" spans="2:51" s="12" customFormat="1" ht="12">
      <c r="B195" s="208"/>
      <c r="C195" s="209"/>
      <c r="D195" s="210" t="s">
        <v>157</v>
      </c>
      <c r="E195" s="211" t="s">
        <v>36</v>
      </c>
      <c r="F195" s="212" t="s">
        <v>159</v>
      </c>
      <c r="G195" s="209"/>
      <c r="H195" s="213" t="s">
        <v>36</v>
      </c>
      <c r="I195" s="214"/>
      <c r="J195" s="209"/>
      <c r="K195" s="209"/>
      <c r="L195" s="215"/>
      <c r="M195" s="216"/>
      <c r="N195" s="217"/>
      <c r="O195" s="217"/>
      <c r="P195" s="217"/>
      <c r="Q195" s="217"/>
      <c r="R195" s="217"/>
      <c r="S195" s="217"/>
      <c r="T195" s="218"/>
      <c r="AT195" s="219" t="s">
        <v>157</v>
      </c>
      <c r="AU195" s="219" t="s">
        <v>88</v>
      </c>
      <c r="AV195" s="12" t="s">
        <v>23</v>
      </c>
      <c r="AW195" s="12" t="s">
        <v>44</v>
      </c>
      <c r="AX195" s="12" t="s">
        <v>79</v>
      </c>
      <c r="AY195" s="219" t="s">
        <v>148</v>
      </c>
    </row>
    <row r="196" spans="2:51" s="13" customFormat="1" ht="12">
      <c r="B196" s="220"/>
      <c r="C196" s="221"/>
      <c r="D196" s="210" t="s">
        <v>157</v>
      </c>
      <c r="E196" s="222" t="s">
        <v>36</v>
      </c>
      <c r="F196" s="223" t="s">
        <v>254</v>
      </c>
      <c r="G196" s="221"/>
      <c r="H196" s="224">
        <v>7</v>
      </c>
      <c r="I196" s="225"/>
      <c r="J196" s="221"/>
      <c r="K196" s="221"/>
      <c r="L196" s="226"/>
      <c r="M196" s="227"/>
      <c r="N196" s="228"/>
      <c r="O196" s="228"/>
      <c r="P196" s="228"/>
      <c r="Q196" s="228"/>
      <c r="R196" s="228"/>
      <c r="S196" s="228"/>
      <c r="T196" s="229"/>
      <c r="AT196" s="230" t="s">
        <v>157</v>
      </c>
      <c r="AU196" s="230" t="s">
        <v>88</v>
      </c>
      <c r="AV196" s="13" t="s">
        <v>88</v>
      </c>
      <c r="AW196" s="13" t="s">
        <v>44</v>
      </c>
      <c r="AX196" s="13" t="s">
        <v>79</v>
      </c>
      <c r="AY196" s="230" t="s">
        <v>148</v>
      </c>
    </row>
    <row r="197" spans="2:51" s="14" customFormat="1" ht="12">
      <c r="B197" s="231"/>
      <c r="C197" s="232"/>
      <c r="D197" s="210" t="s">
        <v>157</v>
      </c>
      <c r="E197" s="243" t="s">
        <v>36</v>
      </c>
      <c r="F197" s="244" t="s">
        <v>161</v>
      </c>
      <c r="G197" s="232"/>
      <c r="H197" s="245">
        <v>7</v>
      </c>
      <c r="I197" s="237"/>
      <c r="J197" s="232"/>
      <c r="K197" s="232"/>
      <c r="L197" s="238"/>
      <c r="M197" s="239"/>
      <c r="N197" s="240"/>
      <c r="O197" s="240"/>
      <c r="P197" s="240"/>
      <c r="Q197" s="240"/>
      <c r="R197" s="240"/>
      <c r="S197" s="240"/>
      <c r="T197" s="241"/>
      <c r="AT197" s="242" t="s">
        <v>157</v>
      </c>
      <c r="AU197" s="242" t="s">
        <v>88</v>
      </c>
      <c r="AV197" s="14" t="s">
        <v>155</v>
      </c>
      <c r="AW197" s="14" t="s">
        <v>44</v>
      </c>
      <c r="AX197" s="14" t="s">
        <v>23</v>
      </c>
      <c r="AY197" s="242" t="s">
        <v>148</v>
      </c>
    </row>
    <row r="198" spans="2:63" s="11" customFormat="1" ht="29.85" customHeight="1">
      <c r="B198" s="179"/>
      <c r="C198" s="180"/>
      <c r="D198" s="193" t="s">
        <v>78</v>
      </c>
      <c r="E198" s="194" t="s">
        <v>166</v>
      </c>
      <c r="F198" s="194" t="s">
        <v>255</v>
      </c>
      <c r="G198" s="180"/>
      <c r="H198" s="180"/>
      <c r="I198" s="183"/>
      <c r="J198" s="195">
        <f>BK198</f>
        <v>0</v>
      </c>
      <c r="K198" s="180"/>
      <c r="L198" s="185"/>
      <c r="M198" s="186"/>
      <c r="N198" s="187"/>
      <c r="O198" s="187"/>
      <c r="P198" s="188">
        <f>SUM(P199:P218)</f>
        <v>0</v>
      </c>
      <c r="Q198" s="187"/>
      <c r="R198" s="188">
        <f>SUM(R199:R218)</f>
        <v>0.56143552</v>
      </c>
      <c r="S198" s="187"/>
      <c r="T198" s="189">
        <f>SUM(T199:T218)</f>
        <v>0</v>
      </c>
      <c r="AR198" s="190" t="s">
        <v>23</v>
      </c>
      <c r="AT198" s="191" t="s">
        <v>78</v>
      </c>
      <c r="AU198" s="191" t="s">
        <v>23</v>
      </c>
      <c r="AY198" s="190" t="s">
        <v>148</v>
      </c>
      <c r="BK198" s="192">
        <f>SUM(BK199:BK218)</f>
        <v>0</v>
      </c>
    </row>
    <row r="199" spans="2:65" s="1" customFormat="1" ht="22.5" customHeight="1">
      <c r="B199" s="37"/>
      <c r="C199" s="196" t="s">
        <v>256</v>
      </c>
      <c r="D199" s="196" t="s">
        <v>150</v>
      </c>
      <c r="E199" s="197" t="s">
        <v>257</v>
      </c>
      <c r="F199" s="198" t="s">
        <v>258</v>
      </c>
      <c r="G199" s="199" t="s">
        <v>252</v>
      </c>
      <c r="H199" s="200">
        <v>2</v>
      </c>
      <c r="I199" s="201"/>
      <c r="J199" s="202">
        <f>ROUND(I199*H199,2)</f>
        <v>0</v>
      </c>
      <c r="K199" s="198" t="s">
        <v>154</v>
      </c>
      <c r="L199" s="57"/>
      <c r="M199" s="203" t="s">
        <v>36</v>
      </c>
      <c r="N199" s="204" t="s">
        <v>50</v>
      </c>
      <c r="O199" s="38"/>
      <c r="P199" s="205">
        <f>O199*H199</f>
        <v>0</v>
      </c>
      <c r="Q199" s="205">
        <v>0.001</v>
      </c>
      <c r="R199" s="205">
        <f>Q199*H199</f>
        <v>0.002</v>
      </c>
      <c r="S199" s="205">
        <v>0</v>
      </c>
      <c r="T199" s="206">
        <f>S199*H199</f>
        <v>0</v>
      </c>
      <c r="AR199" s="19" t="s">
        <v>155</v>
      </c>
      <c r="AT199" s="19" t="s">
        <v>150</v>
      </c>
      <c r="AU199" s="19" t="s">
        <v>88</v>
      </c>
      <c r="AY199" s="19" t="s">
        <v>148</v>
      </c>
      <c r="BE199" s="207">
        <f>IF(N199="základní",J199,0)</f>
        <v>0</v>
      </c>
      <c r="BF199" s="207">
        <f>IF(N199="snížená",J199,0)</f>
        <v>0</v>
      </c>
      <c r="BG199" s="207">
        <f>IF(N199="zákl. přenesená",J199,0)</f>
        <v>0</v>
      </c>
      <c r="BH199" s="207">
        <f>IF(N199="sníž. přenesená",J199,0)</f>
        <v>0</v>
      </c>
      <c r="BI199" s="207">
        <f>IF(N199="nulová",J199,0)</f>
        <v>0</v>
      </c>
      <c r="BJ199" s="19" t="s">
        <v>23</v>
      </c>
      <c r="BK199" s="207">
        <f>ROUND(I199*H199,2)</f>
        <v>0</v>
      </c>
      <c r="BL199" s="19" t="s">
        <v>155</v>
      </c>
      <c r="BM199" s="19" t="s">
        <v>259</v>
      </c>
    </row>
    <row r="200" spans="2:65" s="1" customFormat="1" ht="22.5" customHeight="1">
      <c r="B200" s="37"/>
      <c r="C200" s="246" t="s">
        <v>7</v>
      </c>
      <c r="D200" s="246" t="s">
        <v>260</v>
      </c>
      <c r="E200" s="247" t="s">
        <v>261</v>
      </c>
      <c r="F200" s="248" t="s">
        <v>262</v>
      </c>
      <c r="G200" s="249" t="s">
        <v>252</v>
      </c>
      <c r="H200" s="250">
        <v>2</v>
      </c>
      <c r="I200" s="251"/>
      <c r="J200" s="252">
        <f>ROUND(I200*H200,2)</f>
        <v>0</v>
      </c>
      <c r="K200" s="248" t="s">
        <v>154</v>
      </c>
      <c r="L200" s="253"/>
      <c r="M200" s="254" t="s">
        <v>36</v>
      </c>
      <c r="N200" s="255" t="s">
        <v>50</v>
      </c>
      <c r="O200" s="38"/>
      <c r="P200" s="205">
        <f>O200*H200</f>
        <v>0</v>
      </c>
      <c r="Q200" s="205">
        <v>0.002</v>
      </c>
      <c r="R200" s="205">
        <f>Q200*H200</f>
        <v>0.004</v>
      </c>
      <c r="S200" s="205">
        <v>0</v>
      </c>
      <c r="T200" s="206">
        <f>S200*H200</f>
        <v>0</v>
      </c>
      <c r="AR200" s="19" t="s">
        <v>199</v>
      </c>
      <c r="AT200" s="19" t="s">
        <v>260</v>
      </c>
      <c r="AU200" s="19" t="s">
        <v>88</v>
      </c>
      <c r="AY200" s="19" t="s">
        <v>148</v>
      </c>
      <c r="BE200" s="207">
        <f>IF(N200="základní",J200,0)</f>
        <v>0</v>
      </c>
      <c r="BF200" s="207">
        <f>IF(N200="snížená",J200,0)</f>
        <v>0</v>
      </c>
      <c r="BG200" s="207">
        <f>IF(N200="zákl. přenesená",J200,0)</f>
        <v>0</v>
      </c>
      <c r="BH200" s="207">
        <f>IF(N200="sníž. přenesená",J200,0)</f>
        <v>0</v>
      </c>
      <c r="BI200" s="207">
        <f>IF(N200="nulová",J200,0)</f>
        <v>0</v>
      </c>
      <c r="BJ200" s="19" t="s">
        <v>23</v>
      </c>
      <c r="BK200" s="207">
        <f>ROUND(I200*H200,2)</f>
        <v>0</v>
      </c>
      <c r="BL200" s="19" t="s">
        <v>155</v>
      </c>
      <c r="BM200" s="19" t="s">
        <v>263</v>
      </c>
    </row>
    <row r="201" spans="2:65" s="1" customFormat="1" ht="22.5" customHeight="1">
      <c r="B201" s="37"/>
      <c r="C201" s="196" t="s">
        <v>264</v>
      </c>
      <c r="D201" s="196" t="s">
        <v>150</v>
      </c>
      <c r="E201" s="197" t="s">
        <v>265</v>
      </c>
      <c r="F201" s="198" t="s">
        <v>266</v>
      </c>
      <c r="G201" s="199" t="s">
        <v>252</v>
      </c>
      <c r="H201" s="200">
        <v>7</v>
      </c>
      <c r="I201" s="201"/>
      <c r="J201" s="202">
        <f>ROUND(I201*H201,2)</f>
        <v>0</v>
      </c>
      <c r="K201" s="198" t="s">
        <v>154</v>
      </c>
      <c r="L201" s="57"/>
      <c r="M201" s="203" t="s">
        <v>36</v>
      </c>
      <c r="N201" s="204" t="s">
        <v>50</v>
      </c>
      <c r="O201" s="38"/>
      <c r="P201" s="205">
        <f>O201*H201</f>
        <v>0</v>
      </c>
      <c r="Q201" s="205">
        <v>0.001</v>
      </c>
      <c r="R201" s="205">
        <f>Q201*H201</f>
        <v>0.007</v>
      </c>
      <c r="S201" s="205">
        <v>0</v>
      </c>
      <c r="T201" s="206">
        <f>S201*H201</f>
        <v>0</v>
      </c>
      <c r="AR201" s="19" t="s">
        <v>155</v>
      </c>
      <c r="AT201" s="19" t="s">
        <v>150</v>
      </c>
      <c r="AU201" s="19" t="s">
        <v>88</v>
      </c>
      <c r="AY201" s="19" t="s">
        <v>148</v>
      </c>
      <c r="BE201" s="207">
        <f>IF(N201="základní",J201,0)</f>
        <v>0</v>
      </c>
      <c r="BF201" s="207">
        <f>IF(N201="snížená",J201,0)</f>
        <v>0</v>
      </c>
      <c r="BG201" s="207">
        <f>IF(N201="zákl. přenesená",J201,0)</f>
        <v>0</v>
      </c>
      <c r="BH201" s="207">
        <f>IF(N201="sníž. přenesená",J201,0)</f>
        <v>0</v>
      </c>
      <c r="BI201" s="207">
        <f>IF(N201="nulová",J201,0)</f>
        <v>0</v>
      </c>
      <c r="BJ201" s="19" t="s">
        <v>23</v>
      </c>
      <c r="BK201" s="207">
        <f>ROUND(I201*H201,2)</f>
        <v>0</v>
      </c>
      <c r="BL201" s="19" t="s">
        <v>155</v>
      </c>
      <c r="BM201" s="19" t="s">
        <v>267</v>
      </c>
    </row>
    <row r="202" spans="2:51" s="12" customFormat="1" ht="12">
      <c r="B202" s="208"/>
      <c r="C202" s="209"/>
      <c r="D202" s="210" t="s">
        <v>157</v>
      </c>
      <c r="E202" s="211" t="s">
        <v>36</v>
      </c>
      <c r="F202" s="212" t="s">
        <v>159</v>
      </c>
      <c r="G202" s="209"/>
      <c r="H202" s="213" t="s">
        <v>36</v>
      </c>
      <c r="I202" s="214"/>
      <c r="J202" s="209"/>
      <c r="K202" s="209"/>
      <c r="L202" s="215"/>
      <c r="M202" s="216"/>
      <c r="N202" s="217"/>
      <c r="O202" s="217"/>
      <c r="P202" s="217"/>
      <c r="Q202" s="217"/>
      <c r="R202" s="217"/>
      <c r="S202" s="217"/>
      <c r="T202" s="218"/>
      <c r="AT202" s="219" t="s">
        <v>157</v>
      </c>
      <c r="AU202" s="219" t="s">
        <v>88</v>
      </c>
      <c r="AV202" s="12" t="s">
        <v>23</v>
      </c>
      <c r="AW202" s="12" t="s">
        <v>44</v>
      </c>
      <c r="AX202" s="12" t="s">
        <v>79</v>
      </c>
      <c r="AY202" s="219" t="s">
        <v>148</v>
      </c>
    </row>
    <row r="203" spans="2:51" s="13" customFormat="1" ht="12">
      <c r="B203" s="220"/>
      <c r="C203" s="221"/>
      <c r="D203" s="210" t="s">
        <v>157</v>
      </c>
      <c r="E203" s="222" t="s">
        <v>36</v>
      </c>
      <c r="F203" s="223" t="s">
        <v>254</v>
      </c>
      <c r="G203" s="221"/>
      <c r="H203" s="224">
        <v>7</v>
      </c>
      <c r="I203" s="225"/>
      <c r="J203" s="221"/>
      <c r="K203" s="221"/>
      <c r="L203" s="226"/>
      <c r="M203" s="227"/>
      <c r="N203" s="228"/>
      <c r="O203" s="228"/>
      <c r="P203" s="228"/>
      <c r="Q203" s="228"/>
      <c r="R203" s="228"/>
      <c r="S203" s="228"/>
      <c r="T203" s="229"/>
      <c r="AT203" s="230" t="s">
        <v>157</v>
      </c>
      <c r="AU203" s="230" t="s">
        <v>88</v>
      </c>
      <c r="AV203" s="13" t="s">
        <v>88</v>
      </c>
      <c r="AW203" s="13" t="s">
        <v>44</v>
      </c>
      <c r="AX203" s="13" t="s">
        <v>79</v>
      </c>
      <c r="AY203" s="230" t="s">
        <v>148</v>
      </c>
    </row>
    <row r="204" spans="2:51" s="14" customFormat="1" ht="12">
      <c r="B204" s="231"/>
      <c r="C204" s="232"/>
      <c r="D204" s="233" t="s">
        <v>157</v>
      </c>
      <c r="E204" s="234" t="s">
        <v>36</v>
      </c>
      <c r="F204" s="235" t="s">
        <v>161</v>
      </c>
      <c r="G204" s="232"/>
      <c r="H204" s="236">
        <v>7</v>
      </c>
      <c r="I204" s="237"/>
      <c r="J204" s="232"/>
      <c r="K204" s="232"/>
      <c r="L204" s="238"/>
      <c r="M204" s="239"/>
      <c r="N204" s="240"/>
      <c r="O204" s="240"/>
      <c r="P204" s="240"/>
      <c r="Q204" s="240"/>
      <c r="R204" s="240"/>
      <c r="S204" s="240"/>
      <c r="T204" s="241"/>
      <c r="AT204" s="242" t="s">
        <v>157</v>
      </c>
      <c r="AU204" s="242" t="s">
        <v>88</v>
      </c>
      <c r="AV204" s="14" t="s">
        <v>155</v>
      </c>
      <c r="AW204" s="14" t="s">
        <v>44</v>
      </c>
      <c r="AX204" s="14" t="s">
        <v>23</v>
      </c>
      <c r="AY204" s="242" t="s">
        <v>148</v>
      </c>
    </row>
    <row r="205" spans="2:65" s="1" customFormat="1" ht="22.5" customHeight="1">
      <c r="B205" s="37"/>
      <c r="C205" s="246" t="s">
        <v>268</v>
      </c>
      <c r="D205" s="246" t="s">
        <v>260</v>
      </c>
      <c r="E205" s="247" t="s">
        <v>269</v>
      </c>
      <c r="F205" s="248" t="s">
        <v>270</v>
      </c>
      <c r="G205" s="249" t="s">
        <v>252</v>
      </c>
      <c r="H205" s="250">
        <v>5</v>
      </c>
      <c r="I205" s="251"/>
      <c r="J205" s="252">
        <f>ROUND(I205*H205,2)</f>
        <v>0</v>
      </c>
      <c r="K205" s="248" t="s">
        <v>154</v>
      </c>
      <c r="L205" s="253"/>
      <c r="M205" s="254" t="s">
        <v>36</v>
      </c>
      <c r="N205" s="255" t="s">
        <v>50</v>
      </c>
      <c r="O205" s="38"/>
      <c r="P205" s="205">
        <f>O205*H205</f>
        <v>0</v>
      </c>
      <c r="Q205" s="205">
        <v>0.0035</v>
      </c>
      <c r="R205" s="205">
        <f>Q205*H205</f>
        <v>0.0175</v>
      </c>
      <c r="S205" s="205">
        <v>0</v>
      </c>
      <c r="T205" s="206">
        <f>S205*H205</f>
        <v>0</v>
      </c>
      <c r="AR205" s="19" t="s">
        <v>199</v>
      </c>
      <c r="AT205" s="19" t="s">
        <v>260</v>
      </c>
      <c r="AU205" s="19" t="s">
        <v>88</v>
      </c>
      <c r="AY205" s="19" t="s">
        <v>148</v>
      </c>
      <c r="BE205" s="207">
        <f>IF(N205="základní",J205,0)</f>
        <v>0</v>
      </c>
      <c r="BF205" s="207">
        <f>IF(N205="snížená",J205,0)</f>
        <v>0</v>
      </c>
      <c r="BG205" s="207">
        <f>IF(N205="zákl. přenesená",J205,0)</f>
        <v>0</v>
      </c>
      <c r="BH205" s="207">
        <f>IF(N205="sníž. přenesená",J205,0)</f>
        <v>0</v>
      </c>
      <c r="BI205" s="207">
        <f>IF(N205="nulová",J205,0)</f>
        <v>0</v>
      </c>
      <c r="BJ205" s="19" t="s">
        <v>23</v>
      </c>
      <c r="BK205" s="207">
        <f>ROUND(I205*H205,2)</f>
        <v>0</v>
      </c>
      <c r="BL205" s="19" t="s">
        <v>155</v>
      </c>
      <c r="BM205" s="19" t="s">
        <v>271</v>
      </c>
    </row>
    <row r="206" spans="2:65" s="1" customFormat="1" ht="22.5" customHeight="1">
      <c r="B206" s="37"/>
      <c r="C206" s="246" t="s">
        <v>272</v>
      </c>
      <c r="D206" s="246" t="s">
        <v>260</v>
      </c>
      <c r="E206" s="247" t="s">
        <v>273</v>
      </c>
      <c r="F206" s="248" t="s">
        <v>274</v>
      </c>
      <c r="G206" s="249" t="s">
        <v>252</v>
      </c>
      <c r="H206" s="250">
        <v>2</v>
      </c>
      <c r="I206" s="251"/>
      <c r="J206" s="252">
        <f>ROUND(I206*H206,2)</f>
        <v>0</v>
      </c>
      <c r="K206" s="248" t="s">
        <v>154</v>
      </c>
      <c r="L206" s="253"/>
      <c r="M206" s="254" t="s">
        <v>36</v>
      </c>
      <c r="N206" s="255" t="s">
        <v>50</v>
      </c>
      <c r="O206" s="38"/>
      <c r="P206" s="205">
        <f>O206*H206</f>
        <v>0</v>
      </c>
      <c r="Q206" s="205">
        <v>0.0043</v>
      </c>
      <c r="R206" s="205">
        <f>Q206*H206</f>
        <v>0.0086</v>
      </c>
      <c r="S206" s="205">
        <v>0</v>
      </c>
      <c r="T206" s="206">
        <f>S206*H206</f>
        <v>0</v>
      </c>
      <c r="AR206" s="19" t="s">
        <v>199</v>
      </c>
      <c r="AT206" s="19" t="s">
        <v>260</v>
      </c>
      <c r="AU206" s="19" t="s">
        <v>88</v>
      </c>
      <c r="AY206" s="19" t="s">
        <v>148</v>
      </c>
      <c r="BE206" s="207">
        <f>IF(N206="základní",J206,0)</f>
        <v>0</v>
      </c>
      <c r="BF206" s="207">
        <f>IF(N206="snížená",J206,0)</f>
        <v>0</v>
      </c>
      <c r="BG206" s="207">
        <f>IF(N206="zákl. přenesená",J206,0)</f>
        <v>0</v>
      </c>
      <c r="BH206" s="207">
        <f>IF(N206="sníž. přenesená",J206,0)</f>
        <v>0</v>
      </c>
      <c r="BI206" s="207">
        <f>IF(N206="nulová",J206,0)</f>
        <v>0</v>
      </c>
      <c r="BJ206" s="19" t="s">
        <v>23</v>
      </c>
      <c r="BK206" s="207">
        <f>ROUND(I206*H206,2)</f>
        <v>0</v>
      </c>
      <c r="BL206" s="19" t="s">
        <v>155</v>
      </c>
      <c r="BM206" s="19" t="s">
        <v>275</v>
      </c>
    </row>
    <row r="207" spans="2:65" s="1" customFormat="1" ht="31.5" customHeight="1">
      <c r="B207" s="37"/>
      <c r="C207" s="196" t="s">
        <v>276</v>
      </c>
      <c r="D207" s="196" t="s">
        <v>150</v>
      </c>
      <c r="E207" s="197" t="s">
        <v>277</v>
      </c>
      <c r="F207" s="198" t="s">
        <v>278</v>
      </c>
      <c r="G207" s="199" t="s">
        <v>153</v>
      </c>
      <c r="H207" s="200">
        <v>2.288</v>
      </c>
      <c r="I207" s="201"/>
      <c r="J207" s="202">
        <f>ROUND(I207*H207,2)</f>
        <v>0</v>
      </c>
      <c r="K207" s="198" t="s">
        <v>154</v>
      </c>
      <c r="L207" s="57"/>
      <c r="M207" s="203" t="s">
        <v>36</v>
      </c>
      <c r="N207" s="204" t="s">
        <v>50</v>
      </c>
      <c r="O207" s="38"/>
      <c r="P207" s="205">
        <f>O207*H207</f>
        <v>0</v>
      </c>
      <c r="Q207" s="205">
        <v>0.16929</v>
      </c>
      <c r="R207" s="205">
        <f>Q207*H207</f>
        <v>0.38733551999999993</v>
      </c>
      <c r="S207" s="205">
        <v>0</v>
      </c>
      <c r="T207" s="206">
        <f>S207*H207</f>
        <v>0</v>
      </c>
      <c r="AR207" s="19" t="s">
        <v>155</v>
      </c>
      <c r="AT207" s="19" t="s">
        <v>150</v>
      </c>
      <c r="AU207" s="19" t="s">
        <v>88</v>
      </c>
      <c r="AY207" s="19" t="s">
        <v>148</v>
      </c>
      <c r="BE207" s="207">
        <f>IF(N207="základní",J207,0)</f>
        <v>0</v>
      </c>
      <c r="BF207" s="207">
        <f>IF(N207="snížená",J207,0)</f>
        <v>0</v>
      </c>
      <c r="BG207" s="207">
        <f>IF(N207="zákl. přenesená",J207,0)</f>
        <v>0</v>
      </c>
      <c r="BH207" s="207">
        <f>IF(N207="sníž. přenesená",J207,0)</f>
        <v>0</v>
      </c>
      <c r="BI207" s="207">
        <f>IF(N207="nulová",J207,0)</f>
        <v>0</v>
      </c>
      <c r="BJ207" s="19" t="s">
        <v>23</v>
      </c>
      <c r="BK207" s="207">
        <f>ROUND(I207*H207,2)</f>
        <v>0</v>
      </c>
      <c r="BL207" s="19" t="s">
        <v>155</v>
      </c>
      <c r="BM207" s="19" t="s">
        <v>279</v>
      </c>
    </row>
    <row r="208" spans="2:51" s="12" customFormat="1" ht="12">
      <c r="B208" s="208"/>
      <c r="C208" s="209"/>
      <c r="D208" s="210" t="s">
        <v>157</v>
      </c>
      <c r="E208" s="211" t="s">
        <v>36</v>
      </c>
      <c r="F208" s="212" t="s">
        <v>159</v>
      </c>
      <c r="G208" s="209"/>
      <c r="H208" s="213" t="s">
        <v>36</v>
      </c>
      <c r="I208" s="214"/>
      <c r="J208" s="209"/>
      <c r="K208" s="209"/>
      <c r="L208" s="215"/>
      <c r="M208" s="216"/>
      <c r="N208" s="217"/>
      <c r="O208" s="217"/>
      <c r="P208" s="217"/>
      <c r="Q208" s="217"/>
      <c r="R208" s="217"/>
      <c r="S208" s="217"/>
      <c r="T208" s="218"/>
      <c r="AT208" s="219" t="s">
        <v>157</v>
      </c>
      <c r="AU208" s="219" t="s">
        <v>88</v>
      </c>
      <c r="AV208" s="12" t="s">
        <v>23</v>
      </c>
      <c r="AW208" s="12" t="s">
        <v>44</v>
      </c>
      <c r="AX208" s="12" t="s">
        <v>79</v>
      </c>
      <c r="AY208" s="219" t="s">
        <v>148</v>
      </c>
    </row>
    <row r="209" spans="2:51" s="13" customFormat="1" ht="12">
      <c r="B209" s="220"/>
      <c r="C209" s="221"/>
      <c r="D209" s="210" t="s">
        <v>157</v>
      </c>
      <c r="E209" s="222" t="s">
        <v>36</v>
      </c>
      <c r="F209" s="223" t="s">
        <v>280</v>
      </c>
      <c r="G209" s="221"/>
      <c r="H209" s="224">
        <v>2.2875</v>
      </c>
      <c r="I209" s="225"/>
      <c r="J209" s="221"/>
      <c r="K209" s="221"/>
      <c r="L209" s="226"/>
      <c r="M209" s="227"/>
      <c r="N209" s="228"/>
      <c r="O209" s="228"/>
      <c r="P209" s="228"/>
      <c r="Q209" s="228"/>
      <c r="R209" s="228"/>
      <c r="S209" s="228"/>
      <c r="T209" s="229"/>
      <c r="AT209" s="230" t="s">
        <v>157</v>
      </c>
      <c r="AU209" s="230" t="s">
        <v>88</v>
      </c>
      <c r="AV209" s="13" t="s">
        <v>88</v>
      </c>
      <c r="AW209" s="13" t="s">
        <v>44</v>
      </c>
      <c r="AX209" s="13" t="s">
        <v>79</v>
      </c>
      <c r="AY209" s="230" t="s">
        <v>148</v>
      </c>
    </row>
    <row r="210" spans="2:51" s="14" customFormat="1" ht="12">
      <c r="B210" s="231"/>
      <c r="C210" s="232"/>
      <c r="D210" s="233" t="s">
        <v>157</v>
      </c>
      <c r="E210" s="234" t="s">
        <v>36</v>
      </c>
      <c r="F210" s="235" t="s">
        <v>161</v>
      </c>
      <c r="G210" s="232"/>
      <c r="H210" s="236">
        <v>2.2875</v>
      </c>
      <c r="I210" s="237"/>
      <c r="J210" s="232"/>
      <c r="K210" s="232"/>
      <c r="L210" s="238"/>
      <c r="M210" s="239"/>
      <c r="N210" s="240"/>
      <c r="O210" s="240"/>
      <c r="P210" s="240"/>
      <c r="Q210" s="240"/>
      <c r="R210" s="240"/>
      <c r="S210" s="240"/>
      <c r="T210" s="241"/>
      <c r="AT210" s="242" t="s">
        <v>157</v>
      </c>
      <c r="AU210" s="242" t="s">
        <v>88</v>
      </c>
      <c r="AV210" s="14" t="s">
        <v>155</v>
      </c>
      <c r="AW210" s="14" t="s">
        <v>44</v>
      </c>
      <c r="AX210" s="14" t="s">
        <v>23</v>
      </c>
      <c r="AY210" s="242" t="s">
        <v>148</v>
      </c>
    </row>
    <row r="211" spans="2:65" s="1" customFormat="1" ht="22.5" customHeight="1">
      <c r="B211" s="37"/>
      <c r="C211" s="196" t="s">
        <v>281</v>
      </c>
      <c r="D211" s="196" t="s">
        <v>150</v>
      </c>
      <c r="E211" s="197" t="s">
        <v>282</v>
      </c>
      <c r="F211" s="198" t="s">
        <v>283</v>
      </c>
      <c r="G211" s="199" t="s">
        <v>252</v>
      </c>
      <c r="H211" s="200">
        <v>3</v>
      </c>
      <c r="I211" s="201"/>
      <c r="J211" s="202">
        <f>ROUND(I211*H211,2)</f>
        <v>0</v>
      </c>
      <c r="K211" s="198" t="s">
        <v>154</v>
      </c>
      <c r="L211" s="57"/>
      <c r="M211" s="203" t="s">
        <v>36</v>
      </c>
      <c r="N211" s="204" t="s">
        <v>50</v>
      </c>
      <c r="O211" s="38"/>
      <c r="P211" s="205">
        <f>O211*H211</f>
        <v>0</v>
      </c>
      <c r="Q211" s="205">
        <v>0.00702</v>
      </c>
      <c r="R211" s="205">
        <f>Q211*H211</f>
        <v>0.021060000000000002</v>
      </c>
      <c r="S211" s="205">
        <v>0</v>
      </c>
      <c r="T211" s="206">
        <f>S211*H211</f>
        <v>0</v>
      </c>
      <c r="AR211" s="19" t="s">
        <v>155</v>
      </c>
      <c r="AT211" s="19" t="s">
        <v>150</v>
      </c>
      <c r="AU211" s="19" t="s">
        <v>88</v>
      </c>
      <c r="AY211" s="19" t="s">
        <v>148</v>
      </c>
      <c r="BE211" s="207">
        <f>IF(N211="základní",J211,0)</f>
        <v>0</v>
      </c>
      <c r="BF211" s="207">
        <f>IF(N211="snížená",J211,0)</f>
        <v>0</v>
      </c>
      <c r="BG211" s="207">
        <f>IF(N211="zákl. přenesená",J211,0)</f>
        <v>0</v>
      </c>
      <c r="BH211" s="207">
        <f>IF(N211="sníž. přenesená",J211,0)</f>
        <v>0</v>
      </c>
      <c r="BI211" s="207">
        <f>IF(N211="nulová",J211,0)</f>
        <v>0</v>
      </c>
      <c r="BJ211" s="19" t="s">
        <v>23</v>
      </c>
      <c r="BK211" s="207">
        <f>ROUND(I211*H211,2)</f>
        <v>0</v>
      </c>
      <c r="BL211" s="19" t="s">
        <v>155</v>
      </c>
      <c r="BM211" s="19" t="s">
        <v>284</v>
      </c>
    </row>
    <row r="212" spans="2:65" s="1" customFormat="1" ht="22.5" customHeight="1">
      <c r="B212" s="37"/>
      <c r="C212" s="246" t="s">
        <v>285</v>
      </c>
      <c r="D212" s="246" t="s">
        <v>260</v>
      </c>
      <c r="E212" s="247" t="s">
        <v>286</v>
      </c>
      <c r="F212" s="248" t="s">
        <v>287</v>
      </c>
      <c r="G212" s="249" t="s">
        <v>288</v>
      </c>
      <c r="H212" s="250">
        <v>3</v>
      </c>
      <c r="I212" s="251"/>
      <c r="J212" s="252">
        <f>ROUND(I212*H212,2)</f>
        <v>0</v>
      </c>
      <c r="K212" s="248" t="s">
        <v>36</v>
      </c>
      <c r="L212" s="253"/>
      <c r="M212" s="254" t="s">
        <v>36</v>
      </c>
      <c r="N212" s="255" t="s">
        <v>50</v>
      </c>
      <c r="O212" s="38"/>
      <c r="P212" s="205">
        <f>O212*H212</f>
        <v>0</v>
      </c>
      <c r="Q212" s="205">
        <v>0</v>
      </c>
      <c r="R212" s="205">
        <f>Q212*H212</f>
        <v>0</v>
      </c>
      <c r="S212" s="205">
        <v>0</v>
      </c>
      <c r="T212" s="206">
        <f>S212*H212</f>
        <v>0</v>
      </c>
      <c r="AR212" s="19" t="s">
        <v>199</v>
      </c>
      <c r="AT212" s="19" t="s">
        <v>260</v>
      </c>
      <c r="AU212" s="19" t="s">
        <v>88</v>
      </c>
      <c r="AY212" s="19" t="s">
        <v>148</v>
      </c>
      <c r="BE212" s="207">
        <f>IF(N212="základní",J212,0)</f>
        <v>0</v>
      </c>
      <c r="BF212" s="207">
        <f>IF(N212="snížená",J212,0)</f>
        <v>0</v>
      </c>
      <c r="BG212" s="207">
        <f>IF(N212="zákl. přenesená",J212,0)</f>
        <v>0</v>
      </c>
      <c r="BH212" s="207">
        <f>IF(N212="sníž. přenesená",J212,0)</f>
        <v>0</v>
      </c>
      <c r="BI212" s="207">
        <f>IF(N212="nulová",J212,0)</f>
        <v>0</v>
      </c>
      <c r="BJ212" s="19" t="s">
        <v>23</v>
      </c>
      <c r="BK212" s="207">
        <f>ROUND(I212*H212,2)</f>
        <v>0</v>
      </c>
      <c r="BL212" s="19" t="s">
        <v>155</v>
      </c>
      <c r="BM212" s="19" t="s">
        <v>289</v>
      </c>
    </row>
    <row r="213" spans="2:65" s="1" customFormat="1" ht="31.5" customHeight="1">
      <c r="B213" s="37"/>
      <c r="C213" s="196" t="s">
        <v>290</v>
      </c>
      <c r="D213" s="196" t="s">
        <v>150</v>
      </c>
      <c r="E213" s="197" t="s">
        <v>291</v>
      </c>
      <c r="F213" s="198" t="s">
        <v>292</v>
      </c>
      <c r="G213" s="199" t="s">
        <v>293</v>
      </c>
      <c r="H213" s="200">
        <v>6</v>
      </c>
      <c r="I213" s="201"/>
      <c r="J213" s="202">
        <f>ROUND(I213*H213,2)</f>
        <v>0</v>
      </c>
      <c r="K213" s="198" t="s">
        <v>154</v>
      </c>
      <c r="L213" s="57"/>
      <c r="M213" s="203" t="s">
        <v>36</v>
      </c>
      <c r="N213" s="204" t="s">
        <v>50</v>
      </c>
      <c r="O213" s="38"/>
      <c r="P213" s="205">
        <f>O213*H213</f>
        <v>0</v>
      </c>
      <c r="Q213" s="205">
        <v>0</v>
      </c>
      <c r="R213" s="205">
        <f>Q213*H213</f>
        <v>0</v>
      </c>
      <c r="S213" s="205">
        <v>0</v>
      </c>
      <c r="T213" s="206">
        <f>S213*H213</f>
        <v>0</v>
      </c>
      <c r="AR213" s="19" t="s">
        <v>155</v>
      </c>
      <c r="AT213" s="19" t="s">
        <v>150</v>
      </c>
      <c r="AU213" s="19" t="s">
        <v>88</v>
      </c>
      <c r="AY213" s="19" t="s">
        <v>148</v>
      </c>
      <c r="BE213" s="207">
        <f>IF(N213="základní",J213,0)</f>
        <v>0</v>
      </c>
      <c r="BF213" s="207">
        <f>IF(N213="snížená",J213,0)</f>
        <v>0</v>
      </c>
      <c r="BG213" s="207">
        <f>IF(N213="zákl. přenesená",J213,0)</f>
        <v>0</v>
      </c>
      <c r="BH213" s="207">
        <f>IF(N213="sníž. přenesená",J213,0)</f>
        <v>0</v>
      </c>
      <c r="BI213" s="207">
        <f>IF(N213="nulová",J213,0)</f>
        <v>0</v>
      </c>
      <c r="BJ213" s="19" t="s">
        <v>23</v>
      </c>
      <c r="BK213" s="207">
        <f>ROUND(I213*H213,2)</f>
        <v>0</v>
      </c>
      <c r="BL213" s="19" t="s">
        <v>155</v>
      </c>
      <c r="BM213" s="19" t="s">
        <v>294</v>
      </c>
    </row>
    <row r="214" spans="2:65" s="1" customFormat="1" ht="22.5" customHeight="1">
      <c r="B214" s="37"/>
      <c r="C214" s="246" t="s">
        <v>295</v>
      </c>
      <c r="D214" s="246" t="s">
        <v>260</v>
      </c>
      <c r="E214" s="247" t="s">
        <v>296</v>
      </c>
      <c r="F214" s="248" t="s">
        <v>297</v>
      </c>
      <c r="G214" s="249" t="s">
        <v>293</v>
      </c>
      <c r="H214" s="250">
        <v>6</v>
      </c>
      <c r="I214" s="251"/>
      <c r="J214" s="252">
        <f>ROUND(I214*H214,2)</f>
        <v>0</v>
      </c>
      <c r="K214" s="248" t="s">
        <v>154</v>
      </c>
      <c r="L214" s="253"/>
      <c r="M214" s="254" t="s">
        <v>36</v>
      </c>
      <c r="N214" s="255" t="s">
        <v>50</v>
      </c>
      <c r="O214" s="38"/>
      <c r="P214" s="205">
        <f>O214*H214</f>
        <v>0</v>
      </c>
      <c r="Q214" s="205">
        <v>0.0018</v>
      </c>
      <c r="R214" s="205">
        <f>Q214*H214</f>
        <v>0.0108</v>
      </c>
      <c r="S214" s="205">
        <v>0</v>
      </c>
      <c r="T214" s="206">
        <f>S214*H214</f>
        <v>0</v>
      </c>
      <c r="AR214" s="19" t="s">
        <v>199</v>
      </c>
      <c r="AT214" s="19" t="s">
        <v>260</v>
      </c>
      <c r="AU214" s="19" t="s">
        <v>88</v>
      </c>
      <c r="AY214" s="19" t="s">
        <v>148</v>
      </c>
      <c r="BE214" s="207">
        <f>IF(N214="základní",J214,0)</f>
        <v>0</v>
      </c>
      <c r="BF214" s="207">
        <f>IF(N214="snížená",J214,0)</f>
        <v>0</v>
      </c>
      <c r="BG214" s="207">
        <f>IF(N214="zákl. přenesená",J214,0)</f>
        <v>0</v>
      </c>
      <c r="BH214" s="207">
        <f>IF(N214="sníž. přenesená",J214,0)</f>
        <v>0</v>
      </c>
      <c r="BI214" s="207">
        <f>IF(N214="nulová",J214,0)</f>
        <v>0</v>
      </c>
      <c r="BJ214" s="19" t="s">
        <v>23</v>
      </c>
      <c r="BK214" s="207">
        <f>ROUND(I214*H214,2)</f>
        <v>0</v>
      </c>
      <c r="BL214" s="19" t="s">
        <v>155</v>
      </c>
      <c r="BM214" s="19" t="s">
        <v>298</v>
      </c>
    </row>
    <row r="215" spans="2:65" s="1" customFormat="1" ht="22.5" customHeight="1">
      <c r="B215" s="37"/>
      <c r="C215" s="196" t="s">
        <v>299</v>
      </c>
      <c r="D215" s="196" t="s">
        <v>150</v>
      </c>
      <c r="E215" s="197" t="s">
        <v>300</v>
      </c>
      <c r="F215" s="198" t="s">
        <v>301</v>
      </c>
      <c r="G215" s="199" t="s">
        <v>288</v>
      </c>
      <c r="H215" s="200">
        <v>3</v>
      </c>
      <c r="I215" s="201"/>
      <c r="J215" s="202">
        <f>ROUND(I215*H215,2)</f>
        <v>0</v>
      </c>
      <c r="K215" s="198" t="s">
        <v>36</v>
      </c>
      <c r="L215" s="57"/>
      <c r="M215" s="203" t="s">
        <v>36</v>
      </c>
      <c r="N215" s="204" t="s">
        <v>50</v>
      </c>
      <c r="O215" s="38"/>
      <c r="P215" s="205">
        <f>O215*H215</f>
        <v>0</v>
      </c>
      <c r="Q215" s="205">
        <v>0.03438</v>
      </c>
      <c r="R215" s="205">
        <f>Q215*H215</f>
        <v>0.10314000000000001</v>
      </c>
      <c r="S215" s="205">
        <v>0</v>
      </c>
      <c r="T215" s="206">
        <f>S215*H215</f>
        <v>0</v>
      </c>
      <c r="AR215" s="19" t="s">
        <v>155</v>
      </c>
      <c r="AT215" s="19" t="s">
        <v>150</v>
      </c>
      <c r="AU215" s="19" t="s">
        <v>88</v>
      </c>
      <c r="AY215" s="19" t="s">
        <v>148</v>
      </c>
      <c r="BE215" s="207">
        <f>IF(N215="základní",J215,0)</f>
        <v>0</v>
      </c>
      <c r="BF215" s="207">
        <f>IF(N215="snížená",J215,0)</f>
        <v>0</v>
      </c>
      <c r="BG215" s="207">
        <f>IF(N215="zákl. přenesená",J215,0)</f>
        <v>0</v>
      </c>
      <c r="BH215" s="207">
        <f>IF(N215="sníž. přenesená",J215,0)</f>
        <v>0</v>
      </c>
      <c r="BI215" s="207">
        <f>IF(N215="nulová",J215,0)</f>
        <v>0</v>
      </c>
      <c r="BJ215" s="19" t="s">
        <v>23</v>
      </c>
      <c r="BK215" s="207">
        <f>ROUND(I215*H215,2)</f>
        <v>0</v>
      </c>
      <c r="BL215" s="19" t="s">
        <v>155</v>
      </c>
      <c r="BM215" s="19" t="s">
        <v>302</v>
      </c>
    </row>
    <row r="216" spans="2:51" s="12" customFormat="1" ht="12">
      <c r="B216" s="208"/>
      <c r="C216" s="209"/>
      <c r="D216" s="210" t="s">
        <v>157</v>
      </c>
      <c r="E216" s="211" t="s">
        <v>36</v>
      </c>
      <c r="F216" s="212" t="s">
        <v>159</v>
      </c>
      <c r="G216" s="209"/>
      <c r="H216" s="213" t="s">
        <v>36</v>
      </c>
      <c r="I216" s="214"/>
      <c r="J216" s="209"/>
      <c r="K216" s="209"/>
      <c r="L216" s="215"/>
      <c r="M216" s="216"/>
      <c r="N216" s="217"/>
      <c r="O216" s="217"/>
      <c r="P216" s="217"/>
      <c r="Q216" s="217"/>
      <c r="R216" s="217"/>
      <c r="S216" s="217"/>
      <c r="T216" s="218"/>
      <c r="AT216" s="219" t="s">
        <v>157</v>
      </c>
      <c r="AU216" s="219" t="s">
        <v>88</v>
      </c>
      <c r="AV216" s="12" t="s">
        <v>23</v>
      </c>
      <c r="AW216" s="12" t="s">
        <v>44</v>
      </c>
      <c r="AX216" s="12" t="s">
        <v>79</v>
      </c>
      <c r="AY216" s="219" t="s">
        <v>148</v>
      </c>
    </row>
    <row r="217" spans="2:51" s="13" customFormat="1" ht="12">
      <c r="B217" s="220"/>
      <c r="C217" s="221"/>
      <c r="D217" s="210" t="s">
        <v>157</v>
      </c>
      <c r="E217" s="222" t="s">
        <v>36</v>
      </c>
      <c r="F217" s="223" t="s">
        <v>166</v>
      </c>
      <c r="G217" s="221"/>
      <c r="H217" s="224">
        <v>3</v>
      </c>
      <c r="I217" s="225"/>
      <c r="J217" s="221"/>
      <c r="K217" s="221"/>
      <c r="L217" s="226"/>
      <c r="M217" s="227"/>
      <c r="N217" s="228"/>
      <c r="O217" s="228"/>
      <c r="P217" s="228"/>
      <c r="Q217" s="228"/>
      <c r="R217" s="228"/>
      <c r="S217" s="228"/>
      <c r="T217" s="229"/>
      <c r="AT217" s="230" t="s">
        <v>157</v>
      </c>
      <c r="AU217" s="230" t="s">
        <v>88</v>
      </c>
      <c r="AV217" s="13" t="s">
        <v>88</v>
      </c>
      <c r="AW217" s="13" t="s">
        <v>44</v>
      </c>
      <c r="AX217" s="13" t="s">
        <v>79</v>
      </c>
      <c r="AY217" s="230" t="s">
        <v>148</v>
      </c>
    </row>
    <row r="218" spans="2:51" s="14" customFormat="1" ht="12">
      <c r="B218" s="231"/>
      <c r="C218" s="232"/>
      <c r="D218" s="210" t="s">
        <v>157</v>
      </c>
      <c r="E218" s="243" t="s">
        <v>36</v>
      </c>
      <c r="F218" s="244" t="s">
        <v>161</v>
      </c>
      <c r="G218" s="232"/>
      <c r="H218" s="245">
        <v>3</v>
      </c>
      <c r="I218" s="237"/>
      <c r="J218" s="232"/>
      <c r="K218" s="232"/>
      <c r="L218" s="238"/>
      <c r="M218" s="239"/>
      <c r="N218" s="240"/>
      <c r="O218" s="240"/>
      <c r="P218" s="240"/>
      <c r="Q218" s="240"/>
      <c r="R218" s="240"/>
      <c r="S218" s="240"/>
      <c r="T218" s="241"/>
      <c r="AT218" s="242" t="s">
        <v>157</v>
      </c>
      <c r="AU218" s="242" t="s">
        <v>88</v>
      </c>
      <c r="AV218" s="14" t="s">
        <v>155</v>
      </c>
      <c r="AW218" s="14" t="s">
        <v>44</v>
      </c>
      <c r="AX218" s="14" t="s">
        <v>23</v>
      </c>
      <c r="AY218" s="242" t="s">
        <v>148</v>
      </c>
    </row>
    <row r="219" spans="2:63" s="11" customFormat="1" ht="29.85" customHeight="1">
      <c r="B219" s="179"/>
      <c r="C219" s="180"/>
      <c r="D219" s="193" t="s">
        <v>78</v>
      </c>
      <c r="E219" s="194" t="s">
        <v>183</v>
      </c>
      <c r="F219" s="194" t="s">
        <v>303</v>
      </c>
      <c r="G219" s="180"/>
      <c r="H219" s="180"/>
      <c r="I219" s="183"/>
      <c r="J219" s="195">
        <f>BK219</f>
        <v>0</v>
      </c>
      <c r="K219" s="180"/>
      <c r="L219" s="185"/>
      <c r="M219" s="186"/>
      <c r="N219" s="187"/>
      <c r="O219" s="187"/>
      <c r="P219" s="188">
        <f>SUM(P220:P229)</f>
        <v>0</v>
      </c>
      <c r="Q219" s="187"/>
      <c r="R219" s="188">
        <f>SUM(R220:R229)</f>
        <v>4.056974500000001</v>
      </c>
      <c r="S219" s="187"/>
      <c r="T219" s="189">
        <f>SUM(T220:T229)</f>
        <v>0</v>
      </c>
      <c r="AR219" s="190" t="s">
        <v>23</v>
      </c>
      <c r="AT219" s="191" t="s">
        <v>78</v>
      </c>
      <c r="AU219" s="191" t="s">
        <v>23</v>
      </c>
      <c r="AY219" s="190" t="s">
        <v>148</v>
      </c>
      <c r="BK219" s="192">
        <f>SUM(BK220:BK229)</f>
        <v>0</v>
      </c>
    </row>
    <row r="220" spans="2:65" s="1" customFormat="1" ht="22.5" customHeight="1">
      <c r="B220" s="37"/>
      <c r="C220" s="196" t="s">
        <v>304</v>
      </c>
      <c r="D220" s="196" t="s">
        <v>150</v>
      </c>
      <c r="E220" s="197" t="s">
        <v>305</v>
      </c>
      <c r="F220" s="198" t="s">
        <v>306</v>
      </c>
      <c r="G220" s="199" t="s">
        <v>153</v>
      </c>
      <c r="H220" s="200">
        <v>26.238</v>
      </c>
      <c r="I220" s="201"/>
      <c r="J220" s="202">
        <f>ROUND(I220*H220,2)</f>
        <v>0</v>
      </c>
      <c r="K220" s="198" t="s">
        <v>154</v>
      </c>
      <c r="L220" s="57"/>
      <c r="M220" s="203" t="s">
        <v>36</v>
      </c>
      <c r="N220" s="204" t="s">
        <v>50</v>
      </c>
      <c r="O220" s="38"/>
      <c r="P220" s="205">
        <f>O220*H220</f>
        <v>0</v>
      </c>
      <c r="Q220" s="205">
        <v>0</v>
      </c>
      <c r="R220" s="205">
        <f>Q220*H220</f>
        <v>0</v>
      </c>
      <c r="S220" s="205">
        <v>0</v>
      </c>
      <c r="T220" s="206">
        <f>S220*H220</f>
        <v>0</v>
      </c>
      <c r="AR220" s="19" t="s">
        <v>155</v>
      </c>
      <c r="AT220" s="19" t="s">
        <v>150</v>
      </c>
      <c r="AU220" s="19" t="s">
        <v>88</v>
      </c>
      <c r="AY220" s="19" t="s">
        <v>148</v>
      </c>
      <c r="BE220" s="207">
        <f>IF(N220="základní",J220,0)</f>
        <v>0</v>
      </c>
      <c r="BF220" s="207">
        <f>IF(N220="snížená",J220,0)</f>
        <v>0</v>
      </c>
      <c r="BG220" s="207">
        <f>IF(N220="zákl. přenesená",J220,0)</f>
        <v>0</v>
      </c>
      <c r="BH220" s="207">
        <f>IF(N220="sníž. přenesená",J220,0)</f>
        <v>0</v>
      </c>
      <c r="BI220" s="207">
        <f>IF(N220="nulová",J220,0)</f>
        <v>0</v>
      </c>
      <c r="BJ220" s="19" t="s">
        <v>23</v>
      </c>
      <c r="BK220" s="207">
        <f>ROUND(I220*H220,2)</f>
        <v>0</v>
      </c>
      <c r="BL220" s="19" t="s">
        <v>155</v>
      </c>
      <c r="BM220" s="19" t="s">
        <v>307</v>
      </c>
    </row>
    <row r="221" spans="2:51" s="12" customFormat="1" ht="12">
      <c r="B221" s="208"/>
      <c r="C221" s="209"/>
      <c r="D221" s="210" t="s">
        <v>157</v>
      </c>
      <c r="E221" s="211" t="s">
        <v>36</v>
      </c>
      <c r="F221" s="212" t="s">
        <v>158</v>
      </c>
      <c r="G221" s="209"/>
      <c r="H221" s="213" t="s">
        <v>36</v>
      </c>
      <c r="I221" s="214"/>
      <c r="J221" s="209"/>
      <c r="K221" s="209"/>
      <c r="L221" s="215"/>
      <c r="M221" s="216"/>
      <c r="N221" s="217"/>
      <c r="O221" s="217"/>
      <c r="P221" s="217"/>
      <c r="Q221" s="217"/>
      <c r="R221" s="217"/>
      <c r="S221" s="217"/>
      <c r="T221" s="218"/>
      <c r="AT221" s="219" t="s">
        <v>157</v>
      </c>
      <c r="AU221" s="219" t="s">
        <v>88</v>
      </c>
      <c r="AV221" s="12" t="s">
        <v>23</v>
      </c>
      <c r="AW221" s="12" t="s">
        <v>44</v>
      </c>
      <c r="AX221" s="12" t="s">
        <v>79</v>
      </c>
      <c r="AY221" s="219" t="s">
        <v>148</v>
      </c>
    </row>
    <row r="222" spans="2:51" s="12" customFormat="1" ht="12">
      <c r="B222" s="208"/>
      <c r="C222" s="209"/>
      <c r="D222" s="210" t="s">
        <v>157</v>
      </c>
      <c r="E222" s="211" t="s">
        <v>36</v>
      </c>
      <c r="F222" s="212" t="s">
        <v>159</v>
      </c>
      <c r="G222" s="209"/>
      <c r="H222" s="213" t="s">
        <v>36</v>
      </c>
      <c r="I222" s="214"/>
      <c r="J222" s="209"/>
      <c r="K222" s="209"/>
      <c r="L222" s="215"/>
      <c r="M222" s="216"/>
      <c r="N222" s="217"/>
      <c r="O222" s="217"/>
      <c r="P222" s="217"/>
      <c r="Q222" s="217"/>
      <c r="R222" s="217"/>
      <c r="S222" s="217"/>
      <c r="T222" s="218"/>
      <c r="AT222" s="219" t="s">
        <v>157</v>
      </c>
      <c r="AU222" s="219" t="s">
        <v>88</v>
      </c>
      <c r="AV222" s="12" t="s">
        <v>23</v>
      </c>
      <c r="AW222" s="12" t="s">
        <v>44</v>
      </c>
      <c r="AX222" s="12" t="s">
        <v>79</v>
      </c>
      <c r="AY222" s="219" t="s">
        <v>148</v>
      </c>
    </row>
    <row r="223" spans="2:51" s="13" customFormat="1" ht="12">
      <c r="B223" s="220"/>
      <c r="C223" s="221"/>
      <c r="D223" s="210" t="s">
        <v>157</v>
      </c>
      <c r="E223" s="222" t="s">
        <v>36</v>
      </c>
      <c r="F223" s="223" t="s">
        <v>160</v>
      </c>
      <c r="G223" s="221"/>
      <c r="H223" s="224">
        <v>26.2375</v>
      </c>
      <c r="I223" s="225"/>
      <c r="J223" s="221"/>
      <c r="K223" s="221"/>
      <c r="L223" s="226"/>
      <c r="M223" s="227"/>
      <c r="N223" s="228"/>
      <c r="O223" s="228"/>
      <c r="P223" s="228"/>
      <c r="Q223" s="228"/>
      <c r="R223" s="228"/>
      <c r="S223" s="228"/>
      <c r="T223" s="229"/>
      <c r="AT223" s="230" t="s">
        <v>157</v>
      </c>
      <c r="AU223" s="230" t="s">
        <v>88</v>
      </c>
      <c r="AV223" s="13" t="s">
        <v>88</v>
      </c>
      <c r="AW223" s="13" t="s">
        <v>44</v>
      </c>
      <c r="AX223" s="13" t="s">
        <v>79</v>
      </c>
      <c r="AY223" s="230" t="s">
        <v>148</v>
      </c>
    </row>
    <row r="224" spans="2:51" s="14" customFormat="1" ht="12">
      <c r="B224" s="231"/>
      <c r="C224" s="232"/>
      <c r="D224" s="233" t="s">
        <v>157</v>
      </c>
      <c r="E224" s="234" t="s">
        <v>36</v>
      </c>
      <c r="F224" s="235" t="s">
        <v>161</v>
      </c>
      <c r="G224" s="232"/>
      <c r="H224" s="236">
        <v>26.2375</v>
      </c>
      <c r="I224" s="237"/>
      <c r="J224" s="232"/>
      <c r="K224" s="232"/>
      <c r="L224" s="238"/>
      <c r="M224" s="239"/>
      <c r="N224" s="240"/>
      <c r="O224" s="240"/>
      <c r="P224" s="240"/>
      <c r="Q224" s="240"/>
      <c r="R224" s="240"/>
      <c r="S224" s="240"/>
      <c r="T224" s="241"/>
      <c r="AT224" s="242" t="s">
        <v>157</v>
      </c>
      <c r="AU224" s="242" t="s">
        <v>88</v>
      </c>
      <c r="AV224" s="14" t="s">
        <v>155</v>
      </c>
      <c r="AW224" s="14" t="s">
        <v>44</v>
      </c>
      <c r="AX224" s="14" t="s">
        <v>23</v>
      </c>
      <c r="AY224" s="242" t="s">
        <v>148</v>
      </c>
    </row>
    <row r="225" spans="2:65" s="1" customFormat="1" ht="22.5" customHeight="1">
      <c r="B225" s="37"/>
      <c r="C225" s="196" t="s">
        <v>308</v>
      </c>
      <c r="D225" s="196" t="s">
        <v>150</v>
      </c>
      <c r="E225" s="197" t="s">
        <v>309</v>
      </c>
      <c r="F225" s="198" t="s">
        <v>310</v>
      </c>
      <c r="G225" s="199" t="s">
        <v>153</v>
      </c>
      <c r="H225" s="200">
        <v>48.154</v>
      </c>
      <c r="I225" s="201"/>
      <c r="J225" s="202">
        <f>ROUND(I225*H225,2)</f>
        <v>0</v>
      </c>
      <c r="K225" s="198" t="s">
        <v>154</v>
      </c>
      <c r="L225" s="57"/>
      <c r="M225" s="203" t="s">
        <v>36</v>
      </c>
      <c r="N225" s="204" t="s">
        <v>50</v>
      </c>
      <c r="O225" s="38"/>
      <c r="P225" s="205">
        <f>O225*H225</f>
        <v>0</v>
      </c>
      <c r="Q225" s="205">
        <v>0.08425</v>
      </c>
      <c r="R225" s="205">
        <f>Q225*H225</f>
        <v>4.056974500000001</v>
      </c>
      <c r="S225" s="205">
        <v>0</v>
      </c>
      <c r="T225" s="206">
        <f>S225*H225</f>
        <v>0</v>
      </c>
      <c r="AR225" s="19" t="s">
        <v>155</v>
      </c>
      <c r="AT225" s="19" t="s">
        <v>150</v>
      </c>
      <c r="AU225" s="19" t="s">
        <v>88</v>
      </c>
      <c r="AY225" s="19" t="s">
        <v>148</v>
      </c>
      <c r="BE225" s="207">
        <f>IF(N225="základní",J225,0)</f>
        <v>0</v>
      </c>
      <c r="BF225" s="207">
        <f>IF(N225="snížená",J225,0)</f>
        <v>0</v>
      </c>
      <c r="BG225" s="207">
        <f>IF(N225="zákl. přenesená",J225,0)</f>
        <v>0</v>
      </c>
      <c r="BH225" s="207">
        <f>IF(N225="sníž. přenesená",J225,0)</f>
        <v>0</v>
      </c>
      <c r="BI225" s="207">
        <f>IF(N225="nulová",J225,0)</f>
        <v>0</v>
      </c>
      <c r="BJ225" s="19" t="s">
        <v>23</v>
      </c>
      <c r="BK225" s="207">
        <f>ROUND(I225*H225,2)</f>
        <v>0</v>
      </c>
      <c r="BL225" s="19" t="s">
        <v>155</v>
      </c>
      <c r="BM225" s="19" t="s">
        <v>311</v>
      </c>
    </row>
    <row r="226" spans="2:51" s="12" customFormat="1" ht="12">
      <c r="B226" s="208"/>
      <c r="C226" s="209"/>
      <c r="D226" s="210" t="s">
        <v>157</v>
      </c>
      <c r="E226" s="211" t="s">
        <v>36</v>
      </c>
      <c r="F226" s="212" t="s">
        <v>158</v>
      </c>
      <c r="G226" s="209"/>
      <c r="H226" s="213" t="s">
        <v>36</v>
      </c>
      <c r="I226" s="214"/>
      <c r="J226" s="209"/>
      <c r="K226" s="209"/>
      <c r="L226" s="215"/>
      <c r="M226" s="216"/>
      <c r="N226" s="217"/>
      <c r="O226" s="217"/>
      <c r="P226" s="217"/>
      <c r="Q226" s="217"/>
      <c r="R226" s="217"/>
      <c r="S226" s="217"/>
      <c r="T226" s="218"/>
      <c r="AT226" s="219" t="s">
        <v>157</v>
      </c>
      <c r="AU226" s="219" t="s">
        <v>88</v>
      </c>
      <c r="AV226" s="12" t="s">
        <v>23</v>
      </c>
      <c r="AW226" s="12" t="s">
        <v>44</v>
      </c>
      <c r="AX226" s="12" t="s">
        <v>79</v>
      </c>
      <c r="AY226" s="219" t="s">
        <v>148</v>
      </c>
    </row>
    <row r="227" spans="2:51" s="12" customFormat="1" ht="12">
      <c r="B227" s="208"/>
      <c r="C227" s="209"/>
      <c r="D227" s="210" t="s">
        <v>157</v>
      </c>
      <c r="E227" s="211" t="s">
        <v>36</v>
      </c>
      <c r="F227" s="212" t="s">
        <v>159</v>
      </c>
      <c r="G227" s="209"/>
      <c r="H227" s="213" t="s">
        <v>36</v>
      </c>
      <c r="I227" s="214"/>
      <c r="J227" s="209"/>
      <c r="K227" s="209"/>
      <c r="L227" s="215"/>
      <c r="M227" s="216"/>
      <c r="N227" s="217"/>
      <c r="O227" s="217"/>
      <c r="P227" s="217"/>
      <c r="Q227" s="217"/>
      <c r="R227" s="217"/>
      <c r="S227" s="217"/>
      <c r="T227" s="218"/>
      <c r="AT227" s="219" t="s">
        <v>157</v>
      </c>
      <c r="AU227" s="219" t="s">
        <v>88</v>
      </c>
      <c r="AV227" s="12" t="s">
        <v>23</v>
      </c>
      <c r="AW227" s="12" t="s">
        <v>44</v>
      </c>
      <c r="AX227" s="12" t="s">
        <v>79</v>
      </c>
      <c r="AY227" s="219" t="s">
        <v>148</v>
      </c>
    </row>
    <row r="228" spans="2:51" s="13" customFormat="1" ht="12">
      <c r="B228" s="220"/>
      <c r="C228" s="221"/>
      <c r="D228" s="210" t="s">
        <v>157</v>
      </c>
      <c r="E228" s="222" t="s">
        <v>36</v>
      </c>
      <c r="F228" s="223" t="s">
        <v>165</v>
      </c>
      <c r="G228" s="221"/>
      <c r="H228" s="224">
        <v>48.154</v>
      </c>
      <c r="I228" s="225"/>
      <c r="J228" s="221"/>
      <c r="K228" s="221"/>
      <c r="L228" s="226"/>
      <c r="M228" s="227"/>
      <c r="N228" s="228"/>
      <c r="O228" s="228"/>
      <c r="P228" s="228"/>
      <c r="Q228" s="228"/>
      <c r="R228" s="228"/>
      <c r="S228" s="228"/>
      <c r="T228" s="229"/>
      <c r="AT228" s="230" t="s">
        <v>157</v>
      </c>
      <c r="AU228" s="230" t="s">
        <v>88</v>
      </c>
      <c r="AV228" s="13" t="s">
        <v>88</v>
      </c>
      <c r="AW228" s="13" t="s">
        <v>44</v>
      </c>
      <c r="AX228" s="13" t="s">
        <v>79</v>
      </c>
      <c r="AY228" s="230" t="s">
        <v>148</v>
      </c>
    </row>
    <row r="229" spans="2:51" s="14" customFormat="1" ht="12">
      <c r="B229" s="231"/>
      <c r="C229" s="232"/>
      <c r="D229" s="210" t="s">
        <v>157</v>
      </c>
      <c r="E229" s="243" t="s">
        <v>36</v>
      </c>
      <c r="F229" s="244" t="s">
        <v>161</v>
      </c>
      <c r="G229" s="232"/>
      <c r="H229" s="245">
        <v>48.154</v>
      </c>
      <c r="I229" s="237"/>
      <c r="J229" s="232"/>
      <c r="K229" s="232"/>
      <c r="L229" s="238"/>
      <c r="M229" s="239"/>
      <c r="N229" s="240"/>
      <c r="O229" s="240"/>
      <c r="P229" s="240"/>
      <c r="Q229" s="240"/>
      <c r="R229" s="240"/>
      <c r="S229" s="240"/>
      <c r="T229" s="241"/>
      <c r="AT229" s="242" t="s">
        <v>157</v>
      </c>
      <c r="AU229" s="242" t="s">
        <v>88</v>
      </c>
      <c r="AV229" s="14" t="s">
        <v>155</v>
      </c>
      <c r="AW229" s="14" t="s">
        <v>44</v>
      </c>
      <c r="AX229" s="14" t="s">
        <v>23</v>
      </c>
      <c r="AY229" s="242" t="s">
        <v>148</v>
      </c>
    </row>
    <row r="230" spans="2:63" s="11" customFormat="1" ht="29.85" customHeight="1">
      <c r="B230" s="179"/>
      <c r="C230" s="180"/>
      <c r="D230" s="193" t="s">
        <v>78</v>
      </c>
      <c r="E230" s="194" t="s">
        <v>187</v>
      </c>
      <c r="F230" s="194" t="s">
        <v>312</v>
      </c>
      <c r="G230" s="180"/>
      <c r="H230" s="180"/>
      <c r="I230" s="183"/>
      <c r="J230" s="195">
        <f>BK230</f>
        <v>0</v>
      </c>
      <c r="K230" s="180"/>
      <c r="L230" s="185"/>
      <c r="M230" s="186"/>
      <c r="N230" s="187"/>
      <c r="O230" s="187"/>
      <c r="P230" s="188">
        <f>SUM(P231:P445)</f>
        <v>0</v>
      </c>
      <c r="Q230" s="187"/>
      <c r="R230" s="188">
        <f>SUM(R231:R445)</f>
        <v>49.64453942</v>
      </c>
      <c r="S230" s="187"/>
      <c r="T230" s="189">
        <f>SUM(T231:T445)</f>
        <v>0</v>
      </c>
      <c r="AR230" s="190" t="s">
        <v>23</v>
      </c>
      <c r="AT230" s="191" t="s">
        <v>78</v>
      </c>
      <c r="AU230" s="191" t="s">
        <v>23</v>
      </c>
      <c r="AY230" s="190" t="s">
        <v>148</v>
      </c>
      <c r="BK230" s="192">
        <f>SUM(BK231:BK445)</f>
        <v>0</v>
      </c>
    </row>
    <row r="231" spans="2:65" s="1" customFormat="1" ht="22.5" customHeight="1">
      <c r="B231" s="37"/>
      <c r="C231" s="196" t="s">
        <v>313</v>
      </c>
      <c r="D231" s="196" t="s">
        <v>150</v>
      </c>
      <c r="E231" s="197" t="s">
        <v>314</v>
      </c>
      <c r="F231" s="198" t="s">
        <v>315</v>
      </c>
      <c r="G231" s="199" t="s">
        <v>153</v>
      </c>
      <c r="H231" s="200">
        <v>14.624</v>
      </c>
      <c r="I231" s="201"/>
      <c r="J231" s="202">
        <f>ROUND(I231*H231,2)</f>
        <v>0</v>
      </c>
      <c r="K231" s="198" t="s">
        <v>154</v>
      </c>
      <c r="L231" s="57"/>
      <c r="M231" s="203" t="s">
        <v>36</v>
      </c>
      <c r="N231" s="204" t="s">
        <v>50</v>
      </c>
      <c r="O231" s="38"/>
      <c r="P231" s="205">
        <f>O231*H231</f>
        <v>0</v>
      </c>
      <c r="Q231" s="205">
        <v>0.00026</v>
      </c>
      <c r="R231" s="205">
        <f>Q231*H231</f>
        <v>0.0038022399999999997</v>
      </c>
      <c r="S231" s="205">
        <v>0</v>
      </c>
      <c r="T231" s="206">
        <f>S231*H231</f>
        <v>0</v>
      </c>
      <c r="AR231" s="19" t="s">
        <v>155</v>
      </c>
      <c r="AT231" s="19" t="s">
        <v>150</v>
      </c>
      <c r="AU231" s="19" t="s">
        <v>88</v>
      </c>
      <c r="AY231" s="19" t="s">
        <v>148</v>
      </c>
      <c r="BE231" s="207">
        <f>IF(N231="základní",J231,0)</f>
        <v>0</v>
      </c>
      <c r="BF231" s="207">
        <f>IF(N231="snížená",J231,0)</f>
        <v>0</v>
      </c>
      <c r="BG231" s="207">
        <f>IF(N231="zákl. přenesená",J231,0)</f>
        <v>0</v>
      </c>
      <c r="BH231" s="207">
        <f>IF(N231="sníž. přenesená",J231,0)</f>
        <v>0</v>
      </c>
      <c r="BI231" s="207">
        <f>IF(N231="nulová",J231,0)</f>
        <v>0</v>
      </c>
      <c r="BJ231" s="19" t="s">
        <v>23</v>
      </c>
      <c r="BK231" s="207">
        <f>ROUND(I231*H231,2)</f>
        <v>0</v>
      </c>
      <c r="BL231" s="19" t="s">
        <v>155</v>
      </c>
      <c r="BM231" s="19" t="s">
        <v>316</v>
      </c>
    </row>
    <row r="232" spans="2:65" s="1" customFormat="1" ht="22.5" customHeight="1">
      <c r="B232" s="37"/>
      <c r="C232" s="196" t="s">
        <v>317</v>
      </c>
      <c r="D232" s="196" t="s">
        <v>150</v>
      </c>
      <c r="E232" s="197" t="s">
        <v>318</v>
      </c>
      <c r="F232" s="198" t="s">
        <v>319</v>
      </c>
      <c r="G232" s="199" t="s">
        <v>153</v>
      </c>
      <c r="H232" s="200">
        <v>14.624</v>
      </c>
      <c r="I232" s="201"/>
      <c r="J232" s="202">
        <f>ROUND(I232*H232,2)</f>
        <v>0</v>
      </c>
      <c r="K232" s="198" t="s">
        <v>154</v>
      </c>
      <c r="L232" s="57"/>
      <c r="M232" s="203" t="s">
        <v>36</v>
      </c>
      <c r="N232" s="204" t="s">
        <v>50</v>
      </c>
      <c r="O232" s="38"/>
      <c r="P232" s="205">
        <f>O232*H232</f>
        <v>0</v>
      </c>
      <c r="Q232" s="205">
        <v>0.00489</v>
      </c>
      <c r="R232" s="205">
        <f>Q232*H232</f>
        <v>0.07151136000000001</v>
      </c>
      <c r="S232" s="205">
        <v>0</v>
      </c>
      <c r="T232" s="206">
        <f>S232*H232</f>
        <v>0</v>
      </c>
      <c r="AR232" s="19" t="s">
        <v>155</v>
      </c>
      <c r="AT232" s="19" t="s">
        <v>150</v>
      </c>
      <c r="AU232" s="19" t="s">
        <v>88</v>
      </c>
      <c r="AY232" s="19" t="s">
        <v>148</v>
      </c>
      <c r="BE232" s="207">
        <f>IF(N232="základní",J232,0)</f>
        <v>0</v>
      </c>
      <c r="BF232" s="207">
        <f>IF(N232="snížená",J232,0)</f>
        <v>0</v>
      </c>
      <c r="BG232" s="207">
        <f>IF(N232="zákl. přenesená",J232,0)</f>
        <v>0</v>
      </c>
      <c r="BH232" s="207">
        <f>IF(N232="sníž. přenesená",J232,0)</f>
        <v>0</v>
      </c>
      <c r="BI232" s="207">
        <f>IF(N232="nulová",J232,0)</f>
        <v>0</v>
      </c>
      <c r="BJ232" s="19" t="s">
        <v>23</v>
      </c>
      <c r="BK232" s="207">
        <f>ROUND(I232*H232,2)</f>
        <v>0</v>
      </c>
      <c r="BL232" s="19" t="s">
        <v>155</v>
      </c>
      <c r="BM232" s="19" t="s">
        <v>320</v>
      </c>
    </row>
    <row r="233" spans="2:51" s="12" customFormat="1" ht="12">
      <c r="B233" s="208"/>
      <c r="C233" s="209"/>
      <c r="D233" s="210" t="s">
        <v>157</v>
      </c>
      <c r="E233" s="211" t="s">
        <v>36</v>
      </c>
      <c r="F233" s="212" t="s">
        <v>321</v>
      </c>
      <c r="G233" s="209"/>
      <c r="H233" s="213" t="s">
        <v>36</v>
      </c>
      <c r="I233" s="214"/>
      <c r="J233" s="209"/>
      <c r="K233" s="209"/>
      <c r="L233" s="215"/>
      <c r="M233" s="216"/>
      <c r="N233" s="217"/>
      <c r="O233" s="217"/>
      <c r="P233" s="217"/>
      <c r="Q233" s="217"/>
      <c r="R233" s="217"/>
      <c r="S233" s="217"/>
      <c r="T233" s="218"/>
      <c r="AT233" s="219" t="s">
        <v>157</v>
      </c>
      <c r="AU233" s="219" t="s">
        <v>88</v>
      </c>
      <c r="AV233" s="12" t="s">
        <v>23</v>
      </c>
      <c r="AW233" s="12" t="s">
        <v>44</v>
      </c>
      <c r="AX233" s="12" t="s">
        <v>79</v>
      </c>
      <c r="AY233" s="219" t="s">
        <v>148</v>
      </c>
    </row>
    <row r="234" spans="2:51" s="12" customFormat="1" ht="12">
      <c r="B234" s="208"/>
      <c r="C234" s="209"/>
      <c r="D234" s="210" t="s">
        <v>157</v>
      </c>
      <c r="E234" s="211" t="s">
        <v>36</v>
      </c>
      <c r="F234" s="212" t="s">
        <v>322</v>
      </c>
      <c r="G234" s="209"/>
      <c r="H234" s="213" t="s">
        <v>36</v>
      </c>
      <c r="I234" s="214"/>
      <c r="J234" s="209"/>
      <c r="K234" s="209"/>
      <c r="L234" s="215"/>
      <c r="M234" s="216"/>
      <c r="N234" s="217"/>
      <c r="O234" s="217"/>
      <c r="P234" s="217"/>
      <c r="Q234" s="217"/>
      <c r="R234" s="217"/>
      <c r="S234" s="217"/>
      <c r="T234" s="218"/>
      <c r="AT234" s="219" t="s">
        <v>157</v>
      </c>
      <c r="AU234" s="219" t="s">
        <v>88</v>
      </c>
      <c r="AV234" s="12" t="s">
        <v>23</v>
      </c>
      <c r="AW234" s="12" t="s">
        <v>44</v>
      </c>
      <c r="AX234" s="12" t="s">
        <v>79</v>
      </c>
      <c r="AY234" s="219" t="s">
        <v>148</v>
      </c>
    </row>
    <row r="235" spans="2:51" s="13" customFormat="1" ht="12">
      <c r="B235" s="220"/>
      <c r="C235" s="221"/>
      <c r="D235" s="210" t="s">
        <v>157</v>
      </c>
      <c r="E235" s="222" t="s">
        <v>36</v>
      </c>
      <c r="F235" s="223" t="s">
        <v>323</v>
      </c>
      <c r="G235" s="221"/>
      <c r="H235" s="224">
        <v>5.454</v>
      </c>
      <c r="I235" s="225"/>
      <c r="J235" s="221"/>
      <c r="K235" s="221"/>
      <c r="L235" s="226"/>
      <c r="M235" s="227"/>
      <c r="N235" s="228"/>
      <c r="O235" s="228"/>
      <c r="P235" s="228"/>
      <c r="Q235" s="228"/>
      <c r="R235" s="228"/>
      <c r="S235" s="228"/>
      <c r="T235" s="229"/>
      <c r="AT235" s="230" t="s">
        <v>157</v>
      </c>
      <c r="AU235" s="230" t="s">
        <v>88</v>
      </c>
      <c r="AV235" s="13" t="s">
        <v>88</v>
      </c>
      <c r="AW235" s="13" t="s">
        <v>44</v>
      </c>
      <c r="AX235" s="13" t="s">
        <v>79</v>
      </c>
      <c r="AY235" s="230" t="s">
        <v>148</v>
      </c>
    </row>
    <row r="236" spans="2:51" s="13" customFormat="1" ht="12">
      <c r="B236" s="220"/>
      <c r="C236" s="221"/>
      <c r="D236" s="210" t="s">
        <v>157</v>
      </c>
      <c r="E236" s="222" t="s">
        <v>36</v>
      </c>
      <c r="F236" s="223" t="s">
        <v>324</v>
      </c>
      <c r="G236" s="221"/>
      <c r="H236" s="224">
        <v>6.386</v>
      </c>
      <c r="I236" s="225"/>
      <c r="J236" s="221"/>
      <c r="K236" s="221"/>
      <c r="L236" s="226"/>
      <c r="M236" s="227"/>
      <c r="N236" s="228"/>
      <c r="O236" s="228"/>
      <c r="P236" s="228"/>
      <c r="Q236" s="228"/>
      <c r="R236" s="228"/>
      <c r="S236" s="228"/>
      <c r="T236" s="229"/>
      <c r="AT236" s="230" t="s">
        <v>157</v>
      </c>
      <c r="AU236" s="230" t="s">
        <v>88</v>
      </c>
      <c r="AV236" s="13" t="s">
        <v>88</v>
      </c>
      <c r="AW236" s="13" t="s">
        <v>44</v>
      </c>
      <c r="AX236" s="13" t="s">
        <v>79</v>
      </c>
      <c r="AY236" s="230" t="s">
        <v>148</v>
      </c>
    </row>
    <row r="237" spans="2:51" s="13" customFormat="1" ht="12">
      <c r="B237" s="220"/>
      <c r="C237" s="221"/>
      <c r="D237" s="210" t="s">
        <v>157</v>
      </c>
      <c r="E237" s="222" t="s">
        <v>36</v>
      </c>
      <c r="F237" s="223" t="s">
        <v>325</v>
      </c>
      <c r="G237" s="221"/>
      <c r="H237" s="224">
        <v>2.784</v>
      </c>
      <c r="I237" s="225"/>
      <c r="J237" s="221"/>
      <c r="K237" s="221"/>
      <c r="L237" s="226"/>
      <c r="M237" s="227"/>
      <c r="N237" s="228"/>
      <c r="O237" s="228"/>
      <c r="P237" s="228"/>
      <c r="Q237" s="228"/>
      <c r="R237" s="228"/>
      <c r="S237" s="228"/>
      <c r="T237" s="229"/>
      <c r="AT237" s="230" t="s">
        <v>157</v>
      </c>
      <c r="AU237" s="230" t="s">
        <v>88</v>
      </c>
      <c r="AV237" s="13" t="s">
        <v>88</v>
      </c>
      <c r="AW237" s="13" t="s">
        <v>44</v>
      </c>
      <c r="AX237" s="13" t="s">
        <v>79</v>
      </c>
      <c r="AY237" s="230" t="s">
        <v>148</v>
      </c>
    </row>
    <row r="238" spans="2:51" s="14" customFormat="1" ht="12">
      <c r="B238" s="231"/>
      <c r="C238" s="232"/>
      <c r="D238" s="233" t="s">
        <v>157</v>
      </c>
      <c r="E238" s="234" t="s">
        <v>36</v>
      </c>
      <c r="F238" s="235" t="s">
        <v>161</v>
      </c>
      <c r="G238" s="232"/>
      <c r="H238" s="236">
        <v>14.624</v>
      </c>
      <c r="I238" s="237"/>
      <c r="J238" s="232"/>
      <c r="K238" s="232"/>
      <c r="L238" s="238"/>
      <c r="M238" s="239"/>
      <c r="N238" s="240"/>
      <c r="O238" s="240"/>
      <c r="P238" s="240"/>
      <c r="Q238" s="240"/>
      <c r="R238" s="240"/>
      <c r="S238" s="240"/>
      <c r="T238" s="241"/>
      <c r="AT238" s="242" t="s">
        <v>157</v>
      </c>
      <c r="AU238" s="242" t="s">
        <v>88</v>
      </c>
      <c r="AV238" s="14" t="s">
        <v>155</v>
      </c>
      <c r="AW238" s="14" t="s">
        <v>44</v>
      </c>
      <c r="AX238" s="14" t="s">
        <v>23</v>
      </c>
      <c r="AY238" s="242" t="s">
        <v>148</v>
      </c>
    </row>
    <row r="239" spans="2:65" s="1" customFormat="1" ht="22.5" customHeight="1">
      <c r="B239" s="37"/>
      <c r="C239" s="196" t="s">
        <v>326</v>
      </c>
      <c r="D239" s="196" t="s">
        <v>150</v>
      </c>
      <c r="E239" s="197" t="s">
        <v>327</v>
      </c>
      <c r="F239" s="198" t="s">
        <v>328</v>
      </c>
      <c r="G239" s="199" t="s">
        <v>153</v>
      </c>
      <c r="H239" s="200">
        <v>14.624</v>
      </c>
      <c r="I239" s="201"/>
      <c r="J239" s="202">
        <f>ROUND(I239*H239,2)</f>
        <v>0</v>
      </c>
      <c r="K239" s="198" t="s">
        <v>154</v>
      </c>
      <c r="L239" s="57"/>
      <c r="M239" s="203" t="s">
        <v>36</v>
      </c>
      <c r="N239" s="204" t="s">
        <v>50</v>
      </c>
      <c r="O239" s="38"/>
      <c r="P239" s="205">
        <f>O239*H239</f>
        <v>0</v>
      </c>
      <c r="Q239" s="205">
        <v>0.003</v>
      </c>
      <c r="R239" s="205">
        <f>Q239*H239</f>
        <v>0.043872</v>
      </c>
      <c r="S239" s="205">
        <v>0</v>
      </c>
      <c r="T239" s="206">
        <f>S239*H239</f>
        <v>0</v>
      </c>
      <c r="AR239" s="19" t="s">
        <v>155</v>
      </c>
      <c r="AT239" s="19" t="s">
        <v>150</v>
      </c>
      <c r="AU239" s="19" t="s">
        <v>88</v>
      </c>
      <c r="AY239" s="19" t="s">
        <v>148</v>
      </c>
      <c r="BE239" s="207">
        <f>IF(N239="základní",J239,0)</f>
        <v>0</v>
      </c>
      <c r="BF239" s="207">
        <f>IF(N239="snížená",J239,0)</f>
        <v>0</v>
      </c>
      <c r="BG239" s="207">
        <f>IF(N239="zákl. přenesená",J239,0)</f>
        <v>0</v>
      </c>
      <c r="BH239" s="207">
        <f>IF(N239="sníž. přenesená",J239,0)</f>
        <v>0</v>
      </c>
      <c r="BI239" s="207">
        <f>IF(N239="nulová",J239,0)</f>
        <v>0</v>
      </c>
      <c r="BJ239" s="19" t="s">
        <v>23</v>
      </c>
      <c r="BK239" s="207">
        <f>ROUND(I239*H239,2)</f>
        <v>0</v>
      </c>
      <c r="BL239" s="19" t="s">
        <v>155</v>
      </c>
      <c r="BM239" s="19" t="s">
        <v>329</v>
      </c>
    </row>
    <row r="240" spans="2:51" s="12" customFormat="1" ht="12">
      <c r="B240" s="208"/>
      <c r="C240" s="209"/>
      <c r="D240" s="210" t="s">
        <v>157</v>
      </c>
      <c r="E240" s="211" t="s">
        <v>36</v>
      </c>
      <c r="F240" s="212" t="s">
        <v>321</v>
      </c>
      <c r="G240" s="209"/>
      <c r="H240" s="213" t="s">
        <v>36</v>
      </c>
      <c r="I240" s="214"/>
      <c r="J240" s="209"/>
      <c r="K240" s="209"/>
      <c r="L240" s="215"/>
      <c r="M240" s="216"/>
      <c r="N240" s="217"/>
      <c r="O240" s="217"/>
      <c r="P240" s="217"/>
      <c r="Q240" s="217"/>
      <c r="R240" s="217"/>
      <c r="S240" s="217"/>
      <c r="T240" s="218"/>
      <c r="AT240" s="219" t="s">
        <v>157</v>
      </c>
      <c r="AU240" s="219" t="s">
        <v>88</v>
      </c>
      <c r="AV240" s="12" t="s">
        <v>23</v>
      </c>
      <c r="AW240" s="12" t="s">
        <v>44</v>
      </c>
      <c r="AX240" s="12" t="s">
        <v>79</v>
      </c>
      <c r="AY240" s="219" t="s">
        <v>148</v>
      </c>
    </row>
    <row r="241" spans="2:51" s="12" customFormat="1" ht="12">
      <c r="B241" s="208"/>
      <c r="C241" s="209"/>
      <c r="D241" s="210" t="s">
        <v>157</v>
      </c>
      <c r="E241" s="211" t="s">
        <v>36</v>
      </c>
      <c r="F241" s="212" t="s">
        <v>322</v>
      </c>
      <c r="G241" s="209"/>
      <c r="H241" s="213" t="s">
        <v>36</v>
      </c>
      <c r="I241" s="214"/>
      <c r="J241" s="209"/>
      <c r="K241" s="209"/>
      <c r="L241" s="215"/>
      <c r="M241" s="216"/>
      <c r="N241" s="217"/>
      <c r="O241" s="217"/>
      <c r="P241" s="217"/>
      <c r="Q241" s="217"/>
      <c r="R241" s="217"/>
      <c r="S241" s="217"/>
      <c r="T241" s="218"/>
      <c r="AT241" s="219" t="s">
        <v>157</v>
      </c>
      <c r="AU241" s="219" t="s">
        <v>88</v>
      </c>
      <c r="AV241" s="12" t="s">
        <v>23</v>
      </c>
      <c r="AW241" s="12" t="s">
        <v>44</v>
      </c>
      <c r="AX241" s="12" t="s">
        <v>79</v>
      </c>
      <c r="AY241" s="219" t="s">
        <v>148</v>
      </c>
    </row>
    <row r="242" spans="2:51" s="13" customFormat="1" ht="12">
      <c r="B242" s="220"/>
      <c r="C242" s="221"/>
      <c r="D242" s="210" t="s">
        <v>157</v>
      </c>
      <c r="E242" s="222" t="s">
        <v>36</v>
      </c>
      <c r="F242" s="223" t="s">
        <v>323</v>
      </c>
      <c r="G242" s="221"/>
      <c r="H242" s="224">
        <v>5.454</v>
      </c>
      <c r="I242" s="225"/>
      <c r="J242" s="221"/>
      <c r="K242" s="221"/>
      <c r="L242" s="226"/>
      <c r="M242" s="227"/>
      <c r="N242" s="228"/>
      <c r="O242" s="228"/>
      <c r="P242" s="228"/>
      <c r="Q242" s="228"/>
      <c r="R242" s="228"/>
      <c r="S242" s="228"/>
      <c r="T242" s="229"/>
      <c r="AT242" s="230" t="s">
        <v>157</v>
      </c>
      <c r="AU242" s="230" t="s">
        <v>88</v>
      </c>
      <c r="AV242" s="13" t="s">
        <v>88</v>
      </c>
      <c r="AW242" s="13" t="s">
        <v>44</v>
      </c>
      <c r="AX242" s="13" t="s">
        <v>79</v>
      </c>
      <c r="AY242" s="230" t="s">
        <v>148</v>
      </c>
    </row>
    <row r="243" spans="2:51" s="13" customFormat="1" ht="12">
      <c r="B243" s="220"/>
      <c r="C243" s="221"/>
      <c r="D243" s="210" t="s">
        <v>157</v>
      </c>
      <c r="E243" s="222" t="s">
        <v>36</v>
      </c>
      <c r="F243" s="223" t="s">
        <v>324</v>
      </c>
      <c r="G243" s="221"/>
      <c r="H243" s="224">
        <v>6.386</v>
      </c>
      <c r="I243" s="225"/>
      <c r="J243" s="221"/>
      <c r="K243" s="221"/>
      <c r="L243" s="226"/>
      <c r="M243" s="227"/>
      <c r="N243" s="228"/>
      <c r="O243" s="228"/>
      <c r="P243" s="228"/>
      <c r="Q243" s="228"/>
      <c r="R243" s="228"/>
      <c r="S243" s="228"/>
      <c r="T243" s="229"/>
      <c r="AT243" s="230" t="s">
        <v>157</v>
      </c>
      <c r="AU243" s="230" t="s">
        <v>88</v>
      </c>
      <c r="AV243" s="13" t="s">
        <v>88</v>
      </c>
      <c r="AW243" s="13" t="s">
        <v>44</v>
      </c>
      <c r="AX243" s="13" t="s">
        <v>79</v>
      </c>
      <c r="AY243" s="230" t="s">
        <v>148</v>
      </c>
    </row>
    <row r="244" spans="2:51" s="13" customFormat="1" ht="12">
      <c r="B244" s="220"/>
      <c r="C244" s="221"/>
      <c r="D244" s="210" t="s">
        <v>157</v>
      </c>
      <c r="E244" s="222" t="s">
        <v>36</v>
      </c>
      <c r="F244" s="223" t="s">
        <v>325</v>
      </c>
      <c r="G244" s="221"/>
      <c r="H244" s="224">
        <v>2.784</v>
      </c>
      <c r="I244" s="225"/>
      <c r="J244" s="221"/>
      <c r="K244" s="221"/>
      <c r="L244" s="226"/>
      <c r="M244" s="227"/>
      <c r="N244" s="228"/>
      <c r="O244" s="228"/>
      <c r="P244" s="228"/>
      <c r="Q244" s="228"/>
      <c r="R244" s="228"/>
      <c r="S244" s="228"/>
      <c r="T244" s="229"/>
      <c r="AT244" s="230" t="s">
        <v>157</v>
      </c>
      <c r="AU244" s="230" t="s">
        <v>88</v>
      </c>
      <c r="AV244" s="13" t="s">
        <v>88</v>
      </c>
      <c r="AW244" s="13" t="s">
        <v>44</v>
      </c>
      <c r="AX244" s="13" t="s">
        <v>79</v>
      </c>
      <c r="AY244" s="230" t="s">
        <v>148</v>
      </c>
    </row>
    <row r="245" spans="2:51" s="14" customFormat="1" ht="12">
      <c r="B245" s="231"/>
      <c r="C245" s="232"/>
      <c r="D245" s="233" t="s">
        <v>157</v>
      </c>
      <c r="E245" s="234" t="s">
        <v>36</v>
      </c>
      <c r="F245" s="235" t="s">
        <v>161</v>
      </c>
      <c r="G245" s="232"/>
      <c r="H245" s="236">
        <v>14.624</v>
      </c>
      <c r="I245" s="237"/>
      <c r="J245" s="232"/>
      <c r="K245" s="232"/>
      <c r="L245" s="238"/>
      <c r="M245" s="239"/>
      <c r="N245" s="240"/>
      <c r="O245" s="240"/>
      <c r="P245" s="240"/>
      <c r="Q245" s="240"/>
      <c r="R245" s="240"/>
      <c r="S245" s="240"/>
      <c r="T245" s="241"/>
      <c r="AT245" s="242" t="s">
        <v>157</v>
      </c>
      <c r="AU245" s="242" t="s">
        <v>88</v>
      </c>
      <c r="AV245" s="14" t="s">
        <v>155</v>
      </c>
      <c r="AW245" s="14" t="s">
        <v>44</v>
      </c>
      <c r="AX245" s="14" t="s">
        <v>23</v>
      </c>
      <c r="AY245" s="242" t="s">
        <v>148</v>
      </c>
    </row>
    <row r="246" spans="2:65" s="1" customFormat="1" ht="22.5" customHeight="1">
      <c r="B246" s="37"/>
      <c r="C246" s="196" t="s">
        <v>330</v>
      </c>
      <c r="D246" s="196" t="s">
        <v>150</v>
      </c>
      <c r="E246" s="197" t="s">
        <v>331</v>
      </c>
      <c r="F246" s="198" t="s">
        <v>332</v>
      </c>
      <c r="G246" s="199" t="s">
        <v>153</v>
      </c>
      <c r="H246" s="200">
        <v>65.748</v>
      </c>
      <c r="I246" s="201"/>
      <c r="J246" s="202">
        <f>ROUND(I246*H246,2)</f>
        <v>0</v>
      </c>
      <c r="K246" s="198" t="s">
        <v>154</v>
      </c>
      <c r="L246" s="57"/>
      <c r="M246" s="203" t="s">
        <v>36</v>
      </c>
      <c r="N246" s="204" t="s">
        <v>50</v>
      </c>
      <c r="O246" s="38"/>
      <c r="P246" s="205">
        <f>O246*H246</f>
        <v>0</v>
      </c>
      <c r="Q246" s="205">
        <v>0.00026</v>
      </c>
      <c r="R246" s="205">
        <f>Q246*H246</f>
        <v>0.01709448</v>
      </c>
      <c r="S246" s="205">
        <v>0</v>
      </c>
      <c r="T246" s="206">
        <f>S246*H246</f>
        <v>0</v>
      </c>
      <c r="AR246" s="19" t="s">
        <v>155</v>
      </c>
      <c r="AT246" s="19" t="s">
        <v>150</v>
      </c>
      <c r="AU246" s="19" t="s">
        <v>88</v>
      </c>
      <c r="AY246" s="19" t="s">
        <v>148</v>
      </c>
      <c r="BE246" s="207">
        <f>IF(N246="základní",J246,0)</f>
        <v>0</v>
      </c>
      <c r="BF246" s="207">
        <f>IF(N246="snížená",J246,0)</f>
        <v>0</v>
      </c>
      <c r="BG246" s="207">
        <f>IF(N246="zákl. přenesená",J246,0)</f>
        <v>0</v>
      </c>
      <c r="BH246" s="207">
        <f>IF(N246="sníž. přenesená",J246,0)</f>
        <v>0</v>
      </c>
      <c r="BI246" s="207">
        <f>IF(N246="nulová",J246,0)</f>
        <v>0</v>
      </c>
      <c r="BJ246" s="19" t="s">
        <v>23</v>
      </c>
      <c r="BK246" s="207">
        <f>ROUND(I246*H246,2)</f>
        <v>0</v>
      </c>
      <c r="BL246" s="19" t="s">
        <v>155</v>
      </c>
      <c r="BM246" s="19" t="s">
        <v>333</v>
      </c>
    </row>
    <row r="247" spans="2:51" s="12" customFormat="1" ht="12">
      <c r="B247" s="208"/>
      <c r="C247" s="209"/>
      <c r="D247" s="210" t="s">
        <v>157</v>
      </c>
      <c r="E247" s="211" t="s">
        <v>36</v>
      </c>
      <c r="F247" s="212" t="s">
        <v>334</v>
      </c>
      <c r="G247" s="209"/>
      <c r="H247" s="213" t="s">
        <v>36</v>
      </c>
      <c r="I247" s="214"/>
      <c r="J247" s="209"/>
      <c r="K247" s="209"/>
      <c r="L247" s="215"/>
      <c r="M247" s="216"/>
      <c r="N247" s="217"/>
      <c r="O247" s="217"/>
      <c r="P247" s="217"/>
      <c r="Q247" s="217"/>
      <c r="R247" s="217"/>
      <c r="S247" s="217"/>
      <c r="T247" s="218"/>
      <c r="AT247" s="219" t="s">
        <v>157</v>
      </c>
      <c r="AU247" s="219" t="s">
        <v>88</v>
      </c>
      <c r="AV247" s="12" t="s">
        <v>23</v>
      </c>
      <c r="AW247" s="12" t="s">
        <v>44</v>
      </c>
      <c r="AX247" s="12" t="s">
        <v>79</v>
      </c>
      <c r="AY247" s="219" t="s">
        <v>148</v>
      </c>
    </row>
    <row r="248" spans="2:51" s="13" customFormat="1" ht="12">
      <c r="B248" s="220"/>
      <c r="C248" s="221"/>
      <c r="D248" s="210" t="s">
        <v>157</v>
      </c>
      <c r="E248" s="222" t="s">
        <v>36</v>
      </c>
      <c r="F248" s="223" t="s">
        <v>335</v>
      </c>
      <c r="G248" s="221"/>
      <c r="H248" s="224">
        <v>21.33</v>
      </c>
      <c r="I248" s="225"/>
      <c r="J248" s="221"/>
      <c r="K248" s="221"/>
      <c r="L248" s="226"/>
      <c r="M248" s="227"/>
      <c r="N248" s="228"/>
      <c r="O248" s="228"/>
      <c r="P248" s="228"/>
      <c r="Q248" s="228"/>
      <c r="R248" s="228"/>
      <c r="S248" s="228"/>
      <c r="T248" s="229"/>
      <c r="AT248" s="230" t="s">
        <v>157</v>
      </c>
      <c r="AU248" s="230" t="s">
        <v>88</v>
      </c>
      <c r="AV248" s="13" t="s">
        <v>88</v>
      </c>
      <c r="AW248" s="13" t="s">
        <v>44</v>
      </c>
      <c r="AX248" s="13" t="s">
        <v>79</v>
      </c>
      <c r="AY248" s="230" t="s">
        <v>148</v>
      </c>
    </row>
    <row r="249" spans="2:51" s="13" customFormat="1" ht="24">
      <c r="B249" s="220"/>
      <c r="C249" s="221"/>
      <c r="D249" s="210" t="s">
        <v>157</v>
      </c>
      <c r="E249" s="222" t="s">
        <v>36</v>
      </c>
      <c r="F249" s="223" t="s">
        <v>336</v>
      </c>
      <c r="G249" s="221"/>
      <c r="H249" s="224">
        <v>33.694</v>
      </c>
      <c r="I249" s="225"/>
      <c r="J249" s="221"/>
      <c r="K249" s="221"/>
      <c r="L249" s="226"/>
      <c r="M249" s="227"/>
      <c r="N249" s="228"/>
      <c r="O249" s="228"/>
      <c r="P249" s="228"/>
      <c r="Q249" s="228"/>
      <c r="R249" s="228"/>
      <c r="S249" s="228"/>
      <c r="T249" s="229"/>
      <c r="AT249" s="230" t="s">
        <v>157</v>
      </c>
      <c r="AU249" s="230" t="s">
        <v>88</v>
      </c>
      <c r="AV249" s="13" t="s">
        <v>88</v>
      </c>
      <c r="AW249" s="13" t="s">
        <v>44</v>
      </c>
      <c r="AX249" s="13" t="s">
        <v>79</v>
      </c>
      <c r="AY249" s="230" t="s">
        <v>148</v>
      </c>
    </row>
    <row r="250" spans="2:51" s="13" customFormat="1" ht="12">
      <c r="B250" s="220"/>
      <c r="C250" s="221"/>
      <c r="D250" s="210" t="s">
        <v>157</v>
      </c>
      <c r="E250" s="222" t="s">
        <v>36</v>
      </c>
      <c r="F250" s="223" t="s">
        <v>337</v>
      </c>
      <c r="G250" s="221"/>
      <c r="H250" s="224">
        <v>10.724</v>
      </c>
      <c r="I250" s="225"/>
      <c r="J250" s="221"/>
      <c r="K250" s="221"/>
      <c r="L250" s="226"/>
      <c r="M250" s="227"/>
      <c r="N250" s="228"/>
      <c r="O250" s="228"/>
      <c r="P250" s="228"/>
      <c r="Q250" s="228"/>
      <c r="R250" s="228"/>
      <c r="S250" s="228"/>
      <c r="T250" s="229"/>
      <c r="AT250" s="230" t="s">
        <v>157</v>
      </c>
      <c r="AU250" s="230" t="s">
        <v>88</v>
      </c>
      <c r="AV250" s="13" t="s">
        <v>88</v>
      </c>
      <c r="AW250" s="13" t="s">
        <v>44</v>
      </c>
      <c r="AX250" s="13" t="s">
        <v>79</v>
      </c>
      <c r="AY250" s="230" t="s">
        <v>148</v>
      </c>
    </row>
    <row r="251" spans="2:51" s="14" customFormat="1" ht="12">
      <c r="B251" s="231"/>
      <c r="C251" s="232"/>
      <c r="D251" s="233" t="s">
        <v>157</v>
      </c>
      <c r="E251" s="234" t="s">
        <v>36</v>
      </c>
      <c r="F251" s="235" t="s">
        <v>161</v>
      </c>
      <c r="G251" s="232"/>
      <c r="H251" s="236">
        <v>65.748</v>
      </c>
      <c r="I251" s="237"/>
      <c r="J251" s="232"/>
      <c r="K251" s="232"/>
      <c r="L251" s="238"/>
      <c r="M251" s="239"/>
      <c r="N251" s="240"/>
      <c r="O251" s="240"/>
      <c r="P251" s="240"/>
      <c r="Q251" s="240"/>
      <c r="R251" s="240"/>
      <c r="S251" s="240"/>
      <c r="T251" s="241"/>
      <c r="AT251" s="242" t="s">
        <v>157</v>
      </c>
      <c r="AU251" s="242" t="s">
        <v>88</v>
      </c>
      <c r="AV251" s="14" t="s">
        <v>155</v>
      </c>
      <c r="AW251" s="14" t="s">
        <v>44</v>
      </c>
      <c r="AX251" s="14" t="s">
        <v>23</v>
      </c>
      <c r="AY251" s="242" t="s">
        <v>148</v>
      </c>
    </row>
    <row r="252" spans="2:65" s="1" customFormat="1" ht="22.5" customHeight="1">
      <c r="B252" s="37"/>
      <c r="C252" s="196" t="s">
        <v>338</v>
      </c>
      <c r="D252" s="196" t="s">
        <v>150</v>
      </c>
      <c r="E252" s="197" t="s">
        <v>339</v>
      </c>
      <c r="F252" s="198" t="s">
        <v>340</v>
      </c>
      <c r="G252" s="199" t="s">
        <v>153</v>
      </c>
      <c r="H252" s="200">
        <v>65.748</v>
      </c>
      <c r="I252" s="201"/>
      <c r="J252" s="202">
        <f>ROUND(I252*H252,2)</f>
        <v>0</v>
      </c>
      <c r="K252" s="198" t="s">
        <v>154</v>
      </c>
      <c r="L252" s="57"/>
      <c r="M252" s="203" t="s">
        <v>36</v>
      </c>
      <c r="N252" s="204" t="s">
        <v>50</v>
      </c>
      <c r="O252" s="38"/>
      <c r="P252" s="205">
        <f>O252*H252</f>
        <v>0</v>
      </c>
      <c r="Q252" s="205">
        <v>0.00489</v>
      </c>
      <c r="R252" s="205">
        <f>Q252*H252</f>
        <v>0.32150772000000005</v>
      </c>
      <c r="S252" s="205">
        <v>0</v>
      </c>
      <c r="T252" s="206">
        <f>S252*H252</f>
        <v>0</v>
      </c>
      <c r="AR252" s="19" t="s">
        <v>155</v>
      </c>
      <c r="AT252" s="19" t="s">
        <v>150</v>
      </c>
      <c r="AU252" s="19" t="s">
        <v>88</v>
      </c>
      <c r="AY252" s="19" t="s">
        <v>148</v>
      </c>
      <c r="BE252" s="207">
        <f>IF(N252="základní",J252,0)</f>
        <v>0</v>
      </c>
      <c r="BF252" s="207">
        <f>IF(N252="snížená",J252,0)</f>
        <v>0</v>
      </c>
      <c r="BG252" s="207">
        <f>IF(N252="zákl. přenesená",J252,0)</f>
        <v>0</v>
      </c>
      <c r="BH252" s="207">
        <f>IF(N252="sníž. přenesená",J252,0)</f>
        <v>0</v>
      </c>
      <c r="BI252" s="207">
        <f>IF(N252="nulová",J252,0)</f>
        <v>0</v>
      </c>
      <c r="BJ252" s="19" t="s">
        <v>23</v>
      </c>
      <c r="BK252" s="207">
        <f>ROUND(I252*H252,2)</f>
        <v>0</v>
      </c>
      <c r="BL252" s="19" t="s">
        <v>155</v>
      </c>
      <c r="BM252" s="19" t="s">
        <v>341</v>
      </c>
    </row>
    <row r="253" spans="2:51" s="12" customFormat="1" ht="12">
      <c r="B253" s="208"/>
      <c r="C253" s="209"/>
      <c r="D253" s="210" t="s">
        <v>157</v>
      </c>
      <c r="E253" s="211" t="s">
        <v>36</v>
      </c>
      <c r="F253" s="212" t="s">
        <v>334</v>
      </c>
      <c r="G253" s="209"/>
      <c r="H253" s="213" t="s">
        <v>36</v>
      </c>
      <c r="I253" s="214"/>
      <c r="J253" s="209"/>
      <c r="K253" s="209"/>
      <c r="L253" s="215"/>
      <c r="M253" s="216"/>
      <c r="N253" s="217"/>
      <c r="O253" s="217"/>
      <c r="P253" s="217"/>
      <c r="Q253" s="217"/>
      <c r="R253" s="217"/>
      <c r="S253" s="217"/>
      <c r="T253" s="218"/>
      <c r="AT253" s="219" t="s">
        <v>157</v>
      </c>
      <c r="AU253" s="219" t="s">
        <v>88</v>
      </c>
      <c r="AV253" s="12" t="s">
        <v>23</v>
      </c>
      <c r="AW253" s="12" t="s">
        <v>44</v>
      </c>
      <c r="AX253" s="12" t="s">
        <v>79</v>
      </c>
      <c r="AY253" s="219" t="s">
        <v>148</v>
      </c>
    </row>
    <row r="254" spans="2:51" s="13" customFormat="1" ht="12">
      <c r="B254" s="220"/>
      <c r="C254" s="221"/>
      <c r="D254" s="210" t="s">
        <v>157</v>
      </c>
      <c r="E254" s="222" t="s">
        <v>36</v>
      </c>
      <c r="F254" s="223" t="s">
        <v>335</v>
      </c>
      <c r="G254" s="221"/>
      <c r="H254" s="224">
        <v>21.33</v>
      </c>
      <c r="I254" s="225"/>
      <c r="J254" s="221"/>
      <c r="K254" s="221"/>
      <c r="L254" s="226"/>
      <c r="M254" s="227"/>
      <c r="N254" s="228"/>
      <c r="O254" s="228"/>
      <c r="P254" s="228"/>
      <c r="Q254" s="228"/>
      <c r="R254" s="228"/>
      <c r="S254" s="228"/>
      <c r="T254" s="229"/>
      <c r="AT254" s="230" t="s">
        <v>157</v>
      </c>
      <c r="AU254" s="230" t="s">
        <v>88</v>
      </c>
      <c r="AV254" s="13" t="s">
        <v>88</v>
      </c>
      <c r="AW254" s="13" t="s">
        <v>44</v>
      </c>
      <c r="AX254" s="13" t="s">
        <v>79</v>
      </c>
      <c r="AY254" s="230" t="s">
        <v>148</v>
      </c>
    </row>
    <row r="255" spans="2:51" s="13" customFormat="1" ht="24">
      <c r="B255" s="220"/>
      <c r="C255" s="221"/>
      <c r="D255" s="210" t="s">
        <v>157</v>
      </c>
      <c r="E255" s="222" t="s">
        <v>36</v>
      </c>
      <c r="F255" s="223" t="s">
        <v>336</v>
      </c>
      <c r="G255" s="221"/>
      <c r="H255" s="224">
        <v>33.694</v>
      </c>
      <c r="I255" s="225"/>
      <c r="J255" s="221"/>
      <c r="K255" s="221"/>
      <c r="L255" s="226"/>
      <c r="M255" s="227"/>
      <c r="N255" s="228"/>
      <c r="O255" s="228"/>
      <c r="P255" s="228"/>
      <c r="Q255" s="228"/>
      <c r="R255" s="228"/>
      <c r="S255" s="228"/>
      <c r="T255" s="229"/>
      <c r="AT255" s="230" t="s">
        <v>157</v>
      </c>
      <c r="AU255" s="230" t="s">
        <v>88</v>
      </c>
      <c r="AV255" s="13" t="s">
        <v>88</v>
      </c>
      <c r="AW255" s="13" t="s">
        <v>44</v>
      </c>
      <c r="AX255" s="13" t="s">
        <v>79</v>
      </c>
      <c r="AY255" s="230" t="s">
        <v>148</v>
      </c>
    </row>
    <row r="256" spans="2:51" s="13" customFormat="1" ht="12">
      <c r="B256" s="220"/>
      <c r="C256" s="221"/>
      <c r="D256" s="210" t="s">
        <v>157</v>
      </c>
      <c r="E256" s="222" t="s">
        <v>36</v>
      </c>
      <c r="F256" s="223" t="s">
        <v>337</v>
      </c>
      <c r="G256" s="221"/>
      <c r="H256" s="224">
        <v>10.724</v>
      </c>
      <c r="I256" s="225"/>
      <c r="J256" s="221"/>
      <c r="K256" s="221"/>
      <c r="L256" s="226"/>
      <c r="M256" s="227"/>
      <c r="N256" s="228"/>
      <c r="O256" s="228"/>
      <c r="P256" s="228"/>
      <c r="Q256" s="228"/>
      <c r="R256" s="228"/>
      <c r="S256" s="228"/>
      <c r="T256" s="229"/>
      <c r="AT256" s="230" t="s">
        <v>157</v>
      </c>
      <c r="AU256" s="230" t="s">
        <v>88</v>
      </c>
      <c r="AV256" s="13" t="s">
        <v>88</v>
      </c>
      <c r="AW256" s="13" t="s">
        <v>44</v>
      </c>
      <c r="AX256" s="13" t="s">
        <v>79</v>
      </c>
      <c r="AY256" s="230" t="s">
        <v>148</v>
      </c>
    </row>
    <row r="257" spans="2:51" s="14" customFormat="1" ht="12">
      <c r="B257" s="231"/>
      <c r="C257" s="232"/>
      <c r="D257" s="233" t="s">
        <v>157</v>
      </c>
      <c r="E257" s="234" t="s">
        <v>36</v>
      </c>
      <c r="F257" s="235" t="s">
        <v>161</v>
      </c>
      <c r="G257" s="232"/>
      <c r="H257" s="236">
        <v>65.748</v>
      </c>
      <c r="I257" s="237"/>
      <c r="J257" s="232"/>
      <c r="K257" s="232"/>
      <c r="L257" s="238"/>
      <c r="M257" s="239"/>
      <c r="N257" s="240"/>
      <c r="O257" s="240"/>
      <c r="P257" s="240"/>
      <c r="Q257" s="240"/>
      <c r="R257" s="240"/>
      <c r="S257" s="240"/>
      <c r="T257" s="241"/>
      <c r="AT257" s="242" t="s">
        <v>157</v>
      </c>
      <c r="AU257" s="242" t="s">
        <v>88</v>
      </c>
      <c r="AV257" s="14" t="s">
        <v>155</v>
      </c>
      <c r="AW257" s="14" t="s">
        <v>44</v>
      </c>
      <c r="AX257" s="14" t="s">
        <v>23</v>
      </c>
      <c r="AY257" s="242" t="s">
        <v>148</v>
      </c>
    </row>
    <row r="258" spans="2:65" s="1" customFormat="1" ht="22.5" customHeight="1">
      <c r="B258" s="37"/>
      <c r="C258" s="196" t="s">
        <v>342</v>
      </c>
      <c r="D258" s="196" t="s">
        <v>150</v>
      </c>
      <c r="E258" s="197" t="s">
        <v>343</v>
      </c>
      <c r="F258" s="198" t="s">
        <v>344</v>
      </c>
      <c r="G258" s="199" t="s">
        <v>153</v>
      </c>
      <c r="H258" s="200">
        <v>65.748</v>
      </c>
      <c r="I258" s="201"/>
      <c r="J258" s="202">
        <f>ROUND(I258*H258,2)</f>
        <v>0</v>
      </c>
      <c r="K258" s="198" t="s">
        <v>154</v>
      </c>
      <c r="L258" s="57"/>
      <c r="M258" s="203" t="s">
        <v>36</v>
      </c>
      <c r="N258" s="204" t="s">
        <v>50</v>
      </c>
      <c r="O258" s="38"/>
      <c r="P258" s="205">
        <f>O258*H258</f>
        <v>0</v>
      </c>
      <c r="Q258" s="205">
        <v>0.003</v>
      </c>
      <c r="R258" s="205">
        <f>Q258*H258</f>
        <v>0.19724400000000003</v>
      </c>
      <c r="S258" s="205">
        <v>0</v>
      </c>
      <c r="T258" s="206">
        <f>S258*H258</f>
        <v>0</v>
      </c>
      <c r="AR258" s="19" t="s">
        <v>155</v>
      </c>
      <c r="AT258" s="19" t="s">
        <v>150</v>
      </c>
      <c r="AU258" s="19" t="s">
        <v>88</v>
      </c>
      <c r="AY258" s="19" t="s">
        <v>148</v>
      </c>
      <c r="BE258" s="207">
        <f>IF(N258="základní",J258,0)</f>
        <v>0</v>
      </c>
      <c r="BF258" s="207">
        <f>IF(N258="snížená",J258,0)</f>
        <v>0</v>
      </c>
      <c r="BG258" s="207">
        <f>IF(N258="zákl. přenesená",J258,0)</f>
        <v>0</v>
      </c>
      <c r="BH258" s="207">
        <f>IF(N258="sníž. přenesená",J258,0)</f>
        <v>0</v>
      </c>
      <c r="BI258" s="207">
        <f>IF(N258="nulová",J258,0)</f>
        <v>0</v>
      </c>
      <c r="BJ258" s="19" t="s">
        <v>23</v>
      </c>
      <c r="BK258" s="207">
        <f>ROUND(I258*H258,2)</f>
        <v>0</v>
      </c>
      <c r="BL258" s="19" t="s">
        <v>155</v>
      </c>
      <c r="BM258" s="19" t="s">
        <v>345</v>
      </c>
    </row>
    <row r="259" spans="2:51" s="12" customFormat="1" ht="12">
      <c r="B259" s="208"/>
      <c r="C259" s="209"/>
      <c r="D259" s="210" t="s">
        <v>157</v>
      </c>
      <c r="E259" s="211" t="s">
        <v>36</v>
      </c>
      <c r="F259" s="212" t="s">
        <v>334</v>
      </c>
      <c r="G259" s="209"/>
      <c r="H259" s="213" t="s">
        <v>36</v>
      </c>
      <c r="I259" s="214"/>
      <c r="J259" s="209"/>
      <c r="K259" s="209"/>
      <c r="L259" s="215"/>
      <c r="M259" s="216"/>
      <c r="N259" s="217"/>
      <c r="O259" s="217"/>
      <c r="P259" s="217"/>
      <c r="Q259" s="217"/>
      <c r="R259" s="217"/>
      <c r="S259" s="217"/>
      <c r="T259" s="218"/>
      <c r="AT259" s="219" t="s">
        <v>157</v>
      </c>
      <c r="AU259" s="219" t="s">
        <v>88</v>
      </c>
      <c r="AV259" s="12" t="s">
        <v>23</v>
      </c>
      <c r="AW259" s="12" t="s">
        <v>44</v>
      </c>
      <c r="AX259" s="12" t="s">
        <v>79</v>
      </c>
      <c r="AY259" s="219" t="s">
        <v>148</v>
      </c>
    </row>
    <row r="260" spans="2:51" s="13" customFormat="1" ht="12">
      <c r="B260" s="220"/>
      <c r="C260" s="221"/>
      <c r="D260" s="210" t="s">
        <v>157</v>
      </c>
      <c r="E260" s="222" t="s">
        <v>36</v>
      </c>
      <c r="F260" s="223" t="s">
        <v>335</v>
      </c>
      <c r="G260" s="221"/>
      <c r="H260" s="224">
        <v>21.33</v>
      </c>
      <c r="I260" s="225"/>
      <c r="J260" s="221"/>
      <c r="K260" s="221"/>
      <c r="L260" s="226"/>
      <c r="M260" s="227"/>
      <c r="N260" s="228"/>
      <c r="O260" s="228"/>
      <c r="P260" s="228"/>
      <c r="Q260" s="228"/>
      <c r="R260" s="228"/>
      <c r="S260" s="228"/>
      <c r="T260" s="229"/>
      <c r="AT260" s="230" t="s">
        <v>157</v>
      </c>
      <c r="AU260" s="230" t="s">
        <v>88</v>
      </c>
      <c r="AV260" s="13" t="s">
        <v>88</v>
      </c>
      <c r="AW260" s="13" t="s">
        <v>44</v>
      </c>
      <c r="AX260" s="13" t="s">
        <v>79</v>
      </c>
      <c r="AY260" s="230" t="s">
        <v>148</v>
      </c>
    </row>
    <row r="261" spans="2:51" s="13" customFormat="1" ht="24">
      <c r="B261" s="220"/>
      <c r="C261" s="221"/>
      <c r="D261" s="210" t="s">
        <v>157</v>
      </c>
      <c r="E261" s="222" t="s">
        <v>36</v>
      </c>
      <c r="F261" s="223" t="s">
        <v>336</v>
      </c>
      <c r="G261" s="221"/>
      <c r="H261" s="224">
        <v>33.694</v>
      </c>
      <c r="I261" s="225"/>
      <c r="J261" s="221"/>
      <c r="K261" s="221"/>
      <c r="L261" s="226"/>
      <c r="M261" s="227"/>
      <c r="N261" s="228"/>
      <c r="O261" s="228"/>
      <c r="P261" s="228"/>
      <c r="Q261" s="228"/>
      <c r="R261" s="228"/>
      <c r="S261" s="228"/>
      <c r="T261" s="229"/>
      <c r="AT261" s="230" t="s">
        <v>157</v>
      </c>
      <c r="AU261" s="230" t="s">
        <v>88</v>
      </c>
      <c r="AV261" s="13" t="s">
        <v>88</v>
      </c>
      <c r="AW261" s="13" t="s">
        <v>44</v>
      </c>
      <c r="AX261" s="13" t="s">
        <v>79</v>
      </c>
      <c r="AY261" s="230" t="s">
        <v>148</v>
      </c>
    </row>
    <row r="262" spans="2:51" s="13" customFormat="1" ht="12">
      <c r="B262" s="220"/>
      <c r="C262" s="221"/>
      <c r="D262" s="210" t="s">
        <v>157</v>
      </c>
      <c r="E262" s="222" t="s">
        <v>36</v>
      </c>
      <c r="F262" s="223" t="s">
        <v>337</v>
      </c>
      <c r="G262" s="221"/>
      <c r="H262" s="224">
        <v>10.724</v>
      </c>
      <c r="I262" s="225"/>
      <c r="J262" s="221"/>
      <c r="K262" s="221"/>
      <c r="L262" s="226"/>
      <c r="M262" s="227"/>
      <c r="N262" s="228"/>
      <c r="O262" s="228"/>
      <c r="P262" s="228"/>
      <c r="Q262" s="228"/>
      <c r="R262" s="228"/>
      <c r="S262" s="228"/>
      <c r="T262" s="229"/>
      <c r="AT262" s="230" t="s">
        <v>157</v>
      </c>
      <c r="AU262" s="230" t="s">
        <v>88</v>
      </c>
      <c r="AV262" s="13" t="s">
        <v>88</v>
      </c>
      <c r="AW262" s="13" t="s">
        <v>44</v>
      </c>
      <c r="AX262" s="13" t="s">
        <v>79</v>
      </c>
      <c r="AY262" s="230" t="s">
        <v>148</v>
      </c>
    </row>
    <row r="263" spans="2:51" s="14" customFormat="1" ht="12">
      <c r="B263" s="231"/>
      <c r="C263" s="232"/>
      <c r="D263" s="233" t="s">
        <v>157</v>
      </c>
      <c r="E263" s="234" t="s">
        <v>36</v>
      </c>
      <c r="F263" s="235" t="s">
        <v>161</v>
      </c>
      <c r="G263" s="232"/>
      <c r="H263" s="236">
        <v>65.748</v>
      </c>
      <c r="I263" s="237"/>
      <c r="J263" s="232"/>
      <c r="K263" s="232"/>
      <c r="L263" s="238"/>
      <c r="M263" s="239"/>
      <c r="N263" s="240"/>
      <c r="O263" s="240"/>
      <c r="P263" s="240"/>
      <c r="Q263" s="240"/>
      <c r="R263" s="240"/>
      <c r="S263" s="240"/>
      <c r="T263" s="241"/>
      <c r="AT263" s="242" t="s">
        <v>157</v>
      </c>
      <c r="AU263" s="242" t="s">
        <v>88</v>
      </c>
      <c r="AV263" s="14" t="s">
        <v>155</v>
      </c>
      <c r="AW263" s="14" t="s">
        <v>44</v>
      </c>
      <c r="AX263" s="14" t="s">
        <v>23</v>
      </c>
      <c r="AY263" s="242" t="s">
        <v>148</v>
      </c>
    </row>
    <row r="264" spans="2:65" s="1" customFormat="1" ht="22.5" customHeight="1">
      <c r="B264" s="37"/>
      <c r="C264" s="196" t="s">
        <v>346</v>
      </c>
      <c r="D264" s="196" t="s">
        <v>150</v>
      </c>
      <c r="E264" s="197" t="s">
        <v>347</v>
      </c>
      <c r="F264" s="198" t="s">
        <v>348</v>
      </c>
      <c r="G264" s="199" t="s">
        <v>153</v>
      </c>
      <c r="H264" s="200">
        <v>122.7</v>
      </c>
      <c r="I264" s="201"/>
      <c r="J264" s="202">
        <f>ROUND(I264*H264,2)</f>
        <v>0</v>
      </c>
      <c r="K264" s="198" t="s">
        <v>154</v>
      </c>
      <c r="L264" s="57"/>
      <c r="M264" s="203" t="s">
        <v>36</v>
      </c>
      <c r="N264" s="204" t="s">
        <v>50</v>
      </c>
      <c r="O264" s="38"/>
      <c r="P264" s="205">
        <f>O264*H264</f>
        <v>0</v>
      </c>
      <c r="Q264" s="205">
        <v>0.00026</v>
      </c>
      <c r="R264" s="205">
        <f>Q264*H264</f>
        <v>0.031902</v>
      </c>
      <c r="S264" s="205">
        <v>0</v>
      </c>
      <c r="T264" s="206">
        <f>S264*H264</f>
        <v>0</v>
      </c>
      <c r="AR264" s="19" t="s">
        <v>155</v>
      </c>
      <c r="AT264" s="19" t="s">
        <v>150</v>
      </c>
      <c r="AU264" s="19" t="s">
        <v>88</v>
      </c>
      <c r="AY264" s="19" t="s">
        <v>148</v>
      </c>
      <c r="BE264" s="207">
        <f>IF(N264="základní",J264,0)</f>
        <v>0</v>
      </c>
      <c r="BF264" s="207">
        <f>IF(N264="snížená",J264,0)</f>
        <v>0</v>
      </c>
      <c r="BG264" s="207">
        <f>IF(N264="zákl. přenesená",J264,0)</f>
        <v>0</v>
      </c>
      <c r="BH264" s="207">
        <f>IF(N264="sníž. přenesená",J264,0)</f>
        <v>0</v>
      </c>
      <c r="BI264" s="207">
        <f>IF(N264="nulová",J264,0)</f>
        <v>0</v>
      </c>
      <c r="BJ264" s="19" t="s">
        <v>23</v>
      </c>
      <c r="BK264" s="207">
        <f>ROUND(I264*H264,2)</f>
        <v>0</v>
      </c>
      <c r="BL264" s="19" t="s">
        <v>155</v>
      </c>
      <c r="BM264" s="19" t="s">
        <v>349</v>
      </c>
    </row>
    <row r="265" spans="2:51" s="12" customFormat="1" ht="12">
      <c r="B265" s="208"/>
      <c r="C265" s="209"/>
      <c r="D265" s="210" t="s">
        <v>157</v>
      </c>
      <c r="E265" s="211" t="s">
        <v>36</v>
      </c>
      <c r="F265" s="212" t="s">
        <v>350</v>
      </c>
      <c r="G265" s="209"/>
      <c r="H265" s="213" t="s">
        <v>36</v>
      </c>
      <c r="I265" s="214"/>
      <c r="J265" s="209"/>
      <c r="K265" s="209"/>
      <c r="L265" s="215"/>
      <c r="M265" s="216"/>
      <c r="N265" s="217"/>
      <c r="O265" s="217"/>
      <c r="P265" s="217"/>
      <c r="Q265" s="217"/>
      <c r="R265" s="217"/>
      <c r="S265" s="217"/>
      <c r="T265" s="218"/>
      <c r="AT265" s="219" t="s">
        <v>157</v>
      </c>
      <c r="AU265" s="219" t="s">
        <v>88</v>
      </c>
      <c r="AV265" s="12" t="s">
        <v>23</v>
      </c>
      <c r="AW265" s="12" t="s">
        <v>44</v>
      </c>
      <c r="AX265" s="12" t="s">
        <v>79</v>
      </c>
      <c r="AY265" s="219" t="s">
        <v>148</v>
      </c>
    </row>
    <row r="266" spans="2:51" s="13" customFormat="1" ht="12">
      <c r="B266" s="220"/>
      <c r="C266" s="221"/>
      <c r="D266" s="210" t="s">
        <v>157</v>
      </c>
      <c r="E266" s="222" t="s">
        <v>36</v>
      </c>
      <c r="F266" s="223" t="s">
        <v>351</v>
      </c>
      <c r="G266" s="221"/>
      <c r="H266" s="224">
        <v>122.7</v>
      </c>
      <c r="I266" s="225"/>
      <c r="J266" s="221"/>
      <c r="K266" s="221"/>
      <c r="L266" s="226"/>
      <c r="M266" s="227"/>
      <c r="N266" s="228"/>
      <c r="O266" s="228"/>
      <c r="P266" s="228"/>
      <c r="Q266" s="228"/>
      <c r="R266" s="228"/>
      <c r="S266" s="228"/>
      <c r="T266" s="229"/>
      <c r="AT266" s="230" t="s">
        <v>157</v>
      </c>
      <c r="AU266" s="230" t="s">
        <v>88</v>
      </c>
      <c r="AV266" s="13" t="s">
        <v>88</v>
      </c>
      <c r="AW266" s="13" t="s">
        <v>44</v>
      </c>
      <c r="AX266" s="13" t="s">
        <v>79</v>
      </c>
      <c r="AY266" s="230" t="s">
        <v>148</v>
      </c>
    </row>
    <row r="267" spans="2:51" s="14" customFormat="1" ht="12">
      <c r="B267" s="231"/>
      <c r="C267" s="232"/>
      <c r="D267" s="233" t="s">
        <v>157</v>
      </c>
      <c r="E267" s="234" t="s">
        <v>36</v>
      </c>
      <c r="F267" s="235" t="s">
        <v>161</v>
      </c>
      <c r="G267" s="232"/>
      <c r="H267" s="236">
        <v>122.7</v>
      </c>
      <c r="I267" s="237"/>
      <c r="J267" s="232"/>
      <c r="K267" s="232"/>
      <c r="L267" s="238"/>
      <c r="M267" s="239"/>
      <c r="N267" s="240"/>
      <c r="O267" s="240"/>
      <c r="P267" s="240"/>
      <c r="Q267" s="240"/>
      <c r="R267" s="240"/>
      <c r="S267" s="240"/>
      <c r="T267" s="241"/>
      <c r="AT267" s="242" t="s">
        <v>157</v>
      </c>
      <c r="AU267" s="242" t="s">
        <v>88</v>
      </c>
      <c r="AV267" s="14" t="s">
        <v>155</v>
      </c>
      <c r="AW267" s="14" t="s">
        <v>44</v>
      </c>
      <c r="AX267" s="14" t="s">
        <v>23</v>
      </c>
      <c r="AY267" s="242" t="s">
        <v>148</v>
      </c>
    </row>
    <row r="268" spans="2:65" s="1" customFormat="1" ht="22.5" customHeight="1">
      <c r="B268" s="37"/>
      <c r="C268" s="196" t="s">
        <v>352</v>
      </c>
      <c r="D268" s="196" t="s">
        <v>150</v>
      </c>
      <c r="E268" s="197" t="s">
        <v>353</v>
      </c>
      <c r="F268" s="198" t="s">
        <v>354</v>
      </c>
      <c r="G268" s="199" t="s">
        <v>153</v>
      </c>
      <c r="H268" s="200">
        <v>10.968</v>
      </c>
      <c r="I268" s="201"/>
      <c r="J268" s="202">
        <f>ROUND(I268*H268,2)</f>
        <v>0</v>
      </c>
      <c r="K268" s="198" t="s">
        <v>154</v>
      </c>
      <c r="L268" s="57"/>
      <c r="M268" s="203" t="s">
        <v>36</v>
      </c>
      <c r="N268" s="204" t="s">
        <v>50</v>
      </c>
      <c r="O268" s="38"/>
      <c r="P268" s="205">
        <f>O268*H268</f>
        <v>0</v>
      </c>
      <c r="Q268" s="205">
        <v>0.00489</v>
      </c>
      <c r="R268" s="205">
        <f>Q268*H268</f>
        <v>0.053633520000000004</v>
      </c>
      <c r="S268" s="205">
        <v>0</v>
      </c>
      <c r="T268" s="206">
        <f>S268*H268</f>
        <v>0</v>
      </c>
      <c r="AR268" s="19" t="s">
        <v>155</v>
      </c>
      <c r="AT268" s="19" t="s">
        <v>150</v>
      </c>
      <c r="AU268" s="19" t="s">
        <v>88</v>
      </c>
      <c r="AY268" s="19" t="s">
        <v>148</v>
      </c>
      <c r="BE268" s="207">
        <f>IF(N268="základní",J268,0)</f>
        <v>0</v>
      </c>
      <c r="BF268" s="207">
        <f>IF(N268="snížená",J268,0)</f>
        <v>0</v>
      </c>
      <c r="BG268" s="207">
        <f>IF(N268="zákl. přenesená",J268,0)</f>
        <v>0</v>
      </c>
      <c r="BH268" s="207">
        <f>IF(N268="sníž. přenesená",J268,0)</f>
        <v>0</v>
      </c>
      <c r="BI268" s="207">
        <f>IF(N268="nulová",J268,0)</f>
        <v>0</v>
      </c>
      <c r="BJ268" s="19" t="s">
        <v>23</v>
      </c>
      <c r="BK268" s="207">
        <f>ROUND(I268*H268,2)</f>
        <v>0</v>
      </c>
      <c r="BL268" s="19" t="s">
        <v>155</v>
      </c>
      <c r="BM268" s="19" t="s">
        <v>355</v>
      </c>
    </row>
    <row r="269" spans="2:51" s="12" customFormat="1" ht="12">
      <c r="B269" s="208"/>
      <c r="C269" s="209"/>
      <c r="D269" s="210" t="s">
        <v>157</v>
      </c>
      <c r="E269" s="211" t="s">
        <v>36</v>
      </c>
      <c r="F269" s="212" t="s">
        <v>321</v>
      </c>
      <c r="G269" s="209"/>
      <c r="H269" s="213" t="s">
        <v>36</v>
      </c>
      <c r="I269" s="214"/>
      <c r="J269" s="209"/>
      <c r="K269" s="209"/>
      <c r="L269" s="215"/>
      <c r="M269" s="216"/>
      <c r="N269" s="217"/>
      <c r="O269" s="217"/>
      <c r="P269" s="217"/>
      <c r="Q269" s="217"/>
      <c r="R269" s="217"/>
      <c r="S269" s="217"/>
      <c r="T269" s="218"/>
      <c r="AT269" s="219" t="s">
        <v>157</v>
      </c>
      <c r="AU269" s="219" t="s">
        <v>88</v>
      </c>
      <c r="AV269" s="12" t="s">
        <v>23</v>
      </c>
      <c r="AW269" s="12" t="s">
        <v>44</v>
      </c>
      <c r="AX269" s="12" t="s">
        <v>79</v>
      </c>
      <c r="AY269" s="219" t="s">
        <v>148</v>
      </c>
    </row>
    <row r="270" spans="2:51" s="12" customFormat="1" ht="12">
      <c r="B270" s="208"/>
      <c r="C270" s="209"/>
      <c r="D270" s="210" t="s">
        <v>157</v>
      </c>
      <c r="E270" s="211" t="s">
        <v>36</v>
      </c>
      <c r="F270" s="212" t="s">
        <v>322</v>
      </c>
      <c r="G270" s="209"/>
      <c r="H270" s="213" t="s">
        <v>36</v>
      </c>
      <c r="I270" s="214"/>
      <c r="J270" s="209"/>
      <c r="K270" s="209"/>
      <c r="L270" s="215"/>
      <c r="M270" s="216"/>
      <c r="N270" s="217"/>
      <c r="O270" s="217"/>
      <c r="P270" s="217"/>
      <c r="Q270" s="217"/>
      <c r="R270" s="217"/>
      <c r="S270" s="217"/>
      <c r="T270" s="218"/>
      <c r="AT270" s="219" t="s">
        <v>157</v>
      </c>
      <c r="AU270" s="219" t="s">
        <v>88</v>
      </c>
      <c r="AV270" s="12" t="s">
        <v>23</v>
      </c>
      <c r="AW270" s="12" t="s">
        <v>44</v>
      </c>
      <c r="AX270" s="12" t="s">
        <v>79</v>
      </c>
      <c r="AY270" s="219" t="s">
        <v>148</v>
      </c>
    </row>
    <row r="271" spans="2:51" s="13" customFormat="1" ht="12">
      <c r="B271" s="220"/>
      <c r="C271" s="221"/>
      <c r="D271" s="210" t="s">
        <v>157</v>
      </c>
      <c r="E271" s="222" t="s">
        <v>36</v>
      </c>
      <c r="F271" s="223" t="s">
        <v>356</v>
      </c>
      <c r="G271" s="221"/>
      <c r="H271" s="224">
        <v>4.0905</v>
      </c>
      <c r="I271" s="225"/>
      <c r="J271" s="221"/>
      <c r="K271" s="221"/>
      <c r="L271" s="226"/>
      <c r="M271" s="227"/>
      <c r="N271" s="228"/>
      <c r="O271" s="228"/>
      <c r="P271" s="228"/>
      <c r="Q271" s="228"/>
      <c r="R271" s="228"/>
      <c r="S271" s="228"/>
      <c r="T271" s="229"/>
      <c r="AT271" s="230" t="s">
        <v>157</v>
      </c>
      <c r="AU271" s="230" t="s">
        <v>88</v>
      </c>
      <c r="AV271" s="13" t="s">
        <v>88</v>
      </c>
      <c r="AW271" s="13" t="s">
        <v>44</v>
      </c>
      <c r="AX271" s="13" t="s">
        <v>79</v>
      </c>
      <c r="AY271" s="230" t="s">
        <v>148</v>
      </c>
    </row>
    <row r="272" spans="2:51" s="13" customFormat="1" ht="12">
      <c r="B272" s="220"/>
      <c r="C272" s="221"/>
      <c r="D272" s="210" t="s">
        <v>157</v>
      </c>
      <c r="E272" s="222" t="s">
        <v>36</v>
      </c>
      <c r="F272" s="223" t="s">
        <v>357</v>
      </c>
      <c r="G272" s="221"/>
      <c r="H272" s="224">
        <v>4.7895</v>
      </c>
      <c r="I272" s="225"/>
      <c r="J272" s="221"/>
      <c r="K272" s="221"/>
      <c r="L272" s="226"/>
      <c r="M272" s="227"/>
      <c r="N272" s="228"/>
      <c r="O272" s="228"/>
      <c r="P272" s="228"/>
      <c r="Q272" s="228"/>
      <c r="R272" s="228"/>
      <c r="S272" s="228"/>
      <c r="T272" s="229"/>
      <c r="AT272" s="230" t="s">
        <v>157</v>
      </c>
      <c r="AU272" s="230" t="s">
        <v>88</v>
      </c>
      <c r="AV272" s="13" t="s">
        <v>88</v>
      </c>
      <c r="AW272" s="13" t="s">
        <v>44</v>
      </c>
      <c r="AX272" s="13" t="s">
        <v>79</v>
      </c>
      <c r="AY272" s="230" t="s">
        <v>148</v>
      </c>
    </row>
    <row r="273" spans="2:51" s="13" customFormat="1" ht="12">
      <c r="B273" s="220"/>
      <c r="C273" s="221"/>
      <c r="D273" s="210" t="s">
        <v>157</v>
      </c>
      <c r="E273" s="222" t="s">
        <v>36</v>
      </c>
      <c r="F273" s="223" t="s">
        <v>358</v>
      </c>
      <c r="G273" s="221"/>
      <c r="H273" s="224">
        <v>2.088</v>
      </c>
      <c r="I273" s="225"/>
      <c r="J273" s="221"/>
      <c r="K273" s="221"/>
      <c r="L273" s="226"/>
      <c r="M273" s="227"/>
      <c r="N273" s="228"/>
      <c r="O273" s="228"/>
      <c r="P273" s="228"/>
      <c r="Q273" s="228"/>
      <c r="R273" s="228"/>
      <c r="S273" s="228"/>
      <c r="T273" s="229"/>
      <c r="AT273" s="230" t="s">
        <v>157</v>
      </c>
      <c r="AU273" s="230" t="s">
        <v>88</v>
      </c>
      <c r="AV273" s="13" t="s">
        <v>88</v>
      </c>
      <c r="AW273" s="13" t="s">
        <v>44</v>
      </c>
      <c r="AX273" s="13" t="s">
        <v>79</v>
      </c>
      <c r="AY273" s="230" t="s">
        <v>148</v>
      </c>
    </row>
    <row r="274" spans="2:51" s="14" customFormat="1" ht="12">
      <c r="B274" s="231"/>
      <c r="C274" s="232"/>
      <c r="D274" s="233" t="s">
        <v>157</v>
      </c>
      <c r="E274" s="234" t="s">
        <v>36</v>
      </c>
      <c r="F274" s="235" t="s">
        <v>161</v>
      </c>
      <c r="G274" s="232"/>
      <c r="H274" s="236">
        <v>10.968</v>
      </c>
      <c r="I274" s="237"/>
      <c r="J274" s="232"/>
      <c r="K274" s="232"/>
      <c r="L274" s="238"/>
      <c r="M274" s="239"/>
      <c r="N274" s="240"/>
      <c r="O274" s="240"/>
      <c r="P274" s="240"/>
      <c r="Q274" s="240"/>
      <c r="R274" s="240"/>
      <c r="S274" s="240"/>
      <c r="T274" s="241"/>
      <c r="AT274" s="242" t="s">
        <v>157</v>
      </c>
      <c r="AU274" s="242" t="s">
        <v>88</v>
      </c>
      <c r="AV274" s="14" t="s">
        <v>155</v>
      </c>
      <c r="AW274" s="14" t="s">
        <v>44</v>
      </c>
      <c r="AX274" s="14" t="s">
        <v>23</v>
      </c>
      <c r="AY274" s="242" t="s">
        <v>148</v>
      </c>
    </row>
    <row r="275" spans="2:65" s="1" customFormat="1" ht="31.5" customHeight="1">
      <c r="B275" s="37"/>
      <c r="C275" s="196" t="s">
        <v>359</v>
      </c>
      <c r="D275" s="196" t="s">
        <v>150</v>
      </c>
      <c r="E275" s="197" t="s">
        <v>360</v>
      </c>
      <c r="F275" s="198" t="s">
        <v>361</v>
      </c>
      <c r="G275" s="199" t="s">
        <v>153</v>
      </c>
      <c r="H275" s="200">
        <v>122.7</v>
      </c>
      <c r="I275" s="201"/>
      <c r="J275" s="202">
        <f>ROUND(I275*H275,2)</f>
        <v>0</v>
      </c>
      <c r="K275" s="198" t="s">
        <v>154</v>
      </c>
      <c r="L275" s="57"/>
      <c r="M275" s="203" t="s">
        <v>36</v>
      </c>
      <c r="N275" s="204" t="s">
        <v>50</v>
      </c>
      <c r="O275" s="38"/>
      <c r="P275" s="205">
        <f>O275*H275</f>
        <v>0</v>
      </c>
      <c r="Q275" s="205">
        <v>0.00956</v>
      </c>
      <c r="R275" s="205">
        <f>Q275*H275</f>
        <v>1.1730120000000002</v>
      </c>
      <c r="S275" s="205">
        <v>0</v>
      </c>
      <c r="T275" s="206">
        <f>S275*H275</f>
        <v>0</v>
      </c>
      <c r="AR275" s="19" t="s">
        <v>155</v>
      </c>
      <c r="AT275" s="19" t="s">
        <v>150</v>
      </c>
      <c r="AU275" s="19" t="s">
        <v>88</v>
      </c>
      <c r="AY275" s="19" t="s">
        <v>148</v>
      </c>
      <c r="BE275" s="207">
        <f>IF(N275="základní",J275,0)</f>
        <v>0</v>
      </c>
      <c r="BF275" s="207">
        <f>IF(N275="snížená",J275,0)</f>
        <v>0</v>
      </c>
      <c r="BG275" s="207">
        <f>IF(N275="zákl. přenesená",J275,0)</f>
        <v>0</v>
      </c>
      <c r="BH275" s="207">
        <f>IF(N275="sníž. přenesená",J275,0)</f>
        <v>0</v>
      </c>
      <c r="BI275" s="207">
        <f>IF(N275="nulová",J275,0)</f>
        <v>0</v>
      </c>
      <c r="BJ275" s="19" t="s">
        <v>23</v>
      </c>
      <c r="BK275" s="207">
        <f>ROUND(I275*H275,2)</f>
        <v>0</v>
      </c>
      <c r="BL275" s="19" t="s">
        <v>155</v>
      </c>
      <c r="BM275" s="19" t="s">
        <v>362</v>
      </c>
    </row>
    <row r="276" spans="2:51" s="12" customFormat="1" ht="12">
      <c r="B276" s="208"/>
      <c r="C276" s="209"/>
      <c r="D276" s="210" t="s">
        <v>157</v>
      </c>
      <c r="E276" s="211" t="s">
        <v>36</v>
      </c>
      <c r="F276" s="212" t="s">
        <v>158</v>
      </c>
      <c r="G276" s="209"/>
      <c r="H276" s="213" t="s">
        <v>36</v>
      </c>
      <c r="I276" s="214"/>
      <c r="J276" s="209"/>
      <c r="K276" s="209"/>
      <c r="L276" s="215"/>
      <c r="M276" s="216"/>
      <c r="N276" s="217"/>
      <c r="O276" s="217"/>
      <c r="P276" s="217"/>
      <c r="Q276" s="217"/>
      <c r="R276" s="217"/>
      <c r="S276" s="217"/>
      <c r="T276" s="218"/>
      <c r="AT276" s="219" t="s">
        <v>157</v>
      </c>
      <c r="AU276" s="219" t="s">
        <v>88</v>
      </c>
      <c r="AV276" s="12" t="s">
        <v>23</v>
      </c>
      <c r="AW276" s="12" t="s">
        <v>44</v>
      </c>
      <c r="AX276" s="12" t="s">
        <v>79</v>
      </c>
      <c r="AY276" s="219" t="s">
        <v>148</v>
      </c>
    </row>
    <row r="277" spans="2:51" s="12" customFormat="1" ht="12">
      <c r="B277" s="208"/>
      <c r="C277" s="209"/>
      <c r="D277" s="210" t="s">
        <v>157</v>
      </c>
      <c r="E277" s="211" t="s">
        <v>36</v>
      </c>
      <c r="F277" s="212" t="s">
        <v>159</v>
      </c>
      <c r="G277" s="209"/>
      <c r="H277" s="213" t="s">
        <v>36</v>
      </c>
      <c r="I277" s="214"/>
      <c r="J277" s="209"/>
      <c r="K277" s="209"/>
      <c r="L277" s="215"/>
      <c r="M277" s="216"/>
      <c r="N277" s="217"/>
      <c r="O277" s="217"/>
      <c r="P277" s="217"/>
      <c r="Q277" s="217"/>
      <c r="R277" s="217"/>
      <c r="S277" s="217"/>
      <c r="T277" s="218"/>
      <c r="AT277" s="219" t="s">
        <v>157</v>
      </c>
      <c r="AU277" s="219" t="s">
        <v>88</v>
      </c>
      <c r="AV277" s="12" t="s">
        <v>23</v>
      </c>
      <c r="AW277" s="12" t="s">
        <v>44</v>
      </c>
      <c r="AX277" s="12" t="s">
        <v>79</v>
      </c>
      <c r="AY277" s="219" t="s">
        <v>148</v>
      </c>
    </row>
    <row r="278" spans="2:51" s="13" customFormat="1" ht="12">
      <c r="B278" s="220"/>
      <c r="C278" s="221"/>
      <c r="D278" s="210" t="s">
        <v>157</v>
      </c>
      <c r="E278" s="222" t="s">
        <v>36</v>
      </c>
      <c r="F278" s="223" t="s">
        <v>363</v>
      </c>
      <c r="G278" s="221"/>
      <c r="H278" s="224">
        <v>122.7</v>
      </c>
      <c r="I278" s="225"/>
      <c r="J278" s="221"/>
      <c r="K278" s="221"/>
      <c r="L278" s="226"/>
      <c r="M278" s="227"/>
      <c r="N278" s="228"/>
      <c r="O278" s="228"/>
      <c r="P278" s="228"/>
      <c r="Q278" s="228"/>
      <c r="R278" s="228"/>
      <c r="S278" s="228"/>
      <c r="T278" s="229"/>
      <c r="AT278" s="230" t="s">
        <v>157</v>
      </c>
      <c r="AU278" s="230" t="s">
        <v>88</v>
      </c>
      <c r="AV278" s="13" t="s">
        <v>88</v>
      </c>
      <c r="AW278" s="13" t="s">
        <v>44</v>
      </c>
      <c r="AX278" s="13" t="s">
        <v>79</v>
      </c>
      <c r="AY278" s="230" t="s">
        <v>148</v>
      </c>
    </row>
    <row r="279" spans="2:51" s="14" customFormat="1" ht="12">
      <c r="B279" s="231"/>
      <c r="C279" s="232"/>
      <c r="D279" s="233" t="s">
        <v>157</v>
      </c>
      <c r="E279" s="234" t="s">
        <v>36</v>
      </c>
      <c r="F279" s="235" t="s">
        <v>161</v>
      </c>
      <c r="G279" s="232"/>
      <c r="H279" s="236">
        <v>122.7</v>
      </c>
      <c r="I279" s="237"/>
      <c r="J279" s="232"/>
      <c r="K279" s="232"/>
      <c r="L279" s="238"/>
      <c r="M279" s="239"/>
      <c r="N279" s="240"/>
      <c r="O279" s="240"/>
      <c r="P279" s="240"/>
      <c r="Q279" s="240"/>
      <c r="R279" s="240"/>
      <c r="S279" s="240"/>
      <c r="T279" s="241"/>
      <c r="AT279" s="242" t="s">
        <v>157</v>
      </c>
      <c r="AU279" s="242" t="s">
        <v>88</v>
      </c>
      <c r="AV279" s="14" t="s">
        <v>155</v>
      </c>
      <c r="AW279" s="14" t="s">
        <v>44</v>
      </c>
      <c r="AX279" s="14" t="s">
        <v>23</v>
      </c>
      <c r="AY279" s="242" t="s">
        <v>148</v>
      </c>
    </row>
    <row r="280" spans="2:65" s="1" customFormat="1" ht="22.5" customHeight="1">
      <c r="B280" s="37"/>
      <c r="C280" s="246" t="s">
        <v>364</v>
      </c>
      <c r="D280" s="246" t="s">
        <v>260</v>
      </c>
      <c r="E280" s="247" t="s">
        <v>365</v>
      </c>
      <c r="F280" s="248" t="s">
        <v>366</v>
      </c>
      <c r="G280" s="249" t="s">
        <v>153</v>
      </c>
      <c r="H280" s="250">
        <v>125.154</v>
      </c>
      <c r="I280" s="251"/>
      <c r="J280" s="252">
        <f>ROUND(I280*H280,2)</f>
        <v>0</v>
      </c>
      <c r="K280" s="248" t="s">
        <v>36</v>
      </c>
      <c r="L280" s="253"/>
      <c r="M280" s="254" t="s">
        <v>36</v>
      </c>
      <c r="N280" s="255" t="s">
        <v>50</v>
      </c>
      <c r="O280" s="38"/>
      <c r="P280" s="205">
        <f>O280*H280</f>
        <v>0</v>
      </c>
      <c r="Q280" s="205">
        <v>0.018</v>
      </c>
      <c r="R280" s="205">
        <f>Q280*H280</f>
        <v>2.2527719999999998</v>
      </c>
      <c r="S280" s="205">
        <v>0</v>
      </c>
      <c r="T280" s="206">
        <f>S280*H280</f>
        <v>0</v>
      </c>
      <c r="AR280" s="19" t="s">
        <v>199</v>
      </c>
      <c r="AT280" s="19" t="s">
        <v>260</v>
      </c>
      <c r="AU280" s="19" t="s">
        <v>88</v>
      </c>
      <c r="AY280" s="19" t="s">
        <v>148</v>
      </c>
      <c r="BE280" s="207">
        <f>IF(N280="základní",J280,0)</f>
        <v>0</v>
      </c>
      <c r="BF280" s="207">
        <f>IF(N280="snížená",J280,0)</f>
        <v>0</v>
      </c>
      <c r="BG280" s="207">
        <f>IF(N280="zákl. přenesená",J280,0)</f>
        <v>0</v>
      </c>
      <c r="BH280" s="207">
        <f>IF(N280="sníž. přenesená",J280,0)</f>
        <v>0</v>
      </c>
      <c r="BI280" s="207">
        <f>IF(N280="nulová",J280,0)</f>
        <v>0</v>
      </c>
      <c r="BJ280" s="19" t="s">
        <v>23</v>
      </c>
      <c r="BK280" s="207">
        <f>ROUND(I280*H280,2)</f>
        <v>0</v>
      </c>
      <c r="BL280" s="19" t="s">
        <v>155</v>
      </c>
      <c r="BM280" s="19" t="s">
        <v>367</v>
      </c>
    </row>
    <row r="281" spans="2:51" s="13" customFormat="1" ht="12">
      <c r="B281" s="220"/>
      <c r="C281" s="221"/>
      <c r="D281" s="233" t="s">
        <v>157</v>
      </c>
      <c r="E281" s="256" t="s">
        <v>36</v>
      </c>
      <c r="F281" s="257" t="s">
        <v>368</v>
      </c>
      <c r="G281" s="221"/>
      <c r="H281" s="258">
        <v>125.154</v>
      </c>
      <c r="I281" s="225"/>
      <c r="J281" s="221"/>
      <c r="K281" s="221"/>
      <c r="L281" s="226"/>
      <c r="M281" s="227"/>
      <c r="N281" s="228"/>
      <c r="O281" s="228"/>
      <c r="P281" s="228"/>
      <c r="Q281" s="228"/>
      <c r="R281" s="228"/>
      <c r="S281" s="228"/>
      <c r="T281" s="229"/>
      <c r="AT281" s="230" t="s">
        <v>157</v>
      </c>
      <c r="AU281" s="230" t="s">
        <v>88</v>
      </c>
      <c r="AV281" s="13" t="s">
        <v>88</v>
      </c>
      <c r="AW281" s="13" t="s">
        <v>44</v>
      </c>
      <c r="AX281" s="13" t="s">
        <v>23</v>
      </c>
      <c r="AY281" s="230" t="s">
        <v>148</v>
      </c>
    </row>
    <row r="282" spans="2:65" s="1" customFormat="1" ht="31.5" customHeight="1">
      <c r="B282" s="37"/>
      <c r="C282" s="196" t="s">
        <v>369</v>
      </c>
      <c r="D282" s="196" t="s">
        <v>150</v>
      </c>
      <c r="E282" s="197" t="s">
        <v>370</v>
      </c>
      <c r="F282" s="198" t="s">
        <v>371</v>
      </c>
      <c r="G282" s="199" t="s">
        <v>153</v>
      </c>
      <c r="H282" s="200">
        <v>48.593</v>
      </c>
      <c r="I282" s="201"/>
      <c r="J282" s="202">
        <f>ROUND(I282*H282,2)</f>
        <v>0</v>
      </c>
      <c r="K282" s="198" t="s">
        <v>154</v>
      </c>
      <c r="L282" s="57"/>
      <c r="M282" s="203" t="s">
        <v>36</v>
      </c>
      <c r="N282" s="204" t="s">
        <v>50</v>
      </c>
      <c r="O282" s="38"/>
      <c r="P282" s="205">
        <f>O282*H282</f>
        <v>0</v>
      </c>
      <c r="Q282" s="205">
        <v>0.00382</v>
      </c>
      <c r="R282" s="205">
        <f>Q282*H282</f>
        <v>0.18562526000000001</v>
      </c>
      <c r="S282" s="205">
        <v>0</v>
      </c>
      <c r="T282" s="206">
        <f>S282*H282</f>
        <v>0</v>
      </c>
      <c r="AR282" s="19" t="s">
        <v>155</v>
      </c>
      <c r="AT282" s="19" t="s">
        <v>150</v>
      </c>
      <c r="AU282" s="19" t="s">
        <v>88</v>
      </c>
      <c r="AY282" s="19" t="s">
        <v>148</v>
      </c>
      <c r="BE282" s="207">
        <f>IF(N282="základní",J282,0)</f>
        <v>0</v>
      </c>
      <c r="BF282" s="207">
        <f>IF(N282="snížená",J282,0)</f>
        <v>0</v>
      </c>
      <c r="BG282" s="207">
        <f>IF(N282="zákl. přenesená",J282,0)</f>
        <v>0</v>
      </c>
      <c r="BH282" s="207">
        <f>IF(N282="sníž. přenesená",J282,0)</f>
        <v>0</v>
      </c>
      <c r="BI282" s="207">
        <f>IF(N282="nulová",J282,0)</f>
        <v>0</v>
      </c>
      <c r="BJ282" s="19" t="s">
        <v>23</v>
      </c>
      <c r="BK282" s="207">
        <f>ROUND(I282*H282,2)</f>
        <v>0</v>
      </c>
      <c r="BL282" s="19" t="s">
        <v>155</v>
      </c>
      <c r="BM282" s="19" t="s">
        <v>372</v>
      </c>
    </row>
    <row r="283" spans="2:51" s="12" customFormat="1" ht="12">
      <c r="B283" s="208"/>
      <c r="C283" s="209"/>
      <c r="D283" s="210" t="s">
        <v>157</v>
      </c>
      <c r="E283" s="211" t="s">
        <v>36</v>
      </c>
      <c r="F283" s="212" t="s">
        <v>158</v>
      </c>
      <c r="G283" s="209"/>
      <c r="H283" s="213" t="s">
        <v>36</v>
      </c>
      <c r="I283" s="214"/>
      <c r="J283" s="209"/>
      <c r="K283" s="209"/>
      <c r="L283" s="215"/>
      <c r="M283" s="216"/>
      <c r="N283" s="217"/>
      <c r="O283" s="217"/>
      <c r="P283" s="217"/>
      <c r="Q283" s="217"/>
      <c r="R283" s="217"/>
      <c r="S283" s="217"/>
      <c r="T283" s="218"/>
      <c r="AT283" s="219" t="s">
        <v>157</v>
      </c>
      <c r="AU283" s="219" t="s">
        <v>88</v>
      </c>
      <c r="AV283" s="12" t="s">
        <v>23</v>
      </c>
      <c r="AW283" s="12" t="s">
        <v>44</v>
      </c>
      <c r="AX283" s="12" t="s">
        <v>79</v>
      </c>
      <c r="AY283" s="219" t="s">
        <v>148</v>
      </c>
    </row>
    <row r="284" spans="2:51" s="13" customFormat="1" ht="12">
      <c r="B284" s="220"/>
      <c r="C284" s="221"/>
      <c r="D284" s="210" t="s">
        <v>157</v>
      </c>
      <c r="E284" s="222" t="s">
        <v>36</v>
      </c>
      <c r="F284" s="223" t="s">
        <v>373</v>
      </c>
      <c r="G284" s="221"/>
      <c r="H284" s="224">
        <v>23.9925</v>
      </c>
      <c r="I284" s="225"/>
      <c r="J284" s="221"/>
      <c r="K284" s="221"/>
      <c r="L284" s="226"/>
      <c r="M284" s="227"/>
      <c r="N284" s="228"/>
      <c r="O284" s="228"/>
      <c r="P284" s="228"/>
      <c r="Q284" s="228"/>
      <c r="R284" s="228"/>
      <c r="S284" s="228"/>
      <c r="T284" s="229"/>
      <c r="AT284" s="230" t="s">
        <v>157</v>
      </c>
      <c r="AU284" s="230" t="s">
        <v>88</v>
      </c>
      <c r="AV284" s="13" t="s">
        <v>88</v>
      </c>
      <c r="AW284" s="13" t="s">
        <v>44</v>
      </c>
      <c r="AX284" s="13" t="s">
        <v>79</v>
      </c>
      <c r="AY284" s="230" t="s">
        <v>148</v>
      </c>
    </row>
    <row r="285" spans="2:51" s="13" customFormat="1" ht="12">
      <c r="B285" s="220"/>
      <c r="C285" s="221"/>
      <c r="D285" s="210" t="s">
        <v>157</v>
      </c>
      <c r="E285" s="222" t="s">
        <v>36</v>
      </c>
      <c r="F285" s="223" t="s">
        <v>374</v>
      </c>
      <c r="G285" s="221"/>
      <c r="H285" s="224">
        <v>14.6</v>
      </c>
      <c r="I285" s="225"/>
      <c r="J285" s="221"/>
      <c r="K285" s="221"/>
      <c r="L285" s="226"/>
      <c r="M285" s="227"/>
      <c r="N285" s="228"/>
      <c r="O285" s="228"/>
      <c r="P285" s="228"/>
      <c r="Q285" s="228"/>
      <c r="R285" s="228"/>
      <c r="S285" s="228"/>
      <c r="T285" s="229"/>
      <c r="AT285" s="230" t="s">
        <v>157</v>
      </c>
      <c r="AU285" s="230" t="s">
        <v>88</v>
      </c>
      <c r="AV285" s="13" t="s">
        <v>88</v>
      </c>
      <c r="AW285" s="13" t="s">
        <v>44</v>
      </c>
      <c r="AX285" s="13" t="s">
        <v>79</v>
      </c>
      <c r="AY285" s="230" t="s">
        <v>148</v>
      </c>
    </row>
    <row r="286" spans="2:51" s="13" customFormat="1" ht="12">
      <c r="B286" s="220"/>
      <c r="C286" s="221"/>
      <c r="D286" s="210" t="s">
        <v>157</v>
      </c>
      <c r="E286" s="222" t="s">
        <v>36</v>
      </c>
      <c r="F286" s="223" t="s">
        <v>375</v>
      </c>
      <c r="G286" s="221"/>
      <c r="H286" s="224">
        <v>10</v>
      </c>
      <c r="I286" s="225"/>
      <c r="J286" s="221"/>
      <c r="K286" s="221"/>
      <c r="L286" s="226"/>
      <c r="M286" s="227"/>
      <c r="N286" s="228"/>
      <c r="O286" s="228"/>
      <c r="P286" s="228"/>
      <c r="Q286" s="228"/>
      <c r="R286" s="228"/>
      <c r="S286" s="228"/>
      <c r="T286" s="229"/>
      <c r="AT286" s="230" t="s">
        <v>157</v>
      </c>
      <c r="AU286" s="230" t="s">
        <v>88</v>
      </c>
      <c r="AV286" s="13" t="s">
        <v>88</v>
      </c>
      <c r="AW286" s="13" t="s">
        <v>44</v>
      </c>
      <c r="AX286" s="13" t="s">
        <v>79</v>
      </c>
      <c r="AY286" s="230" t="s">
        <v>148</v>
      </c>
    </row>
    <row r="287" spans="2:51" s="14" customFormat="1" ht="12">
      <c r="B287" s="231"/>
      <c r="C287" s="232"/>
      <c r="D287" s="233" t="s">
        <v>157</v>
      </c>
      <c r="E287" s="234" t="s">
        <v>36</v>
      </c>
      <c r="F287" s="235" t="s">
        <v>161</v>
      </c>
      <c r="G287" s="232"/>
      <c r="H287" s="236">
        <v>48.5925</v>
      </c>
      <c r="I287" s="237"/>
      <c r="J287" s="232"/>
      <c r="K287" s="232"/>
      <c r="L287" s="238"/>
      <c r="M287" s="239"/>
      <c r="N287" s="240"/>
      <c r="O287" s="240"/>
      <c r="P287" s="240"/>
      <c r="Q287" s="240"/>
      <c r="R287" s="240"/>
      <c r="S287" s="240"/>
      <c r="T287" s="241"/>
      <c r="AT287" s="242" t="s">
        <v>157</v>
      </c>
      <c r="AU287" s="242" t="s">
        <v>88</v>
      </c>
      <c r="AV287" s="14" t="s">
        <v>155</v>
      </c>
      <c r="AW287" s="14" t="s">
        <v>44</v>
      </c>
      <c r="AX287" s="14" t="s">
        <v>23</v>
      </c>
      <c r="AY287" s="242" t="s">
        <v>148</v>
      </c>
    </row>
    <row r="288" spans="2:65" s="1" customFormat="1" ht="31.5" customHeight="1">
      <c r="B288" s="37"/>
      <c r="C288" s="196" t="s">
        <v>376</v>
      </c>
      <c r="D288" s="196" t="s">
        <v>150</v>
      </c>
      <c r="E288" s="197" t="s">
        <v>377</v>
      </c>
      <c r="F288" s="198" t="s">
        <v>378</v>
      </c>
      <c r="G288" s="199" t="s">
        <v>153</v>
      </c>
      <c r="H288" s="200">
        <v>3.773</v>
      </c>
      <c r="I288" s="201"/>
      <c r="J288" s="202">
        <f>ROUND(I288*H288,2)</f>
        <v>0</v>
      </c>
      <c r="K288" s="198" t="s">
        <v>154</v>
      </c>
      <c r="L288" s="57"/>
      <c r="M288" s="203" t="s">
        <v>36</v>
      </c>
      <c r="N288" s="204" t="s">
        <v>50</v>
      </c>
      <c r="O288" s="38"/>
      <c r="P288" s="205">
        <f>O288*H288</f>
        <v>0</v>
      </c>
      <c r="Q288" s="205">
        <v>0.03798</v>
      </c>
      <c r="R288" s="205">
        <f>Q288*H288</f>
        <v>0.14329854</v>
      </c>
      <c r="S288" s="205">
        <v>0</v>
      </c>
      <c r="T288" s="206">
        <f>S288*H288</f>
        <v>0</v>
      </c>
      <c r="AR288" s="19" t="s">
        <v>155</v>
      </c>
      <c r="AT288" s="19" t="s">
        <v>150</v>
      </c>
      <c r="AU288" s="19" t="s">
        <v>88</v>
      </c>
      <c r="AY288" s="19" t="s">
        <v>148</v>
      </c>
      <c r="BE288" s="207">
        <f>IF(N288="základní",J288,0)</f>
        <v>0</v>
      </c>
      <c r="BF288" s="207">
        <f>IF(N288="snížená",J288,0)</f>
        <v>0</v>
      </c>
      <c r="BG288" s="207">
        <f>IF(N288="zákl. přenesená",J288,0)</f>
        <v>0</v>
      </c>
      <c r="BH288" s="207">
        <f>IF(N288="sníž. přenesená",J288,0)</f>
        <v>0</v>
      </c>
      <c r="BI288" s="207">
        <f>IF(N288="nulová",J288,0)</f>
        <v>0</v>
      </c>
      <c r="BJ288" s="19" t="s">
        <v>23</v>
      </c>
      <c r="BK288" s="207">
        <f>ROUND(I288*H288,2)</f>
        <v>0</v>
      </c>
      <c r="BL288" s="19" t="s">
        <v>155</v>
      </c>
      <c r="BM288" s="19" t="s">
        <v>379</v>
      </c>
    </row>
    <row r="289" spans="2:51" s="12" customFormat="1" ht="12">
      <c r="B289" s="208"/>
      <c r="C289" s="209"/>
      <c r="D289" s="210" t="s">
        <v>157</v>
      </c>
      <c r="E289" s="211" t="s">
        <v>36</v>
      </c>
      <c r="F289" s="212" t="s">
        <v>159</v>
      </c>
      <c r="G289" s="209"/>
      <c r="H289" s="213" t="s">
        <v>36</v>
      </c>
      <c r="I289" s="214"/>
      <c r="J289" s="209"/>
      <c r="K289" s="209"/>
      <c r="L289" s="215"/>
      <c r="M289" s="216"/>
      <c r="N289" s="217"/>
      <c r="O289" s="217"/>
      <c r="P289" s="217"/>
      <c r="Q289" s="217"/>
      <c r="R289" s="217"/>
      <c r="S289" s="217"/>
      <c r="T289" s="218"/>
      <c r="AT289" s="219" t="s">
        <v>157</v>
      </c>
      <c r="AU289" s="219" t="s">
        <v>88</v>
      </c>
      <c r="AV289" s="12" t="s">
        <v>23</v>
      </c>
      <c r="AW289" s="12" t="s">
        <v>44</v>
      </c>
      <c r="AX289" s="12" t="s">
        <v>79</v>
      </c>
      <c r="AY289" s="219" t="s">
        <v>148</v>
      </c>
    </row>
    <row r="290" spans="2:51" s="13" customFormat="1" ht="12">
      <c r="B290" s="220"/>
      <c r="C290" s="221"/>
      <c r="D290" s="210" t="s">
        <v>157</v>
      </c>
      <c r="E290" s="222" t="s">
        <v>36</v>
      </c>
      <c r="F290" s="223" t="s">
        <v>380</v>
      </c>
      <c r="G290" s="221"/>
      <c r="H290" s="224">
        <v>3.7725</v>
      </c>
      <c r="I290" s="225"/>
      <c r="J290" s="221"/>
      <c r="K290" s="221"/>
      <c r="L290" s="226"/>
      <c r="M290" s="227"/>
      <c r="N290" s="228"/>
      <c r="O290" s="228"/>
      <c r="P290" s="228"/>
      <c r="Q290" s="228"/>
      <c r="R290" s="228"/>
      <c r="S290" s="228"/>
      <c r="T290" s="229"/>
      <c r="AT290" s="230" t="s">
        <v>157</v>
      </c>
      <c r="AU290" s="230" t="s">
        <v>88</v>
      </c>
      <c r="AV290" s="13" t="s">
        <v>88</v>
      </c>
      <c r="AW290" s="13" t="s">
        <v>44</v>
      </c>
      <c r="AX290" s="13" t="s">
        <v>79</v>
      </c>
      <c r="AY290" s="230" t="s">
        <v>148</v>
      </c>
    </row>
    <row r="291" spans="2:51" s="14" customFormat="1" ht="12">
      <c r="B291" s="231"/>
      <c r="C291" s="232"/>
      <c r="D291" s="233" t="s">
        <v>157</v>
      </c>
      <c r="E291" s="234" t="s">
        <v>36</v>
      </c>
      <c r="F291" s="235" t="s">
        <v>161</v>
      </c>
      <c r="G291" s="232"/>
      <c r="H291" s="236">
        <v>3.7725</v>
      </c>
      <c r="I291" s="237"/>
      <c r="J291" s="232"/>
      <c r="K291" s="232"/>
      <c r="L291" s="238"/>
      <c r="M291" s="239"/>
      <c r="N291" s="240"/>
      <c r="O291" s="240"/>
      <c r="P291" s="240"/>
      <c r="Q291" s="240"/>
      <c r="R291" s="240"/>
      <c r="S291" s="240"/>
      <c r="T291" s="241"/>
      <c r="AT291" s="242" t="s">
        <v>157</v>
      </c>
      <c r="AU291" s="242" t="s">
        <v>88</v>
      </c>
      <c r="AV291" s="14" t="s">
        <v>155</v>
      </c>
      <c r="AW291" s="14" t="s">
        <v>44</v>
      </c>
      <c r="AX291" s="14" t="s">
        <v>23</v>
      </c>
      <c r="AY291" s="242" t="s">
        <v>148</v>
      </c>
    </row>
    <row r="292" spans="2:65" s="1" customFormat="1" ht="22.5" customHeight="1">
      <c r="B292" s="37"/>
      <c r="C292" s="196" t="s">
        <v>381</v>
      </c>
      <c r="D292" s="196" t="s">
        <v>150</v>
      </c>
      <c r="E292" s="197" t="s">
        <v>382</v>
      </c>
      <c r="F292" s="198" t="s">
        <v>383</v>
      </c>
      <c r="G292" s="199" t="s">
        <v>153</v>
      </c>
      <c r="H292" s="200">
        <v>133.668</v>
      </c>
      <c r="I292" s="201"/>
      <c r="J292" s="202">
        <f>ROUND(I292*H292,2)</f>
        <v>0</v>
      </c>
      <c r="K292" s="198" t="s">
        <v>154</v>
      </c>
      <c r="L292" s="57"/>
      <c r="M292" s="203" t="s">
        <v>36</v>
      </c>
      <c r="N292" s="204" t="s">
        <v>50</v>
      </c>
      <c r="O292" s="38"/>
      <c r="P292" s="205">
        <f>O292*H292</f>
        <v>0</v>
      </c>
      <c r="Q292" s="205">
        <v>0.00268</v>
      </c>
      <c r="R292" s="205">
        <f>Q292*H292</f>
        <v>0.35823024000000003</v>
      </c>
      <c r="S292" s="205">
        <v>0</v>
      </c>
      <c r="T292" s="206">
        <f>S292*H292</f>
        <v>0</v>
      </c>
      <c r="AR292" s="19" t="s">
        <v>155</v>
      </c>
      <c r="AT292" s="19" t="s">
        <v>150</v>
      </c>
      <c r="AU292" s="19" t="s">
        <v>88</v>
      </c>
      <c r="AY292" s="19" t="s">
        <v>148</v>
      </c>
      <c r="BE292" s="207">
        <f>IF(N292="základní",J292,0)</f>
        <v>0</v>
      </c>
      <c r="BF292" s="207">
        <f>IF(N292="snížená",J292,0)</f>
        <v>0</v>
      </c>
      <c r="BG292" s="207">
        <f>IF(N292="zákl. přenesená",J292,0)</f>
        <v>0</v>
      </c>
      <c r="BH292" s="207">
        <f>IF(N292="sníž. přenesená",J292,0)</f>
        <v>0</v>
      </c>
      <c r="BI292" s="207">
        <f>IF(N292="nulová",J292,0)</f>
        <v>0</v>
      </c>
      <c r="BJ292" s="19" t="s">
        <v>23</v>
      </c>
      <c r="BK292" s="207">
        <f>ROUND(I292*H292,2)</f>
        <v>0</v>
      </c>
      <c r="BL292" s="19" t="s">
        <v>155</v>
      </c>
      <c r="BM292" s="19" t="s">
        <v>384</v>
      </c>
    </row>
    <row r="293" spans="2:51" s="12" customFormat="1" ht="24">
      <c r="B293" s="208"/>
      <c r="C293" s="209"/>
      <c r="D293" s="210" t="s">
        <v>157</v>
      </c>
      <c r="E293" s="211" t="s">
        <v>36</v>
      </c>
      <c r="F293" s="212" t="s">
        <v>385</v>
      </c>
      <c r="G293" s="209"/>
      <c r="H293" s="213" t="s">
        <v>36</v>
      </c>
      <c r="I293" s="214"/>
      <c r="J293" s="209"/>
      <c r="K293" s="209"/>
      <c r="L293" s="215"/>
      <c r="M293" s="216"/>
      <c r="N293" s="217"/>
      <c r="O293" s="217"/>
      <c r="P293" s="217"/>
      <c r="Q293" s="217"/>
      <c r="R293" s="217"/>
      <c r="S293" s="217"/>
      <c r="T293" s="218"/>
      <c r="AT293" s="219" t="s">
        <v>157</v>
      </c>
      <c r="AU293" s="219" t="s">
        <v>88</v>
      </c>
      <c r="AV293" s="12" t="s">
        <v>23</v>
      </c>
      <c r="AW293" s="12" t="s">
        <v>44</v>
      </c>
      <c r="AX293" s="12" t="s">
        <v>79</v>
      </c>
      <c r="AY293" s="219" t="s">
        <v>148</v>
      </c>
    </row>
    <row r="294" spans="2:51" s="13" customFormat="1" ht="12">
      <c r="B294" s="220"/>
      <c r="C294" s="221"/>
      <c r="D294" s="210" t="s">
        <v>157</v>
      </c>
      <c r="E294" s="222" t="s">
        <v>36</v>
      </c>
      <c r="F294" s="223" t="s">
        <v>386</v>
      </c>
      <c r="G294" s="221"/>
      <c r="H294" s="224">
        <v>122.7</v>
      </c>
      <c r="I294" s="225"/>
      <c r="J294" s="221"/>
      <c r="K294" s="221"/>
      <c r="L294" s="226"/>
      <c r="M294" s="227"/>
      <c r="N294" s="228"/>
      <c r="O294" s="228"/>
      <c r="P294" s="228"/>
      <c r="Q294" s="228"/>
      <c r="R294" s="228"/>
      <c r="S294" s="228"/>
      <c r="T294" s="229"/>
      <c r="AT294" s="230" t="s">
        <v>157</v>
      </c>
      <c r="AU294" s="230" t="s">
        <v>88</v>
      </c>
      <c r="AV294" s="13" t="s">
        <v>88</v>
      </c>
      <c r="AW294" s="13" t="s">
        <v>44</v>
      </c>
      <c r="AX294" s="13" t="s">
        <v>79</v>
      </c>
      <c r="AY294" s="230" t="s">
        <v>148</v>
      </c>
    </row>
    <row r="295" spans="2:51" s="13" customFormat="1" ht="12">
      <c r="B295" s="220"/>
      <c r="C295" s="221"/>
      <c r="D295" s="210" t="s">
        <v>157</v>
      </c>
      <c r="E295" s="222" t="s">
        <v>36</v>
      </c>
      <c r="F295" s="223" t="s">
        <v>387</v>
      </c>
      <c r="G295" s="221"/>
      <c r="H295" s="224">
        <v>10.968</v>
      </c>
      <c r="I295" s="225"/>
      <c r="J295" s="221"/>
      <c r="K295" s="221"/>
      <c r="L295" s="226"/>
      <c r="M295" s="227"/>
      <c r="N295" s="228"/>
      <c r="O295" s="228"/>
      <c r="P295" s="228"/>
      <c r="Q295" s="228"/>
      <c r="R295" s="228"/>
      <c r="S295" s="228"/>
      <c r="T295" s="229"/>
      <c r="AT295" s="230" t="s">
        <v>157</v>
      </c>
      <c r="AU295" s="230" t="s">
        <v>88</v>
      </c>
      <c r="AV295" s="13" t="s">
        <v>88</v>
      </c>
      <c r="AW295" s="13" t="s">
        <v>44</v>
      </c>
      <c r="AX295" s="13" t="s">
        <v>79</v>
      </c>
      <c r="AY295" s="230" t="s">
        <v>148</v>
      </c>
    </row>
    <row r="296" spans="2:51" s="14" customFormat="1" ht="12">
      <c r="B296" s="231"/>
      <c r="C296" s="232"/>
      <c r="D296" s="233" t="s">
        <v>157</v>
      </c>
      <c r="E296" s="234" t="s">
        <v>36</v>
      </c>
      <c r="F296" s="235" t="s">
        <v>161</v>
      </c>
      <c r="G296" s="232"/>
      <c r="H296" s="236">
        <v>133.668</v>
      </c>
      <c r="I296" s="237"/>
      <c r="J296" s="232"/>
      <c r="K296" s="232"/>
      <c r="L296" s="238"/>
      <c r="M296" s="239"/>
      <c r="N296" s="240"/>
      <c r="O296" s="240"/>
      <c r="P296" s="240"/>
      <c r="Q296" s="240"/>
      <c r="R296" s="240"/>
      <c r="S296" s="240"/>
      <c r="T296" s="241"/>
      <c r="AT296" s="242" t="s">
        <v>157</v>
      </c>
      <c r="AU296" s="242" t="s">
        <v>88</v>
      </c>
      <c r="AV296" s="14" t="s">
        <v>155</v>
      </c>
      <c r="AW296" s="14" t="s">
        <v>44</v>
      </c>
      <c r="AX296" s="14" t="s">
        <v>23</v>
      </c>
      <c r="AY296" s="242" t="s">
        <v>148</v>
      </c>
    </row>
    <row r="297" spans="2:65" s="1" customFormat="1" ht="22.5" customHeight="1">
      <c r="B297" s="37"/>
      <c r="C297" s="196" t="s">
        <v>388</v>
      </c>
      <c r="D297" s="196" t="s">
        <v>150</v>
      </c>
      <c r="E297" s="197" t="s">
        <v>389</v>
      </c>
      <c r="F297" s="198" t="s">
        <v>390</v>
      </c>
      <c r="G297" s="199" t="s">
        <v>153</v>
      </c>
      <c r="H297" s="200">
        <v>889.711</v>
      </c>
      <c r="I297" s="201"/>
      <c r="J297" s="202">
        <f>ROUND(I297*H297,2)</f>
        <v>0</v>
      </c>
      <c r="K297" s="198" t="s">
        <v>154</v>
      </c>
      <c r="L297" s="57"/>
      <c r="M297" s="203" t="s">
        <v>36</v>
      </c>
      <c r="N297" s="204" t="s">
        <v>50</v>
      </c>
      <c r="O297" s="38"/>
      <c r="P297" s="205">
        <f>O297*H297</f>
        <v>0</v>
      </c>
      <c r="Q297" s="205">
        <v>0.00026</v>
      </c>
      <c r="R297" s="205">
        <f>Q297*H297</f>
        <v>0.23132486</v>
      </c>
      <c r="S297" s="205">
        <v>0</v>
      </c>
      <c r="T297" s="206">
        <f>S297*H297</f>
        <v>0</v>
      </c>
      <c r="AR297" s="19" t="s">
        <v>155</v>
      </c>
      <c r="AT297" s="19" t="s">
        <v>150</v>
      </c>
      <c r="AU297" s="19" t="s">
        <v>88</v>
      </c>
      <c r="AY297" s="19" t="s">
        <v>148</v>
      </c>
      <c r="BE297" s="207">
        <f>IF(N297="základní",J297,0)</f>
        <v>0</v>
      </c>
      <c r="BF297" s="207">
        <f>IF(N297="snížená",J297,0)</f>
        <v>0</v>
      </c>
      <c r="BG297" s="207">
        <f>IF(N297="zákl. přenesená",J297,0)</f>
        <v>0</v>
      </c>
      <c r="BH297" s="207">
        <f>IF(N297="sníž. přenesená",J297,0)</f>
        <v>0</v>
      </c>
      <c r="BI297" s="207">
        <f>IF(N297="nulová",J297,0)</f>
        <v>0</v>
      </c>
      <c r="BJ297" s="19" t="s">
        <v>23</v>
      </c>
      <c r="BK297" s="207">
        <f>ROUND(I297*H297,2)</f>
        <v>0</v>
      </c>
      <c r="BL297" s="19" t="s">
        <v>155</v>
      </c>
      <c r="BM297" s="19" t="s">
        <v>391</v>
      </c>
    </row>
    <row r="298" spans="2:51" s="12" customFormat="1" ht="12">
      <c r="B298" s="208"/>
      <c r="C298" s="209"/>
      <c r="D298" s="210" t="s">
        <v>157</v>
      </c>
      <c r="E298" s="211" t="s">
        <v>36</v>
      </c>
      <c r="F298" s="212" t="s">
        <v>350</v>
      </c>
      <c r="G298" s="209"/>
      <c r="H298" s="213" t="s">
        <v>36</v>
      </c>
      <c r="I298" s="214"/>
      <c r="J298" s="209"/>
      <c r="K298" s="209"/>
      <c r="L298" s="215"/>
      <c r="M298" s="216"/>
      <c r="N298" s="217"/>
      <c r="O298" s="217"/>
      <c r="P298" s="217"/>
      <c r="Q298" s="217"/>
      <c r="R298" s="217"/>
      <c r="S298" s="217"/>
      <c r="T298" s="218"/>
      <c r="AT298" s="219" t="s">
        <v>157</v>
      </c>
      <c r="AU298" s="219" t="s">
        <v>88</v>
      </c>
      <c r="AV298" s="12" t="s">
        <v>23</v>
      </c>
      <c r="AW298" s="12" t="s">
        <v>44</v>
      </c>
      <c r="AX298" s="12" t="s">
        <v>79</v>
      </c>
      <c r="AY298" s="219" t="s">
        <v>148</v>
      </c>
    </row>
    <row r="299" spans="2:51" s="13" customFormat="1" ht="12">
      <c r="B299" s="220"/>
      <c r="C299" s="221"/>
      <c r="D299" s="210" t="s">
        <v>157</v>
      </c>
      <c r="E299" s="222" t="s">
        <v>36</v>
      </c>
      <c r="F299" s="223" t="s">
        <v>392</v>
      </c>
      <c r="G299" s="221"/>
      <c r="H299" s="224">
        <v>5.8</v>
      </c>
      <c r="I299" s="225"/>
      <c r="J299" s="221"/>
      <c r="K299" s="221"/>
      <c r="L299" s="226"/>
      <c r="M299" s="227"/>
      <c r="N299" s="228"/>
      <c r="O299" s="228"/>
      <c r="P299" s="228"/>
      <c r="Q299" s="228"/>
      <c r="R299" s="228"/>
      <c r="S299" s="228"/>
      <c r="T299" s="229"/>
      <c r="AT299" s="230" t="s">
        <v>157</v>
      </c>
      <c r="AU299" s="230" t="s">
        <v>88</v>
      </c>
      <c r="AV299" s="13" t="s">
        <v>88</v>
      </c>
      <c r="AW299" s="13" t="s">
        <v>44</v>
      </c>
      <c r="AX299" s="13" t="s">
        <v>79</v>
      </c>
      <c r="AY299" s="230" t="s">
        <v>148</v>
      </c>
    </row>
    <row r="300" spans="2:51" s="13" customFormat="1" ht="12">
      <c r="B300" s="220"/>
      <c r="C300" s="221"/>
      <c r="D300" s="210" t="s">
        <v>157</v>
      </c>
      <c r="E300" s="222" t="s">
        <v>36</v>
      </c>
      <c r="F300" s="223" t="s">
        <v>393</v>
      </c>
      <c r="G300" s="221"/>
      <c r="H300" s="224">
        <v>759.093</v>
      </c>
      <c r="I300" s="225"/>
      <c r="J300" s="221"/>
      <c r="K300" s="221"/>
      <c r="L300" s="226"/>
      <c r="M300" s="227"/>
      <c r="N300" s="228"/>
      <c r="O300" s="228"/>
      <c r="P300" s="228"/>
      <c r="Q300" s="228"/>
      <c r="R300" s="228"/>
      <c r="S300" s="228"/>
      <c r="T300" s="229"/>
      <c r="AT300" s="230" t="s">
        <v>157</v>
      </c>
      <c r="AU300" s="230" t="s">
        <v>88</v>
      </c>
      <c r="AV300" s="13" t="s">
        <v>88</v>
      </c>
      <c r="AW300" s="13" t="s">
        <v>44</v>
      </c>
      <c r="AX300" s="13" t="s">
        <v>79</v>
      </c>
      <c r="AY300" s="230" t="s">
        <v>148</v>
      </c>
    </row>
    <row r="301" spans="2:51" s="13" customFormat="1" ht="12">
      <c r="B301" s="220"/>
      <c r="C301" s="221"/>
      <c r="D301" s="210" t="s">
        <v>157</v>
      </c>
      <c r="E301" s="222" t="s">
        <v>36</v>
      </c>
      <c r="F301" s="223" t="s">
        <v>394</v>
      </c>
      <c r="G301" s="221"/>
      <c r="H301" s="224">
        <v>124.818</v>
      </c>
      <c r="I301" s="225"/>
      <c r="J301" s="221"/>
      <c r="K301" s="221"/>
      <c r="L301" s="226"/>
      <c r="M301" s="227"/>
      <c r="N301" s="228"/>
      <c r="O301" s="228"/>
      <c r="P301" s="228"/>
      <c r="Q301" s="228"/>
      <c r="R301" s="228"/>
      <c r="S301" s="228"/>
      <c r="T301" s="229"/>
      <c r="AT301" s="230" t="s">
        <v>157</v>
      </c>
      <c r="AU301" s="230" t="s">
        <v>88</v>
      </c>
      <c r="AV301" s="13" t="s">
        <v>88</v>
      </c>
      <c r="AW301" s="13" t="s">
        <v>44</v>
      </c>
      <c r="AX301" s="13" t="s">
        <v>79</v>
      </c>
      <c r="AY301" s="230" t="s">
        <v>148</v>
      </c>
    </row>
    <row r="302" spans="2:51" s="14" customFormat="1" ht="12">
      <c r="B302" s="231"/>
      <c r="C302" s="232"/>
      <c r="D302" s="233" t="s">
        <v>157</v>
      </c>
      <c r="E302" s="234" t="s">
        <v>36</v>
      </c>
      <c r="F302" s="235" t="s">
        <v>161</v>
      </c>
      <c r="G302" s="232"/>
      <c r="H302" s="236">
        <v>889.711</v>
      </c>
      <c r="I302" s="237"/>
      <c r="J302" s="232"/>
      <c r="K302" s="232"/>
      <c r="L302" s="238"/>
      <c r="M302" s="239"/>
      <c r="N302" s="240"/>
      <c r="O302" s="240"/>
      <c r="P302" s="240"/>
      <c r="Q302" s="240"/>
      <c r="R302" s="240"/>
      <c r="S302" s="240"/>
      <c r="T302" s="241"/>
      <c r="AT302" s="242" t="s">
        <v>157</v>
      </c>
      <c r="AU302" s="242" t="s">
        <v>88</v>
      </c>
      <c r="AV302" s="14" t="s">
        <v>155</v>
      </c>
      <c r="AW302" s="14" t="s">
        <v>44</v>
      </c>
      <c r="AX302" s="14" t="s">
        <v>23</v>
      </c>
      <c r="AY302" s="242" t="s">
        <v>148</v>
      </c>
    </row>
    <row r="303" spans="2:65" s="1" customFormat="1" ht="22.5" customHeight="1">
      <c r="B303" s="37"/>
      <c r="C303" s="196" t="s">
        <v>395</v>
      </c>
      <c r="D303" s="196" t="s">
        <v>150</v>
      </c>
      <c r="E303" s="197" t="s">
        <v>396</v>
      </c>
      <c r="F303" s="198" t="s">
        <v>397</v>
      </c>
      <c r="G303" s="199" t="s">
        <v>153</v>
      </c>
      <c r="H303" s="200">
        <v>53.887</v>
      </c>
      <c r="I303" s="201"/>
      <c r="J303" s="202">
        <f>ROUND(I303*H303,2)</f>
        <v>0</v>
      </c>
      <c r="K303" s="198" t="s">
        <v>154</v>
      </c>
      <c r="L303" s="57"/>
      <c r="M303" s="203" t="s">
        <v>36</v>
      </c>
      <c r="N303" s="204" t="s">
        <v>50</v>
      </c>
      <c r="O303" s="38"/>
      <c r="P303" s="205">
        <f>O303*H303</f>
        <v>0</v>
      </c>
      <c r="Q303" s="205">
        <v>0.00489</v>
      </c>
      <c r="R303" s="205">
        <f>Q303*H303</f>
        <v>0.26350743000000004</v>
      </c>
      <c r="S303" s="205">
        <v>0</v>
      </c>
      <c r="T303" s="206">
        <f>S303*H303</f>
        <v>0</v>
      </c>
      <c r="AR303" s="19" t="s">
        <v>155</v>
      </c>
      <c r="AT303" s="19" t="s">
        <v>150</v>
      </c>
      <c r="AU303" s="19" t="s">
        <v>88</v>
      </c>
      <c r="AY303" s="19" t="s">
        <v>148</v>
      </c>
      <c r="BE303" s="207">
        <f>IF(N303="základní",J303,0)</f>
        <v>0</v>
      </c>
      <c r="BF303" s="207">
        <f>IF(N303="snížená",J303,0)</f>
        <v>0</v>
      </c>
      <c r="BG303" s="207">
        <f>IF(N303="zákl. přenesená",J303,0)</f>
        <v>0</v>
      </c>
      <c r="BH303" s="207">
        <f>IF(N303="sníž. přenesená",J303,0)</f>
        <v>0</v>
      </c>
      <c r="BI303" s="207">
        <f>IF(N303="nulová",J303,0)</f>
        <v>0</v>
      </c>
      <c r="BJ303" s="19" t="s">
        <v>23</v>
      </c>
      <c r="BK303" s="207">
        <f>ROUND(I303*H303,2)</f>
        <v>0</v>
      </c>
      <c r="BL303" s="19" t="s">
        <v>155</v>
      </c>
      <c r="BM303" s="19" t="s">
        <v>398</v>
      </c>
    </row>
    <row r="304" spans="2:51" s="12" customFormat="1" ht="12">
      <c r="B304" s="208"/>
      <c r="C304" s="209"/>
      <c r="D304" s="210" t="s">
        <v>157</v>
      </c>
      <c r="E304" s="211" t="s">
        <v>36</v>
      </c>
      <c r="F304" s="212" t="s">
        <v>321</v>
      </c>
      <c r="G304" s="209"/>
      <c r="H304" s="213" t="s">
        <v>36</v>
      </c>
      <c r="I304" s="214"/>
      <c r="J304" s="209"/>
      <c r="K304" s="209"/>
      <c r="L304" s="215"/>
      <c r="M304" s="216"/>
      <c r="N304" s="217"/>
      <c r="O304" s="217"/>
      <c r="P304" s="217"/>
      <c r="Q304" s="217"/>
      <c r="R304" s="217"/>
      <c r="S304" s="217"/>
      <c r="T304" s="218"/>
      <c r="AT304" s="219" t="s">
        <v>157</v>
      </c>
      <c r="AU304" s="219" t="s">
        <v>88</v>
      </c>
      <c r="AV304" s="12" t="s">
        <v>23</v>
      </c>
      <c r="AW304" s="12" t="s">
        <v>44</v>
      </c>
      <c r="AX304" s="12" t="s">
        <v>79</v>
      </c>
      <c r="AY304" s="219" t="s">
        <v>148</v>
      </c>
    </row>
    <row r="305" spans="2:51" s="13" customFormat="1" ht="12">
      <c r="B305" s="220"/>
      <c r="C305" s="221"/>
      <c r="D305" s="210" t="s">
        <v>157</v>
      </c>
      <c r="E305" s="222" t="s">
        <v>36</v>
      </c>
      <c r="F305" s="223" t="s">
        <v>399</v>
      </c>
      <c r="G305" s="221"/>
      <c r="H305" s="224">
        <v>4.576</v>
      </c>
      <c r="I305" s="225"/>
      <c r="J305" s="221"/>
      <c r="K305" s="221"/>
      <c r="L305" s="226"/>
      <c r="M305" s="227"/>
      <c r="N305" s="228"/>
      <c r="O305" s="228"/>
      <c r="P305" s="228"/>
      <c r="Q305" s="228"/>
      <c r="R305" s="228"/>
      <c r="S305" s="228"/>
      <c r="T305" s="229"/>
      <c r="AT305" s="230" t="s">
        <v>157</v>
      </c>
      <c r="AU305" s="230" t="s">
        <v>88</v>
      </c>
      <c r="AV305" s="13" t="s">
        <v>88</v>
      </c>
      <c r="AW305" s="13" t="s">
        <v>44</v>
      </c>
      <c r="AX305" s="13" t="s">
        <v>79</v>
      </c>
      <c r="AY305" s="230" t="s">
        <v>148</v>
      </c>
    </row>
    <row r="306" spans="2:51" s="12" customFormat="1" ht="12">
      <c r="B306" s="208"/>
      <c r="C306" s="209"/>
      <c r="D306" s="210" t="s">
        <v>157</v>
      </c>
      <c r="E306" s="211" t="s">
        <v>36</v>
      </c>
      <c r="F306" s="212" t="s">
        <v>400</v>
      </c>
      <c r="G306" s="209"/>
      <c r="H306" s="213" t="s">
        <v>36</v>
      </c>
      <c r="I306" s="214"/>
      <c r="J306" s="209"/>
      <c r="K306" s="209"/>
      <c r="L306" s="215"/>
      <c r="M306" s="216"/>
      <c r="N306" s="217"/>
      <c r="O306" s="217"/>
      <c r="P306" s="217"/>
      <c r="Q306" s="217"/>
      <c r="R306" s="217"/>
      <c r="S306" s="217"/>
      <c r="T306" s="218"/>
      <c r="AT306" s="219" t="s">
        <v>157</v>
      </c>
      <c r="AU306" s="219" t="s">
        <v>88</v>
      </c>
      <c r="AV306" s="12" t="s">
        <v>23</v>
      </c>
      <c r="AW306" s="12" t="s">
        <v>44</v>
      </c>
      <c r="AX306" s="12" t="s">
        <v>79</v>
      </c>
      <c r="AY306" s="219" t="s">
        <v>148</v>
      </c>
    </row>
    <row r="307" spans="2:51" s="13" customFormat="1" ht="12">
      <c r="B307" s="220"/>
      <c r="C307" s="221"/>
      <c r="D307" s="210" t="s">
        <v>157</v>
      </c>
      <c r="E307" s="222" t="s">
        <v>36</v>
      </c>
      <c r="F307" s="223" t="s">
        <v>401</v>
      </c>
      <c r="G307" s="221"/>
      <c r="H307" s="224">
        <v>15.9975</v>
      </c>
      <c r="I307" s="225"/>
      <c r="J307" s="221"/>
      <c r="K307" s="221"/>
      <c r="L307" s="226"/>
      <c r="M307" s="227"/>
      <c r="N307" s="228"/>
      <c r="O307" s="228"/>
      <c r="P307" s="228"/>
      <c r="Q307" s="228"/>
      <c r="R307" s="228"/>
      <c r="S307" s="228"/>
      <c r="T307" s="229"/>
      <c r="AT307" s="230" t="s">
        <v>157</v>
      </c>
      <c r="AU307" s="230" t="s">
        <v>88</v>
      </c>
      <c r="AV307" s="13" t="s">
        <v>88</v>
      </c>
      <c r="AW307" s="13" t="s">
        <v>44</v>
      </c>
      <c r="AX307" s="13" t="s">
        <v>79</v>
      </c>
      <c r="AY307" s="230" t="s">
        <v>148</v>
      </c>
    </row>
    <row r="308" spans="2:51" s="13" customFormat="1" ht="24">
      <c r="B308" s="220"/>
      <c r="C308" s="221"/>
      <c r="D308" s="210" t="s">
        <v>157</v>
      </c>
      <c r="E308" s="222" t="s">
        <v>36</v>
      </c>
      <c r="F308" s="223" t="s">
        <v>402</v>
      </c>
      <c r="G308" s="221"/>
      <c r="H308" s="224">
        <v>25.2705</v>
      </c>
      <c r="I308" s="225"/>
      <c r="J308" s="221"/>
      <c r="K308" s="221"/>
      <c r="L308" s="226"/>
      <c r="M308" s="227"/>
      <c r="N308" s="228"/>
      <c r="O308" s="228"/>
      <c r="P308" s="228"/>
      <c r="Q308" s="228"/>
      <c r="R308" s="228"/>
      <c r="S308" s="228"/>
      <c r="T308" s="229"/>
      <c r="AT308" s="230" t="s">
        <v>157</v>
      </c>
      <c r="AU308" s="230" t="s">
        <v>88</v>
      </c>
      <c r="AV308" s="13" t="s">
        <v>88</v>
      </c>
      <c r="AW308" s="13" t="s">
        <v>44</v>
      </c>
      <c r="AX308" s="13" t="s">
        <v>79</v>
      </c>
      <c r="AY308" s="230" t="s">
        <v>148</v>
      </c>
    </row>
    <row r="309" spans="2:51" s="13" customFormat="1" ht="12">
      <c r="B309" s="220"/>
      <c r="C309" s="221"/>
      <c r="D309" s="210" t="s">
        <v>157</v>
      </c>
      <c r="E309" s="222" t="s">
        <v>36</v>
      </c>
      <c r="F309" s="223" t="s">
        <v>403</v>
      </c>
      <c r="G309" s="221"/>
      <c r="H309" s="224">
        <v>8.043</v>
      </c>
      <c r="I309" s="225"/>
      <c r="J309" s="221"/>
      <c r="K309" s="221"/>
      <c r="L309" s="226"/>
      <c r="M309" s="227"/>
      <c r="N309" s="228"/>
      <c r="O309" s="228"/>
      <c r="P309" s="228"/>
      <c r="Q309" s="228"/>
      <c r="R309" s="228"/>
      <c r="S309" s="228"/>
      <c r="T309" s="229"/>
      <c r="AT309" s="230" t="s">
        <v>157</v>
      </c>
      <c r="AU309" s="230" t="s">
        <v>88</v>
      </c>
      <c r="AV309" s="13" t="s">
        <v>88</v>
      </c>
      <c r="AW309" s="13" t="s">
        <v>44</v>
      </c>
      <c r="AX309" s="13" t="s">
        <v>79</v>
      </c>
      <c r="AY309" s="230" t="s">
        <v>148</v>
      </c>
    </row>
    <row r="310" spans="2:51" s="14" customFormat="1" ht="12">
      <c r="B310" s="231"/>
      <c r="C310" s="232"/>
      <c r="D310" s="233" t="s">
        <v>157</v>
      </c>
      <c r="E310" s="234" t="s">
        <v>36</v>
      </c>
      <c r="F310" s="235" t="s">
        <v>161</v>
      </c>
      <c r="G310" s="232"/>
      <c r="H310" s="236">
        <v>53.887</v>
      </c>
      <c r="I310" s="237"/>
      <c r="J310" s="232"/>
      <c r="K310" s="232"/>
      <c r="L310" s="238"/>
      <c r="M310" s="239"/>
      <c r="N310" s="240"/>
      <c r="O310" s="240"/>
      <c r="P310" s="240"/>
      <c r="Q310" s="240"/>
      <c r="R310" s="240"/>
      <c r="S310" s="240"/>
      <c r="T310" s="241"/>
      <c r="AT310" s="242" t="s">
        <v>157</v>
      </c>
      <c r="AU310" s="242" t="s">
        <v>88</v>
      </c>
      <c r="AV310" s="14" t="s">
        <v>155</v>
      </c>
      <c r="AW310" s="14" t="s">
        <v>44</v>
      </c>
      <c r="AX310" s="14" t="s">
        <v>23</v>
      </c>
      <c r="AY310" s="242" t="s">
        <v>148</v>
      </c>
    </row>
    <row r="311" spans="2:65" s="1" customFormat="1" ht="22.5" customHeight="1">
      <c r="B311" s="37"/>
      <c r="C311" s="196" t="s">
        <v>404</v>
      </c>
      <c r="D311" s="196" t="s">
        <v>150</v>
      </c>
      <c r="E311" s="197" t="s">
        <v>405</v>
      </c>
      <c r="F311" s="198" t="s">
        <v>406</v>
      </c>
      <c r="G311" s="199" t="s">
        <v>293</v>
      </c>
      <c r="H311" s="200">
        <v>803.72</v>
      </c>
      <c r="I311" s="201"/>
      <c r="J311" s="202">
        <f>ROUND(I311*H311,2)</f>
        <v>0</v>
      </c>
      <c r="K311" s="198" t="s">
        <v>154</v>
      </c>
      <c r="L311" s="57"/>
      <c r="M311" s="203" t="s">
        <v>36</v>
      </c>
      <c r="N311" s="204" t="s">
        <v>50</v>
      </c>
      <c r="O311" s="38"/>
      <c r="P311" s="205">
        <f>O311*H311</f>
        <v>0</v>
      </c>
      <c r="Q311" s="205">
        <v>0</v>
      </c>
      <c r="R311" s="205">
        <f>Q311*H311</f>
        <v>0</v>
      </c>
      <c r="S311" s="205">
        <v>0</v>
      </c>
      <c r="T311" s="206">
        <f>S311*H311</f>
        <v>0</v>
      </c>
      <c r="AR311" s="19" t="s">
        <v>155</v>
      </c>
      <c r="AT311" s="19" t="s">
        <v>150</v>
      </c>
      <c r="AU311" s="19" t="s">
        <v>88</v>
      </c>
      <c r="AY311" s="19" t="s">
        <v>148</v>
      </c>
      <c r="BE311" s="207">
        <f>IF(N311="základní",J311,0)</f>
        <v>0</v>
      </c>
      <c r="BF311" s="207">
        <f>IF(N311="snížená",J311,0)</f>
        <v>0</v>
      </c>
      <c r="BG311" s="207">
        <f>IF(N311="zákl. přenesená",J311,0)</f>
        <v>0</v>
      </c>
      <c r="BH311" s="207">
        <f>IF(N311="sníž. přenesená",J311,0)</f>
        <v>0</v>
      </c>
      <c r="BI311" s="207">
        <f>IF(N311="nulová",J311,0)</f>
        <v>0</v>
      </c>
      <c r="BJ311" s="19" t="s">
        <v>23</v>
      </c>
      <c r="BK311" s="207">
        <f>ROUND(I311*H311,2)</f>
        <v>0</v>
      </c>
      <c r="BL311" s="19" t="s">
        <v>155</v>
      </c>
      <c r="BM311" s="19" t="s">
        <v>407</v>
      </c>
    </row>
    <row r="312" spans="2:51" s="12" customFormat="1" ht="12">
      <c r="B312" s="208"/>
      <c r="C312" s="209"/>
      <c r="D312" s="210" t="s">
        <v>157</v>
      </c>
      <c r="E312" s="211" t="s">
        <v>36</v>
      </c>
      <c r="F312" s="212" t="s">
        <v>408</v>
      </c>
      <c r="G312" s="209"/>
      <c r="H312" s="213" t="s">
        <v>36</v>
      </c>
      <c r="I312" s="214"/>
      <c r="J312" s="209"/>
      <c r="K312" s="209"/>
      <c r="L312" s="215"/>
      <c r="M312" s="216"/>
      <c r="N312" s="217"/>
      <c r="O312" s="217"/>
      <c r="P312" s="217"/>
      <c r="Q312" s="217"/>
      <c r="R312" s="217"/>
      <c r="S312" s="217"/>
      <c r="T312" s="218"/>
      <c r="AT312" s="219" t="s">
        <v>157</v>
      </c>
      <c r="AU312" s="219" t="s">
        <v>88</v>
      </c>
      <c r="AV312" s="12" t="s">
        <v>23</v>
      </c>
      <c r="AW312" s="12" t="s">
        <v>44</v>
      </c>
      <c r="AX312" s="12" t="s">
        <v>79</v>
      </c>
      <c r="AY312" s="219" t="s">
        <v>148</v>
      </c>
    </row>
    <row r="313" spans="2:51" s="13" customFormat="1" ht="12">
      <c r="B313" s="220"/>
      <c r="C313" s="221"/>
      <c r="D313" s="210" t="s">
        <v>157</v>
      </c>
      <c r="E313" s="222" t="s">
        <v>36</v>
      </c>
      <c r="F313" s="223" t="s">
        <v>409</v>
      </c>
      <c r="G313" s="221"/>
      <c r="H313" s="224">
        <v>106.65</v>
      </c>
      <c r="I313" s="225"/>
      <c r="J313" s="221"/>
      <c r="K313" s="221"/>
      <c r="L313" s="226"/>
      <c r="M313" s="227"/>
      <c r="N313" s="228"/>
      <c r="O313" s="228"/>
      <c r="P313" s="228"/>
      <c r="Q313" s="228"/>
      <c r="R313" s="228"/>
      <c r="S313" s="228"/>
      <c r="T313" s="229"/>
      <c r="AT313" s="230" t="s">
        <v>157</v>
      </c>
      <c r="AU313" s="230" t="s">
        <v>88</v>
      </c>
      <c r="AV313" s="13" t="s">
        <v>88</v>
      </c>
      <c r="AW313" s="13" t="s">
        <v>44</v>
      </c>
      <c r="AX313" s="13" t="s">
        <v>79</v>
      </c>
      <c r="AY313" s="230" t="s">
        <v>148</v>
      </c>
    </row>
    <row r="314" spans="2:51" s="13" customFormat="1" ht="12">
      <c r="B314" s="220"/>
      <c r="C314" s="221"/>
      <c r="D314" s="210" t="s">
        <v>157</v>
      </c>
      <c r="E314" s="222" t="s">
        <v>36</v>
      </c>
      <c r="F314" s="223" t="s">
        <v>410</v>
      </c>
      <c r="G314" s="221"/>
      <c r="H314" s="224">
        <v>27.27</v>
      </c>
      <c r="I314" s="225"/>
      <c r="J314" s="221"/>
      <c r="K314" s="221"/>
      <c r="L314" s="226"/>
      <c r="M314" s="227"/>
      <c r="N314" s="228"/>
      <c r="O314" s="228"/>
      <c r="P314" s="228"/>
      <c r="Q314" s="228"/>
      <c r="R314" s="228"/>
      <c r="S314" s="228"/>
      <c r="T314" s="229"/>
      <c r="AT314" s="230" t="s">
        <v>157</v>
      </c>
      <c r="AU314" s="230" t="s">
        <v>88</v>
      </c>
      <c r="AV314" s="13" t="s">
        <v>88</v>
      </c>
      <c r="AW314" s="13" t="s">
        <v>44</v>
      </c>
      <c r="AX314" s="13" t="s">
        <v>79</v>
      </c>
      <c r="AY314" s="230" t="s">
        <v>148</v>
      </c>
    </row>
    <row r="315" spans="2:51" s="15" customFormat="1" ht="12">
      <c r="B315" s="259"/>
      <c r="C315" s="260"/>
      <c r="D315" s="210" t="s">
        <v>157</v>
      </c>
      <c r="E315" s="261" t="s">
        <v>36</v>
      </c>
      <c r="F315" s="262" t="s">
        <v>411</v>
      </c>
      <c r="G315" s="260"/>
      <c r="H315" s="263">
        <v>133.92</v>
      </c>
      <c r="I315" s="264"/>
      <c r="J315" s="260"/>
      <c r="K315" s="260"/>
      <c r="L315" s="265"/>
      <c r="M315" s="266"/>
      <c r="N315" s="267"/>
      <c r="O315" s="267"/>
      <c r="P315" s="267"/>
      <c r="Q315" s="267"/>
      <c r="R315" s="267"/>
      <c r="S315" s="267"/>
      <c r="T315" s="268"/>
      <c r="AT315" s="269" t="s">
        <v>157</v>
      </c>
      <c r="AU315" s="269" t="s">
        <v>88</v>
      </c>
      <c r="AV315" s="15" t="s">
        <v>166</v>
      </c>
      <c r="AW315" s="15" t="s">
        <v>44</v>
      </c>
      <c r="AX315" s="15" t="s">
        <v>79</v>
      </c>
      <c r="AY315" s="269" t="s">
        <v>148</v>
      </c>
    </row>
    <row r="316" spans="2:51" s="12" customFormat="1" ht="12">
      <c r="B316" s="208"/>
      <c r="C316" s="209"/>
      <c r="D316" s="210" t="s">
        <v>157</v>
      </c>
      <c r="E316" s="211" t="s">
        <v>36</v>
      </c>
      <c r="F316" s="212" t="s">
        <v>412</v>
      </c>
      <c r="G316" s="209"/>
      <c r="H316" s="213" t="s">
        <v>36</v>
      </c>
      <c r="I316" s="214"/>
      <c r="J316" s="209"/>
      <c r="K316" s="209"/>
      <c r="L316" s="215"/>
      <c r="M316" s="216"/>
      <c r="N316" s="217"/>
      <c r="O316" s="217"/>
      <c r="P316" s="217"/>
      <c r="Q316" s="217"/>
      <c r="R316" s="217"/>
      <c r="S316" s="217"/>
      <c r="T316" s="218"/>
      <c r="AT316" s="219" t="s">
        <v>157</v>
      </c>
      <c r="AU316" s="219" t="s">
        <v>88</v>
      </c>
      <c r="AV316" s="12" t="s">
        <v>23</v>
      </c>
      <c r="AW316" s="12" t="s">
        <v>44</v>
      </c>
      <c r="AX316" s="12" t="s">
        <v>79</v>
      </c>
      <c r="AY316" s="219" t="s">
        <v>148</v>
      </c>
    </row>
    <row r="317" spans="2:51" s="13" customFormat="1" ht="24">
      <c r="B317" s="220"/>
      <c r="C317" s="221"/>
      <c r="D317" s="210" t="s">
        <v>157</v>
      </c>
      <c r="E317" s="222" t="s">
        <v>36</v>
      </c>
      <c r="F317" s="223" t="s">
        <v>413</v>
      </c>
      <c r="G317" s="221"/>
      <c r="H317" s="224">
        <v>168.47</v>
      </c>
      <c r="I317" s="225"/>
      <c r="J317" s="221"/>
      <c r="K317" s="221"/>
      <c r="L317" s="226"/>
      <c r="M317" s="227"/>
      <c r="N317" s="228"/>
      <c r="O317" s="228"/>
      <c r="P317" s="228"/>
      <c r="Q317" s="228"/>
      <c r="R317" s="228"/>
      <c r="S317" s="228"/>
      <c r="T317" s="229"/>
      <c r="AT317" s="230" t="s">
        <v>157</v>
      </c>
      <c r="AU317" s="230" t="s">
        <v>88</v>
      </c>
      <c r="AV317" s="13" t="s">
        <v>88</v>
      </c>
      <c r="AW317" s="13" t="s">
        <v>44</v>
      </c>
      <c r="AX317" s="13" t="s">
        <v>79</v>
      </c>
      <c r="AY317" s="230" t="s">
        <v>148</v>
      </c>
    </row>
    <row r="318" spans="2:51" s="13" customFormat="1" ht="12">
      <c r="B318" s="220"/>
      <c r="C318" s="221"/>
      <c r="D318" s="210" t="s">
        <v>157</v>
      </c>
      <c r="E318" s="222" t="s">
        <v>36</v>
      </c>
      <c r="F318" s="223" t="s">
        <v>414</v>
      </c>
      <c r="G318" s="221"/>
      <c r="H318" s="224">
        <v>31.93</v>
      </c>
      <c r="I318" s="225"/>
      <c r="J318" s="221"/>
      <c r="K318" s="221"/>
      <c r="L318" s="226"/>
      <c r="M318" s="227"/>
      <c r="N318" s="228"/>
      <c r="O318" s="228"/>
      <c r="P318" s="228"/>
      <c r="Q318" s="228"/>
      <c r="R318" s="228"/>
      <c r="S318" s="228"/>
      <c r="T318" s="229"/>
      <c r="AT318" s="230" t="s">
        <v>157</v>
      </c>
      <c r="AU318" s="230" t="s">
        <v>88</v>
      </c>
      <c r="AV318" s="13" t="s">
        <v>88</v>
      </c>
      <c r="AW318" s="13" t="s">
        <v>44</v>
      </c>
      <c r="AX318" s="13" t="s">
        <v>79</v>
      </c>
      <c r="AY318" s="230" t="s">
        <v>148</v>
      </c>
    </row>
    <row r="319" spans="2:51" s="12" customFormat="1" ht="12">
      <c r="B319" s="208"/>
      <c r="C319" s="209"/>
      <c r="D319" s="210" t="s">
        <v>157</v>
      </c>
      <c r="E319" s="211" t="s">
        <v>36</v>
      </c>
      <c r="F319" s="212" t="s">
        <v>415</v>
      </c>
      <c r="G319" s="209"/>
      <c r="H319" s="213" t="s">
        <v>36</v>
      </c>
      <c r="I319" s="214"/>
      <c r="J319" s="209"/>
      <c r="K319" s="209"/>
      <c r="L319" s="215"/>
      <c r="M319" s="216"/>
      <c r="N319" s="217"/>
      <c r="O319" s="217"/>
      <c r="P319" s="217"/>
      <c r="Q319" s="217"/>
      <c r="R319" s="217"/>
      <c r="S319" s="217"/>
      <c r="T319" s="218"/>
      <c r="AT319" s="219" t="s">
        <v>157</v>
      </c>
      <c r="AU319" s="219" t="s">
        <v>88</v>
      </c>
      <c r="AV319" s="12" t="s">
        <v>23</v>
      </c>
      <c r="AW319" s="12" t="s">
        <v>44</v>
      </c>
      <c r="AX319" s="12" t="s">
        <v>79</v>
      </c>
      <c r="AY319" s="219" t="s">
        <v>148</v>
      </c>
    </row>
    <row r="320" spans="2:51" s="13" customFormat="1" ht="12">
      <c r="B320" s="220"/>
      <c r="C320" s="221"/>
      <c r="D320" s="210" t="s">
        <v>157</v>
      </c>
      <c r="E320" s="222" t="s">
        <v>36</v>
      </c>
      <c r="F320" s="223" t="s">
        <v>416</v>
      </c>
      <c r="G320" s="221"/>
      <c r="H320" s="224">
        <v>53.62</v>
      </c>
      <c r="I320" s="225"/>
      <c r="J320" s="221"/>
      <c r="K320" s="221"/>
      <c r="L320" s="226"/>
      <c r="M320" s="227"/>
      <c r="N320" s="228"/>
      <c r="O320" s="228"/>
      <c r="P320" s="228"/>
      <c r="Q320" s="228"/>
      <c r="R320" s="228"/>
      <c r="S320" s="228"/>
      <c r="T320" s="229"/>
      <c r="AT320" s="230" t="s">
        <v>157</v>
      </c>
      <c r="AU320" s="230" t="s">
        <v>88</v>
      </c>
      <c r="AV320" s="13" t="s">
        <v>88</v>
      </c>
      <c r="AW320" s="13" t="s">
        <v>44</v>
      </c>
      <c r="AX320" s="13" t="s">
        <v>79</v>
      </c>
      <c r="AY320" s="230" t="s">
        <v>148</v>
      </c>
    </row>
    <row r="321" spans="2:51" s="13" customFormat="1" ht="12">
      <c r="B321" s="220"/>
      <c r="C321" s="221"/>
      <c r="D321" s="210" t="s">
        <v>157</v>
      </c>
      <c r="E321" s="222" t="s">
        <v>36</v>
      </c>
      <c r="F321" s="223" t="s">
        <v>417</v>
      </c>
      <c r="G321" s="221"/>
      <c r="H321" s="224">
        <v>13.92</v>
      </c>
      <c r="I321" s="225"/>
      <c r="J321" s="221"/>
      <c r="K321" s="221"/>
      <c r="L321" s="226"/>
      <c r="M321" s="227"/>
      <c r="N321" s="228"/>
      <c r="O321" s="228"/>
      <c r="P321" s="228"/>
      <c r="Q321" s="228"/>
      <c r="R321" s="228"/>
      <c r="S321" s="228"/>
      <c r="T321" s="229"/>
      <c r="AT321" s="230" t="s">
        <v>157</v>
      </c>
      <c r="AU321" s="230" t="s">
        <v>88</v>
      </c>
      <c r="AV321" s="13" t="s">
        <v>88</v>
      </c>
      <c r="AW321" s="13" t="s">
        <v>44</v>
      </c>
      <c r="AX321" s="13" t="s">
        <v>79</v>
      </c>
      <c r="AY321" s="230" t="s">
        <v>148</v>
      </c>
    </row>
    <row r="322" spans="2:51" s="14" customFormat="1" ht="12">
      <c r="B322" s="231"/>
      <c r="C322" s="232"/>
      <c r="D322" s="210" t="s">
        <v>157</v>
      </c>
      <c r="E322" s="243" t="s">
        <v>36</v>
      </c>
      <c r="F322" s="244" t="s">
        <v>161</v>
      </c>
      <c r="G322" s="232"/>
      <c r="H322" s="245">
        <v>401.86</v>
      </c>
      <c r="I322" s="237"/>
      <c r="J322" s="232"/>
      <c r="K322" s="232"/>
      <c r="L322" s="238"/>
      <c r="M322" s="239"/>
      <c r="N322" s="240"/>
      <c r="O322" s="240"/>
      <c r="P322" s="240"/>
      <c r="Q322" s="240"/>
      <c r="R322" s="240"/>
      <c r="S322" s="240"/>
      <c r="T322" s="241"/>
      <c r="AT322" s="242" t="s">
        <v>157</v>
      </c>
      <c r="AU322" s="242" t="s">
        <v>88</v>
      </c>
      <c r="AV322" s="14" t="s">
        <v>155</v>
      </c>
      <c r="AW322" s="14" t="s">
        <v>44</v>
      </c>
      <c r="AX322" s="14" t="s">
        <v>79</v>
      </c>
      <c r="AY322" s="242" t="s">
        <v>148</v>
      </c>
    </row>
    <row r="323" spans="2:51" s="13" customFormat="1" ht="12">
      <c r="B323" s="220"/>
      <c r="C323" s="221"/>
      <c r="D323" s="210" t="s">
        <v>157</v>
      </c>
      <c r="E323" s="222" t="s">
        <v>36</v>
      </c>
      <c r="F323" s="223" t="s">
        <v>418</v>
      </c>
      <c r="G323" s="221"/>
      <c r="H323" s="224">
        <v>803.72</v>
      </c>
      <c r="I323" s="225"/>
      <c r="J323" s="221"/>
      <c r="K323" s="221"/>
      <c r="L323" s="226"/>
      <c r="M323" s="227"/>
      <c r="N323" s="228"/>
      <c r="O323" s="228"/>
      <c r="P323" s="228"/>
      <c r="Q323" s="228"/>
      <c r="R323" s="228"/>
      <c r="S323" s="228"/>
      <c r="T323" s="229"/>
      <c r="AT323" s="230" t="s">
        <v>157</v>
      </c>
      <c r="AU323" s="230" t="s">
        <v>88</v>
      </c>
      <c r="AV323" s="13" t="s">
        <v>88</v>
      </c>
      <c r="AW323" s="13" t="s">
        <v>44</v>
      </c>
      <c r="AX323" s="13" t="s">
        <v>79</v>
      </c>
      <c r="AY323" s="230" t="s">
        <v>148</v>
      </c>
    </row>
    <row r="324" spans="2:51" s="14" customFormat="1" ht="12">
      <c r="B324" s="231"/>
      <c r="C324" s="232"/>
      <c r="D324" s="233" t="s">
        <v>157</v>
      </c>
      <c r="E324" s="234" t="s">
        <v>36</v>
      </c>
      <c r="F324" s="235" t="s">
        <v>161</v>
      </c>
      <c r="G324" s="232"/>
      <c r="H324" s="236">
        <v>803.72</v>
      </c>
      <c r="I324" s="237"/>
      <c r="J324" s="232"/>
      <c r="K324" s="232"/>
      <c r="L324" s="238"/>
      <c r="M324" s="239"/>
      <c r="N324" s="240"/>
      <c r="O324" s="240"/>
      <c r="P324" s="240"/>
      <c r="Q324" s="240"/>
      <c r="R324" s="240"/>
      <c r="S324" s="240"/>
      <c r="T324" s="241"/>
      <c r="AT324" s="242" t="s">
        <v>157</v>
      </c>
      <c r="AU324" s="242" t="s">
        <v>88</v>
      </c>
      <c r="AV324" s="14" t="s">
        <v>155</v>
      </c>
      <c r="AW324" s="14" t="s">
        <v>44</v>
      </c>
      <c r="AX324" s="14" t="s">
        <v>23</v>
      </c>
      <c r="AY324" s="242" t="s">
        <v>148</v>
      </c>
    </row>
    <row r="325" spans="2:65" s="1" customFormat="1" ht="22.5" customHeight="1">
      <c r="B325" s="37"/>
      <c r="C325" s="246" t="s">
        <v>419</v>
      </c>
      <c r="D325" s="246" t="s">
        <v>260</v>
      </c>
      <c r="E325" s="247" t="s">
        <v>420</v>
      </c>
      <c r="F325" s="248" t="s">
        <v>421</v>
      </c>
      <c r="G325" s="249" t="s">
        <v>293</v>
      </c>
      <c r="H325" s="250">
        <v>843.906</v>
      </c>
      <c r="I325" s="251"/>
      <c r="J325" s="252">
        <f>ROUND(I325*H325,2)</f>
        <v>0</v>
      </c>
      <c r="K325" s="248" t="s">
        <v>154</v>
      </c>
      <c r="L325" s="253"/>
      <c r="M325" s="254" t="s">
        <v>36</v>
      </c>
      <c r="N325" s="255" t="s">
        <v>50</v>
      </c>
      <c r="O325" s="38"/>
      <c r="P325" s="205">
        <f>O325*H325</f>
        <v>0</v>
      </c>
      <c r="Q325" s="205">
        <v>3E-05</v>
      </c>
      <c r="R325" s="205">
        <f>Q325*H325</f>
        <v>0.025317179999999998</v>
      </c>
      <c r="S325" s="205">
        <v>0</v>
      </c>
      <c r="T325" s="206">
        <f>S325*H325</f>
        <v>0</v>
      </c>
      <c r="AR325" s="19" t="s">
        <v>199</v>
      </c>
      <c r="AT325" s="19" t="s">
        <v>260</v>
      </c>
      <c r="AU325" s="19" t="s">
        <v>88</v>
      </c>
      <c r="AY325" s="19" t="s">
        <v>148</v>
      </c>
      <c r="BE325" s="207">
        <f>IF(N325="základní",J325,0)</f>
        <v>0</v>
      </c>
      <c r="BF325" s="207">
        <f>IF(N325="snížená",J325,0)</f>
        <v>0</v>
      </c>
      <c r="BG325" s="207">
        <f>IF(N325="zákl. přenesená",J325,0)</f>
        <v>0</v>
      </c>
      <c r="BH325" s="207">
        <f>IF(N325="sníž. přenesená",J325,0)</f>
        <v>0</v>
      </c>
      <c r="BI325" s="207">
        <f>IF(N325="nulová",J325,0)</f>
        <v>0</v>
      </c>
      <c r="BJ325" s="19" t="s">
        <v>23</v>
      </c>
      <c r="BK325" s="207">
        <f>ROUND(I325*H325,2)</f>
        <v>0</v>
      </c>
      <c r="BL325" s="19" t="s">
        <v>155</v>
      </c>
      <c r="BM325" s="19" t="s">
        <v>422</v>
      </c>
    </row>
    <row r="326" spans="2:51" s="13" customFormat="1" ht="12">
      <c r="B326" s="220"/>
      <c r="C326" s="221"/>
      <c r="D326" s="233" t="s">
        <v>157</v>
      </c>
      <c r="E326" s="256" t="s">
        <v>36</v>
      </c>
      <c r="F326" s="257" t="s">
        <v>423</v>
      </c>
      <c r="G326" s="221"/>
      <c r="H326" s="258">
        <v>843.906</v>
      </c>
      <c r="I326" s="225"/>
      <c r="J326" s="221"/>
      <c r="K326" s="221"/>
      <c r="L326" s="226"/>
      <c r="M326" s="227"/>
      <c r="N326" s="228"/>
      <c r="O326" s="228"/>
      <c r="P326" s="228"/>
      <c r="Q326" s="228"/>
      <c r="R326" s="228"/>
      <c r="S326" s="228"/>
      <c r="T326" s="229"/>
      <c r="AT326" s="230" t="s">
        <v>157</v>
      </c>
      <c r="AU326" s="230" t="s">
        <v>88</v>
      </c>
      <c r="AV326" s="13" t="s">
        <v>88</v>
      </c>
      <c r="AW326" s="13" t="s">
        <v>44</v>
      </c>
      <c r="AX326" s="13" t="s">
        <v>23</v>
      </c>
      <c r="AY326" s="230" t="s">
        <v>148</v>
      </c>
    </row>
    <row r="327" spans="2:65" s="1" customFormat="1" ht="22.5" customHeight="1">
      <c r="B327" s="37"/>
      <c r="C327" s="196" t="s">
        <v>424</v>
      </c>
      <c r="D327" s="196" t="s">
        <v>150</v>
      </c>
      <c r="E327" s="197" t="s">
        <v>425</v>
      </c>
      <c r="F327" s="198" t="s">
        <v>426</v>
      </c>
      <c r="G327" s="199" t="s">
        <v>153</v>
      </c>
      <c r="H327" s="200">
        <v>5.8</v>
      </c>
      <c r="I327" s="201"/>
      <c r="J327" s="202">
        <f>ROUND(I327*H327,2)</f>
        <v>0</v>
      </c>
      <c r="K327" s="198" t="s">
        <v>154</v>
      </c>
      <c r="L327" s="57"/>
      <c r="M327" s="203" t="s">
        <v>36</v>
      </c>
      <c r="N327" s="204" t="s">
        <v>50</v>
      </c>
      <c r="O327" s="38"/>
      <c r="P327" s="205">
        <f>O327*H327</f>
        <v>0</v>
      </c>
      <c r="Q327" s="205">
        <v>0.00832</v>
      </c>
      <c r="R327" s="205">
        <f>Q327*H327</f>
        <v>0.04825599999999999</v>
      </c>
      <c r="S327" s="205">
        <v>0</v>
      </c>
      <c r="T327" s="206">
        <f>S327*H327</f>
        <v>0</v>
      </c>
      <c r="AR327" s="19" t="s">
        <v>155</v>
      </c>
      <c r="AT327" s="19" t="s">
        <v>150</v>
      </c>
      <c r="AU327" s="19" t="s">
        <v>88</v>
      </c>
      <c r="AY327" s="19" t="s">
        <v>148</v>
      </c>
      <c r="BE327" s="207">
        <f>IF(N327="základní",J327,0)</f>
        <v>0</v>
      </c>
      <c r="BF327" s="207">
        <f>IF(N327="snížená",J327,0)</f>
        <v>0</v>
      </c>
      <c r="BG327" s="207">
        <f>IF(N327="zákl. přenesená",J327,0)</f>
        <v>0</v>
      </c>
      <c r="BH327" s="207">
        <f>IF(N327="sníž. přenesená",J327,0)</f>
        <v>0</v>
      </c>
      <c r="BI327" s="207">
        <f>IF(N327="nulová",J327,0)</f>
        <v>0</v>
      </c>
      <c r="BJ327" s="19" t="s">
        <v>23</v>
      </c>
      <c r="BK327" s="207">
        <f>ROUND(I327*H327,2)</f>
        <v>0</v>
      </c>
      <c r="BL327" s="19" t="s">
        <v>155</v>
      </c>
      <c r="BM327" s="19" t="s">
        <v>427</v>
      </c>
    </row>
    <row r="328" spans="2:51" s="12" customFormat="1" ht="12">
      <c r="B328" s="208"/>
      <c r="C328" s="209"/>
      <c r="D328" s="210" t="s">
        <v>157</v>
      </c>
      <c r="E328" s="211" t="s">
        <v>36</v>
      </c>
      <c r="F328" s="212" t="s">
        <v>158</v>
      </c>
      <c r="G328" s="209"/>
      <c r="H328" s="213" t="s">
        <v>36</v>
      </c>
      <c r="I328" s="214"/>
      <c r="J328" s="209"/>
      <c r="K328" s="209"/>
      <c r="L328" s="215"/>
      <c r="M328" s="216"/>
      <c r="N328" s="217"/>
      <c r="O328" s="217"/>
      <c r="P328" s="217"/>
      <c r="Q328" s="217"/>
      <c r="R328" s="217"/>
      <c r="S328" s="217"/>
      <c r="T328" s="218"/>
      <c r="AT328" s="219" t="s">
        <v>157</v>
      </c>
      <c r="AU328" s="219" t="s">
        <v>88</v>
      </c>
      <c r="AV328" s="12" t="s">
        <v>23</v>
      </c>
      <c r="AW328" s="12" t="s">
        <v>44</v>
      </c>
      <c r="AX328" s="12" t="s">
        <v>79</v>
      </c>
      <c r="AY328" s="219" t="s">
        <v>148</v>
      </c>
    </row>
    <row r="329" spans="2:51" s="12" customFormat="1" ht="12">
      <c r="B329" s="208"/>
      <c r="C329" s="209"/>
      <c r="D329" s="210" t="s">
        <v>157</v>
      </c>
      <c r="E329" s="211" t="s">
        <v>36</v>
      </c>
      <c r="F329" s="212" t="s">
        <v>159</v>
      </c>
      <c r="G329" s="209"/>
      <c r="H329" s="213" t="s">
        <v>36</v>
      </c>
      <c r="I329" s="214"/>
      <c r="J329" s="209"/>
      <c r="K329" s="209"/>
      <c r="L329" s="215"/>
      <c r="M329" s="216"/>
      <c r="N329" s="217"/>
      <c r="O329" s="217"/>
      <c r="P329" s="217"/>
      <c r="Q329" s="217"/>
      <c r="R329" s="217"/>
      <c r="S329" s="217"/>
      <c r="T329" s="218"/>
      <c r="AT329" s="219" t="s">
        <v>157</v>
      </c>
      <c r="AU329" s="219" t="s">
        <v>88</v>
      </c>
      <c r="AV329" s="12" t="s">
        <v>23</v>
      </c>
      <c r="AW329" s="12" t="s">
        <v>44</v>
      </c>
      <c r="AX329" s="12" t="s">
        <v>79</v>
      </c>
      <c r="AY329" s="219" t="s">
        <v>148</v>
      </c>
    </row>
    <row r="330" spans="2:51" s="12" customFormat="1" ht="12">
      <c r="B330" s="208"/>
      <c r="C330" s="209"/>
      <c r="D330" s="210" t="s">
        <v>157</v>
      </c>
      <c r="E330" s="211" t="s">
        <v>36</v>
      </c>
      <c r="F330" s="212" t="s">
        <v>428</v>
      </c>
      <c r="G330" s="209"/>
      <c r="H330" s="213" t="s">
        <v>36</v>
      </c>
      <c r="I330" s="214"/>
      <c r="J330" s="209"/>
      <c r="K330" s="209"/>
      <c r="L330" s="215"/>
      <c r="M330" s="216"/>
      <c r="N330" s="217"/>
      <c r="O330" s="217"/>
      <c r="P330" s="217"/>
      <c r="Q330" s="217"/>
      <c r="R330" s="217"/>
      <c r="S330" s="217"/>
      <c r="T330" s="218"/>
      <c r="AT330" s="219" t="s">
        <v>157</v>
      </c>
      <c r="AU330" s="219" t="s">
        <v>88</v>
      </c>
      <c r="AV330" s="12" t="s">
        <v>23</v>
      </c>
      <c r="AW330" s="12" t="s">
        <v>44</v>
      </c>
      <c r="AX330" s="12" t="s">
        <v>79</v>
      </c>
      <c r="AY330" s="219" t="s">
        <v>148</v>
      </c>
    </row>
    <row r="331" spans="2:51" s="12" customFormat="1" ht="12">
      <c r="B331" s="208"/>
      <c r="C331" s="209"/>
      <c r="D331" s="210" t="s">
        <v>157</v>
      </c>
      <c r="E331" s="211" t="s">
        <v>36</v>
      </c>
      <c r="F331" s="212" t="s">
        <v>429</v>
      </c>
      <c r="G331" s="209"/>
      <c r="H331" s="213" t="s">
        <v>36</v>
      </c>
      <c r="I331" s="214"/>
      <c r="J331" s="209"/>
      <c r="K331" s="209"/>
      <c r="L331" s="215"/>
      <c r="M331" s="216"/>
      <c r="N331" s="217"/>
      <c r="O331" s="217"/>
      <c r="P331" s="217"/>
      <c r="Q331" s="217"/>
      <c r="R331" s="217"/>
      <c r="S331" s="217"/>
      <c r="T331" s="218"/>
      <c r="AT331" s="219" t="s">
        <v>157</v>
      </c>
      <c r="AU331" s="219" t="s">
        <v>88</v>
      </c>
      <c r="AV331" s="12" t="s">
        <v>23</v>
      </c>
      <c r="AW331" s="12" t="s">
        <v>44</v>
      </c>
      <c r="AX331" s="12" t="s">
        <v>79</v>
      </c>
      <c r="AY331" s="219" t="s">
        <v>148</v>
      </c>
    </row>
    <row r="332" spans="2:51" s="13" customFormat="1" ht="12">
      <c r="B332" s="220"/>
      <c r="C332" s="221"/>
      <c r="D332" s="210" t="s">
        <v>157</v>
      </c>
      <c r="E332" s="222" t="s">
        <v>36</v>
      </c>
      <c r="F332" s="223" t="s">
        <v>430</v>
      </c>
      <c r="G332" s="221"/>
      <c r="H332" s="224">
        <v>5.8</v>
      </c>
      <c r="I332" s="225"/>
      <c r="J332" s="221"/>
      <c r="K332" s="221"/>
      <c r="L332" s="226"/>
      <c r="M332" s="227"/>
      <c r="N332" s="228"/>
      <c r="O332" s="228"/>
      <c r="P332" s="228"/>
      <c r="Q332" s="228"/>
      <c r="R332" s="228"/>
      <c r="S332" s="228"/>
      <c r="T332" s="229"/>
      <c r="AT332" s="230" t="s">
        <v>157</v>
      </c>
      <c r="AU332" s="230" t="s">
        <v>88</v>
      </c>
      <c r="AV332" s="13" t="s">
        <v>88</v>
      </c>
      <c r="AW332" s="13" t="s">
        <v>44</v>
      </c>
      <c r="AX332" s="13" t="s">
        <v>79</v>
      </c>
      <c r="AY332" s="230" t="s">
        <v>148</v>
      </c>
    </row>
    <row r="333" spans="2:51" s="15" customFormat="1" ht="12">
      <c r="B333" s="259"/>
      <c r="C333" s="260"/>
      <c r="D333" s="210" t="s">
        <v>157</v>
      </c>
      <c r="E333" s="261" t="s">
        <v>36</v>
      </c>
      <c r="F333" s="262" t="s">
        <v>411</v>
      </c>
      <c r="G333" s="260"/>
      <c r="H333" s="263">
        <v>5.8</v>
      </c>
      <c r="I333" s="264"/>
      <c r="J333" s="260"/>
      <c r="K333" s="260"/>
      <c r="L333" s="265"/>
      <c r="M333" s="266"/>
      <c r="N333" s="267"/>
      <c r="O333" s="267"/>
      <c r="P333" s="267"/>
      <c r="Q333" s="267"/>
      <c r="R333" s="267"/>
      <c r="S333" s="267"/>
      <c r="T333" s="268"/>
      <c r="AT333" s="269" t="s">
        <v>157</v>
      </c>
      <c r="AU333" s="269" t="s">
        <v>88</v>
      </c>
      <c r="AV333" s="15" t="s">
        <v>166</v>
      </c>
      <c r="AW333" s="15" t="s">
        <v>44</v>
      </c>
      <c r="AX333" s="15" t="s">
        <v>79</v>
      </c>
      <c r="AY333" s="269" t="s">
        <v>148</v>
      </c>
    </row>
    <row r="334" spans="2:51" s="14" customFormat="1" ht="12">
      <c r="B334" s="231"/>
      <c r="C334" s="232"/>
      <c r="D334" s="233" t="s">
        <v>157</v>
      </c>
      <c r="E334" s="234" t="s">
        <v>36</v>
      </c>
      <c r="F334" s="235" t="s">
        <v>161</v>
      </c>
      <c r="G334" s="232"/>
      <c r="H334" s="236">
        <v>5.8</v>
      </c>
      <c r="I334" s="237"/>
      <c r="J334" s="232"/>
      <c r="K334" s="232"/>
      <c r="L334" s="238"/>
      <c r="M334" s="239"/>
      <c r="N334" s="240"/>
      <c r="O334" s="240"/>
      <c r="P334" s="240"/>
      <c r="Q334" s="240"/>
      <c r="R334" s="240"/>
      <c r="S334" s="240"/>
      <c r="T334" s="241"/>
      <c r="AT334" s="242" t="s">
        <v>157</v>
      </c>
      <c r="AU334" s="242" t="s">
        <v>88</v>
      </c>
      <c r="AV334" s="14" t="s">
        <v>155</v>
      </c>
      <c r="AW334" s="14" t="s">
        <v>44</v>
      </c>
      <c r="AX334" s="14" t="s">
        <v>23</v>
      </c>
      <c r="AY334" s="242" t="s">
        <v>148</v>
      </c>
    </row>
    <row r="335" spans="2:65" s="1" customFormat="1" ht="22.5" customHeight="1">
      <c r="B335" s="37"/>
      <c r="C335" s="246" t="s">
        <v>431</v>
      </c>
      <c r="D335" s="246" t="s">
        <v>260</v>
      </c>
      <c r="E335" s="247" t="s">
        <v>432</v>
      </c>
      <c r="F335" s="248" t="s">
        <v>433</v>
      </c>
      <c r="G335" s="249" t="s">
        <v>153</v>
      </c>
      <c r="H335" s="250">
        <v>5.916</v>
      </c>
      <c r="I335" s="251"/>
      <c r="J335" s="252">
        <f>ROUND(I335*H335,2)</f>
        <v>0</v>
      </c>
      <c r="K335" s="248" t="s">
        <v>154</v>
      </c>
      <c r="L335" s="253"/>
      <c r="M335" s="254" t="s">
        <v>36</v>
      </c>
      <c r="N335" s="255" t="s">
        <v>50</v>
      </c>
      <c r="O335" s="38"/>
      <c r="P335" s="205">
        <f>O335*H335</f>
        <v>0</v>
      </c>
      <c r="Q335" s="205">
        <v>0.00204</v>
      </c>
      <c r="R335" s="205">
        <f>Q335*H335</f>
        <v>0.012068640000000002</v>
      </c>
      <c r="S335" s="205">
        <v>0</v>
      </c>
      <c r="T335" s="206">
        <f>S335*H335</f>
        <v>0</v>
      </c>
      <c r="AR335" s="19" t="s">
        <v>199</v>
      </c>
      <c r="AT335" s="19" t="s">
        <v>260</v>
      </c>
      <c r="AU335" s="19" t="s">
        <v>88</v>
      </c>
      <c r="AY335" s="19" t="s">
        <v>148</v>
      </c>
      <c r="BE335" s="207">
        <f>IF(N335="základní",J335,0)</f>
        <v>0</v>
      </c>
      <c r="BF335" s="207">
        <f>IF(N335="snížená",J335,0)</f>
        <v>0</v>
      </c>
      <c r="BG335" s="207">
        <f>IF(N335="zákl. přenesená",J335,0)</f>
        <v>0</v>
      </c>
      <c r="BH335" s="207">
        <f>IF(N335="sníž. přenesená",J335,0)</f>
        <v>0</v>
      </c>
      <c r="BI335" s="207">
        <f>IF(N335="nulová",J335,0)</f>
        <v>0</v>
      </c>
      <c r="BJ335" s="19" t="s">
        <v>23</v>
      </c>
      <c r="BK335" s="207">
        <f>ROUND(I335*H335,2)</f>
        <v>0</v>
      </c>
      <c r="BL335" s="19" t="s">
        <v>155</v>
      </c>
      <c r="BM335" s="19" t="s">
        <v>434</v>
      </c>
    </row>
    <row r="336" spans="2:51" s="13" customFormat="1" ht="12">
      <c r="B336" s="220"/>
      <c r="C336" s="221"/>
      <c r="D336" s="233" t="s">
        <v>157</v>
      </c>
      <c r="E336" s="256" t="s">
        <v>36</v>
      </c>
      <c r="F336" s="257" t="s">
        <v>435</v>
      </c>
      <c r="G336" s="221"/>
      <c r="H336" s="258">
        <v>5.916</v>
      </c>
      <c r="I336" s="225"/>
      <c r="J336" s="221"/>
      <c r="K336" s="221"/>
      <c r="L336" s="226"/>
      <c r="M336" s="227"/>
      <c r="N336" s="228"/>
      <c r="O336" s="228"/>
      <c r="P336" s="228"/>
      <c r="Q336" s="228"/>
      <c r="R336" s="228"/>
      <c r="S336" s="228"/>
      <c r="T336" s="229"/>
      <c r="AT336" s="230" t="s">
        <v>157</v>
      </c>
      <c r="AU336" s="230" t="s">
        <v>88</v>
      </c>
      <c r="AV336" s="13" t="s">
        <v>88</v>
      </c>
      <c r="AW336" s="13" t="s">
        <v>44</v>
      </c>
      <c r="AX336" s="13" t="s">
        <v>23</v>
      </c>
      <c r="AY336" s="230" t="s">
        <v>148</v>
      </c>
    </row>
    <row r="337" spans="2:65" s="1" customFormat="1" ht="22.5" customHeight="1">
      <c r="B337" s="37"/>
      <c r="C337" s="196" t="s">
        <v>436</v>
      </c>
      <c r="D337" s="196" t="s">
        <v>150</v>
      </c>
      <c r="E337" s="197" t="s">
        <v>437</v>
      </c>
      <c r="F337" s="198" t="s">
        <v>438</v>
      </c>
      <c r="G337" s="199" t="s">
        <v>153</v>
      </c>
      <c r="H337" s="200">
        <v>759.093</v>
      </c>
      <c r="I337" s="201"/>
      <c r="J337" s="202">
        <f>ROUND(I337*H337,2)</f>
        <v>0</v>
      </c>
      <c r="K337" s="198" t="s">
        <v>154</v>
      </c>
      <c r="L337" s="57"/>
      <c r="M337" s="203" t="s">
        <v>36</v>
      </c>
      <c r="N337" s="204" t="s">
        <v>50</v>
      </c>
      <c r="O337" s="38"/>
      <c r="P337" s="205">
        <f>O337*H337</f>
        <v>0</v>
      </c>
      <c r="Q337" s="205">
        <v>0.0085</v>
      </c>
      <c r="R337" s="205">
        <f>Q337*H337</f>
        <v>6.4522905</v>
      </c>
      <c r="S337" s="205">
        <v>0</v>
      </c>
      <c r="T337" s="206">
        <f>S337*H337</f>
        <v>0</v>
      </c>
      <c r="AR337" s="19" t="s">
        <v>155</v>
      </c>
      <c r="AT337" s="19" t="s">
        <v>150</v>
      </c>
      <c r="AU337" s="19" t="s">
        <v>88</v>
      </c>
      <c r="AY337" s="19" t="s">
        <v>148</v>
      </c>
      <c r="BE337" s="207">
        <f>IF(N337="základní",J337,0)</f>
        <v>0</v>
      </c>
      <c r="BF337" s="207">
        <f>IF(N337="snížená",J337,0)</f>
        <v>0</v>
      </c>
      <c r="BG337" s="207">
        <f>IF(N337="zákl. přenesená",J337,0)</f>
        <v>0</v>
      </c>
      <c r="BH337" s="207">
        <f>IF(N337="sníž. přenesená",J337,0)</f>
        <v>0</v>
      </c>
      <c r="BI337" s="207">
        <f>IF(N337="nulová",J337,0)</f>
        <v>0</v>
      </c>
      <c r="BJ337" s="19" t="s">
        <v>23</v>
      </c>
      <c r="BK337" s="207">
        <f>ROUND(I337*H337,2)</f>
        <v>0</v>
      </c>
      <c r="BL337" s="19" t="s">
        <v>155</v>
      </c>
      <c r="BM337" s="19" t="s">
        <v>439</v>
      </c>
    </row>
    <row r="338" spans="2:51" s="12" customFormat="1" ht="12">
      <c r="B338" s="208"/>
      <c r="C338" s="209"/>
      <c r="D338" s="210" t="s">
        <v>157</v>
      </c>
      <c r="E338" s="211" t="s">
        <v>36</v>
      </c>
      <c r="F338" s="212" t="s">
        <v>158</v>
      </c>
      <c r="G338" s="209"/>
      <c r="H338" s="213" t="s">
        <v>36</v>
      </c>
      <c r="I338" s="214"/>
      <c r="J338" s="209"/>
      <c r="K338" s="209"/>
      <c r="L338" s="215"/>
      <c r="M338" s="216"/>
      <c r="N338" s="217"/>
      <c r="O338" s="217"/>
      <c r="P338" s="217"/>
      <c r="Q338" s="217"/>
      <c r="R338" s="217"/>
      <c r="S338" s="217"/>
      <c r="T338" s="218"/>
      <c r="AT338" s="219" t="s">
        <v>157</v>
      </c>
      <c r="AU338" s="219" t="s">
        <v>88</v>
      </c>
      <c r="AV338" s="12" t="s">
        <v>23</v>
      </c>
      <c r="AW338" s="12" t="s">
        <v>44</v>
      </c>
      <c r="AX338" s="12" t="s">
        <v>79</v>
      </c>
      <c r="AY338" s="219" t="s">
        <v>148</v>
      </c>
    </row>
    <row r="339" spans="2:51" s="12" customFormat="1" ht="12">
      <c r="B339" s="208"/>
      <c r="C339" s="209"/>
      <c r="D339" s="210" t="s">
        <v>157</v>
      </c>
      <c r="E339" s="211" t="s">
        <v>36</v>
      </c>
      <c r="F339" s="212" t="s">
        <v>159</v>
      </c>
      <c r="G339" s="209"/>
      <c r="H339" s="213" t="s">
        <v>36</v>
      </c>
      <c r="I339" s="214"/>
      <c r="J339" s="209"/>
      <c r="K339" s="209"/>
      <c r="L339" s="215"/>
      <c r="M339" s="216"/>
      <c r="N339" s="217"/>
      <c r="O339" s="217"/>
      <c r="P339" s="217"/>
      <c r="Q339" s="217"/>
      <c r="R339" s="217"/>
      <c r="S339" s="217"/>
      <c r="T339" s="218"/>
      <c r="AT339" s="219" t="s">
        <v>157</v>
      </c>
      <c r="AU339" s="219" t="s">
        <v>88</v>
      </c>
      <c r="AV339" s="12" t="s">
        <v>23</v>
      </c>
      <c r="AW339" s="12" t="s">
        <v>44</v>
      </c>
      <c r="AX339" s="12" t="s">
        <v>79</v>
      </c>
      <c r="AY339" s="219" t="s">
        <v>148</v>
      </c>
    </row>
    <row r="340" spans="2:51" s="12" customFormat="1" ht="12">
      <c r="B340" s="208"/>
      <c r="C340" s="209"/>
      <c r="D340" s="210" t="s">
        <v>157</v>
      </c>
      <c r="E340" s="211" t="s">
        <v>36</v>
      </c>
      <c r="F340" s="212" t="s">
        <v>440</v>
      </c>
      <c r="G340" s="209"/>
      <c r="H340" s="213" t="s">
        <v>36</v>
      </c>
      <c r="I340" s="214"/>
      <c r="J340" s="209"/>
      <c r="K340" s="209"/>
      <c r="L340" s="215"/>
      <c r="M340" s="216"/>
      <c r="N340" s="217"/>
      <c r="O340" s="217"/>
      <c r="P340" s="217"/>
      <c r="Q340" s="217"/>
      <c r="R340" s="217"/>
      <c r="S340" s="217"/>
      <c r="T340" s="218"/>
      <c r="AT340" s="219" t="s">
        <v>157</v>
      </c>
      <c r="AU340" s="219" t="s">
        <v>88</v>
      </c>
      <c r="AV340" s="12" t="s">
        <v>23</v>
      </c>
      <c r="AW340" s="12" t="s">
        <v>44</v>
      </c>
      <c r="AX340" s="12" t="s">
        <v>79</v>
      </c>
      <c r="AY340" s="219" t="s">
        <v>148</v>
      </c>
    </row>
    <row r="341" spans="2:51" s="12" customFormat="1" ht="12">
      <c r="B341" s="208"/>
      <c r="C341" s="209"/>
      <c r="D341" s="210" t="s">
        <v>157</v>
      </c>
      <c r="E341" s="211" t="s">
        <v>36</v>
      </c>
      <c r="F341" s="212" t="s">
        <v>412</v>
      </c>
      <c r="G341" s="209"/>
      <c r="H341" s="213" t="s">
        <v>36</v>
      </c>
      <c r="I341" s="214"/>
      <c r="J341" s="209"/>
      <c r="K341" s="209"/>
      <c r="L341" s="215"/>
      <c r="M341" s="216"/>
      <c r="N341" s="217"/>
      <c r="O341" s="217"/>
      <c r="P341" s="217"/>
      <c r="Q341" s="217"/>
      <c r="R341" s="217"/>
      <c r="S341" s="217"/>
      <c r="T341" s="218"/>
      <c r="AT341" s="219" t="s">
        <v>157</v>
      </c>
      <c r="AU341" s="219" t="s">
        <v>88</v>
      </c>
      <c r="AV341" s="12" t="s">
        <v>23</v>
      </c>
      <c r="AW341" s="12" t="s">
        <v>44</v>
      </c>
      <c r="AX341" s="12" t="s">
        <v>79</v>
      </c>
      <c r="AY341" s="219" t="s">
        <v>148</v>
      </c>
    </row>
    <row r="342" spans="2:51" s="13" customFormat="1" ht="12">
      <c r="B342" s="220"/>
      <c r="C342" s="221"/>
      <c r="D342" s="210" t="s">
        <v>157</v>
      </c>
      <c r="E342" s="222" t="s">
        <v>36</v>
      </c>
      <c r="F342" s="223" t="s">
        <v>441</v>
      </c>
      <c r="G342" s="221"/>
      <c r="H342" s="224">
        <v>373</v>
      </c>
      <c r="I342" s="225"/>
      <c r="J342" s="221"/>
      <c r="K342" s="221"/>
      <c r="L342" s="226"/>
      <c r="M342" s="227"/>
      <c r="N342" s="228"/>
      <c r="O342" s="228"/>
      <c r="P342" s="228"/>
      <c r="Q342" s="228"/>
      <c r="R342" s="228"/>
      <c r="S342" s="228"/>
      <c r="T342" s="229"/>
      <c r="AT342" s="230" t="s">
        <v>157</v>
      </c>
      <c r="AU342" s="230" t="s">
        <v>88</v>
      </c>
      <c r="AV342" s="13" t="s">
        <v>88</v>
      </c>
      <c r="AW342" s="13" t="s">
        <v>44</v>
      </c>
      <c r="AX342" s="13" t="s">
        <v>79</v>
      </c>
      <c r="AY342" s="230" t="s">
        <v>148</v>
      </c>
    </row>
    <row r="343" spans="2:51" s="13" customFormat="1" ht="24">
      <c r="B343" s="220"/>
      <c r="C343" s="221"/>
      <c r="D343" s="210" t="s">
        <v>157</v>
      </c>
      <c r="E343" s="222" t="s">
        <v>36</v>
      </c>
      <c r="F343" s="223" t="s">
        <v>442</v>
      </c>
      <c r="G343" s="221"/>
      <c r="H343" s="224">
        <v>-59.2922</v>
      </c>
      <c r="I343" s="225"/>
      <c r="J343" s="221"/>
      <c r="K343" s="221"/>
      <c r="L343" s="226"/>
      <c r="M343" s="227"/>
      <c r="N343" s="228"/>
      <c r="O343" s="228"/>
      <c r="P343" s="228"/>
      <c r="Q343" s="228"/>
      <c r="R343" s="228"/>
      <c r="S343" s="228"/>
      <c r="T343" s="229"/>
      <c r="AT343" s="230" t="s">
        <v>157</v>
      </c>
      <c r="AU343" s="230" t="s">
        <v>88</v>
      </c>
      <c r="AV343" s="13" t="s">
        <v>88</v>
      </c>
      <c r="AW343" s="13" t="s">
        <v>44</v>
      </c>
      <c r="AX343" s="13" t="s">
        <v>79</v>
      </c>
      <c r="AY343" s="230" t="s">
        <v>148</v>
      </c>
    </row>
    <row r="344" spans="2:51" s="15" customFormat="1" ht="12">
      <c r="B344" s="259"/>
      <c r="C344" s="260"/>
      <c r="D344" s="210" t="s">
        <v>157</v>
      </c>
      <c r="E344" s="261" t="s">
        <v>36</v>
      </c>
      <c r="F344" s="262" t="s">
        <v>411</v>
      </c>
      <c r="G344" s="260"/>
      <c r="H344" s="263">
        <v>313.7078</v>
      </c>
      <c r="I344" s="264"/>
      <c r="J344" s="260"/>
      <c r="K344" s="260"/>
      <c r="L344" s="265"/>
      <c r="M344" s="266"/>
      <c r="N344" s="267"/>
      <c r="O344" s="267"/>
      <c r="P344" s="267"/>
      <c r="Q344" s="267"/>
      <c r="R344" s="267"/>
      <c r="S344" s="267"/>
      <c r="T344" s="268"/>
      <c r="AT344" s="269" t="s">
        <v>157</v>
      </c>
      <c r="AU344" s="269" t="s">
        <v>88</v>
      </c>
      <c r="AV344" s="15" t="s">
        <v>166</v>
      </c>
      <c r="AW344" s="15" t="s">
        <v>44</v>
      </c>
      <c r="AX344" s="15" t="s">
        <v>79</v>
      </c>
      <c r="AY344" s="269" t="s">
        <v>148</v>
      </c>
    </row>
    <row r="345" spans="2:51" s="12" customFormat="1" ht="12">
      <c r="B345" s="208"/>
      <c r="C345" s="209"/>
      <c r="D345" s="210" t="s">
        <v>157</v>
      </c>
      <c r="E345" s="211" t="s">
        <v>36</v>
      </c>
      <c r="F345" s="212" t="s">
        <v>415</v>
      </c>
      <c r="G345" s="209"/>
      <c r="H345" s="213" t="s">
        <v>36</v>
      </c>
      <c r="I345" s="214"/>
      <c r="J345" s="209"/>
      <c r="K345" s="209"/>
      <c r="L345" s="215"/>
      <c r="M345" s="216"/>
      <c r="N345" s="217"/>
      <c r="O345" s="217"/>
      <c r="P345" s="217"/>
      <c r="Q345" s="217"/>
      <c r="R345" s="217"/>
      <c r="S345" s="217"/>
      <c r="T345" s="218"/>
      <c r="AT345" s="219" t="s">
        <v>157</v>
      </c>
      <c r="AU345" s="219" t="s">
        <v>88</v>
      </c>
      <c r="AV345" s="12" t="s">
        <v>23</v>
      </c>
      <c r="AW345" s="12" t="s">
        <v>44</v>
      </c>
      <c r="AX345" s="12" t="s">
        <v>79</v>
      </c>
      <c r="AY345" s="219" t="s">
        <v>148</v>
      </c>
    </row>
    <row r="346" spans="2:51" s="13" customFormat="1" ht="12">
      <c r="B346" s="220"/>
      <c r="C346" s="221"/>
      <c r="D346" s="210" t="s">
        <v>157</v>
      </c>
      <c r="E346" s="222" t="s">
        <v>36</v>
      </c>
      <c r="F346" s="223" t="s">
        <v>443</v>
      </c>
      <c r="G346" s="221"/>
      <c r="H346" s="224">
        <v>82.8</v>
      </c>
      <c r="I346" s="225"/>
      <c r="J346" s="221"/>
      <c r="K346" s="221"/>
      <c r="L346" s="226"/>
      <c r="M346" s="227"/>
      <c r="N346" s="228"/>
      <c r="O346" s="228"/>
      <c r="P346" s="228"/>
      <c r="Q346" s="228"/>
      <c r="R346" s="228"/>
      <c r="S346" s="228"/>
      <c r="T346" s="229"/>
      <c r="AT346" s="230" t="s">
        <v>157</v>
      </c>
      <c r="AU346" s="230" t="s">
        <v>88</v>
      </c>
      <c r="AV346" s="13" t="s">
        <v>88</v>
      </c>
      <c r="AW346" s="13" t="s">
        <v>44</v>
      </c>
      <c r="AX346" s="13" t="s">
        <v>79</v>
      </c>
      <c r="AY346" s="230" t="s">
        <v>148</v>
      </c>
    </row>
    <row r="347" spans="2:51" s="13" customFormat="1" ht="12">
      <c r="B347" s="220"/>
      <c r="C347" s="221"/>
      <c r="D347" s="210" t="s">
        <v>157</v>
      </c>
      <c r="E347" s="222" t="s">
        <v>36</v>
      </c>
      <c r="F347" s="223" t="s">
        <v>444</v>
      </c>
      <c r="G347" s="221"/>
      <c r="H347" s="224">
        <v>-21.2535</v>
      </c>
      <c r="I347" s="225"/>
      <c r="J347" s="221"/>
      <c r="K347" s="221"/>
      <c r="L347" s="226"/>
      <c r="M347" s="227"/>
      <c r="N347" s="228"/>
      <c r="O347" s="228"/>
      <c r="P347" s="228"/>
      <c r="Q347" s="228"/>
      <c r="R347" s="228"/>
      <c r="S347" s="228"/>
      <c r="T347" s="229"/>
      <c r="AT347" s="230" t="s">
        <v>157</v>
      </c>
      <c r="AU347" s="230" t="s">
        <v>88</v>
      </c>
      <c r="AV347" s="13" t="s">
        <v>88</v>
      </c>
      <c r="AW347" s="13" t="s">
        <v>44</v>
      </c>
      <c r="AX347" s="13" t="s">
        <v>79</v>
      </c>
      <c r="AY347" s="230" t="s">
        <v>148</v>
      </c>
    </row>
    <row r="348" spans="2:51" s="15" customFormat="1" ht="12">
      <c r="B348" s="259"/>
      <c r="C348" s="260"/>
      <c r="D348" s="210" t="s">
        <v>157</v>
      </c>
      <c r="E348" s="261" t="s">
        <v>36</v>
      </c>
      <c r="F348" s="262" t="s">
        <v>411</v>
      </c>
      <c r="G348" s="260"/>
      <c r="H348" s="263">
        <v>61.5465</v>
      </c>
      <c r="I348" s="264"/>
      <c r="J348" s="260"/>
      <c r="K348" s="260"/>
      <c r="L348" s="265"/>
      <c r="M348" s="266"/>
      <c r="N348" s="267"/>
      <c r="O348" s="267"/>
      <c r="P348" s="267"/>
      <c r="Q348" s="267"/>
      <c r="R348" s="267"/>
      <c r="S348" s="267"/>
      <c r="T348" s="268"/>
      <c r="AT348" s="269" t="s">
        <v>157</v>
      </c>
      <c r="AU348" s="269" t="s">
        <v>88</v>
      </c>
      <c r="AV348" s="15" t="s">
        <v>166</v>
      </c>
      <c r="AW348" s="15" t="s">
        <v>44</v>
      </c>
      <c r="AX348" s="15" t="s">
        <v>79</v>
      </c>
      <c r="AY348" s="269" t="s">
        <v>148</v>
      </c>
    </row>
    <row r="349" spans="2:51" s="12" customFormat="1" ht="12">
      <c r="B349" s="208"/>
      <c r="C349" s="209"/>
      <c r="D349" s="210" t="s">
        <v>157</v>
      </c>
      <c r="E349" s="211" t="s">
        <v>36</v>
      </c>
      <c r="F349" s="212" t="s">
        <v>408</v>
      </c>
      <c r="G349" s="209"/>
      <c r="H349" s="213" t="s">
        <v>36</v>
      </c>
      <c r="I349" s="214"/>
      <c r="J349" s="209"/>
      <c r="K349" s="209"/>
      <c r="L349" s="215"/>
      <c r="M349" s="216"/>
      <c r="N349" s="217"/>
      <c r="O349" s="217"/>
      <c r="P349" s="217"/>
      <c r="Q349" s="217"/>
      <c r="R349" s="217"/>
      <c r="S349" s="217"/>
      <c r="T349" s="218"/>
      <c r="AT349" s="219" t="s">
        <v>157</v>
      </c>
      <c r="AU349" s="219" t="s">
        <v>88</v>
      </c>
      <c r="AV349" s="12" t="s">
        <v>23</v>
      </c>
      <c r="AW349" s="12" t="s">
        <v>44</v>
      </c>
      <c r="AX349" s="12" t="s">
        <v>79</v>
      </c>
      <c r="AY349" s="219" t="s">
        <v>148</v>
      </c>
    </row>
    <row r="350" spans="2:51" s="13" customFormat="1" ht="12">
      <c r="B350" s="220"/>
      <c r="C350" s="221"/>
      <c r="D350" s="210" t="s">
        <v>157</v>
      </c>
      <c r="E350" s="222" t="s">
        <v>36</v>
      </c>
      <c r="F350" s="223" t="s">
        <v>445</v>
      </c>
      <c r="G350" s="221"/>
      <c r="H350" s="224">
        <v>401.226</v>
      </c>
      <c r="I350" s="225"/>
      <c r="J350" s="221"/>
      <c r="K350" s="221"/>
      <c r="L350" s="226"/>
      <c r="M350" s="227"/>
      <c r="N350" s="228"/>
      <c r="O350" s="228"/>
      <c r="P350" s="228"/>
      <c r="Q350" s="228"/>
      <c r="R350" s="228"/>
      <c r="S350" s="228"/>
      <c r="T350" s="229"/>
      <c r="AT350" s="230" t="s">
        <v>157</v>
      </c>
      <c r="AU350" s="230" t="s">
        <v>88</v>
      </c>
      <c r="AV350" s="13" t="s">
        <v>88</v>
      </c>
      <c r="AW350" s="13" t="s">
        <v>44</v>
      </c>
      <c r="AX350" s="13" t="s">
        <v>79</v>
      </c>
      <c r="AY350" s="230" t="s">
        <v>148</v>
      </c>
    </row>
    <row r="351" spans="2:51" s="13" customFormat="1" ht="12">
      <c r="B351" s="220"/>
      <c r="C351" s="221"/>
      <c r="D351" s="210" t="s">
        <v>157</v>
      </c>
      <c r="E351" s="222" t="s">
        <v>36</v>
      </c>
      <c r="F351" s="223" t="s">
        <v>446</v>
      </c>
      <c r="G351" s="221"/>
      <c r="H351" s="224">
        <v>-40.0869</v>
      </c>
      <c r="I351" s="225"/>
      <c r="J351" s="221"/>
      <c r="K351" s="221"/>
      <c r="L351" s="226"/>
      <c r="M351" s="227"/>
      <c r="N351" s="228"/>
      <c r="O351" s="228"/>
      <c r="P351" s="228"/>
      <c r="Q351" s="228"/>
      <c r="R351" s="228"/>
      <c r="S351" s="228"/>
      <c r="T351" s="229"/>
      <c r="AT351" s="230" t="s">
        <v>157</v>
      </c>
      <c r="AU351" s="230" t="s">
        <v>88</v>
      </c>
      <c r="AV351" s="13" t="s">
        <v>88</v>
      </c>
      <c r="AW351" s="13" t="s">
        <v>44</v>
      </c>
      <c r="AX351" s="13" t="s">
        <v>79</v>
      </c>
      <c r="AY351" s="230" t="s">
        <v>148</v>
      </c>
    </row>
    <row r="352" spans="2:51" s="15" customFormat="1" ht="12">
      <c r="B352" s="259"/>
      <c r="C352" s="260"/>
      <c r="D352" s="210" t="s">
        <v>157</v>
      </c>
      <c r="E352" s="261" t="s">
        <v>36</v>
      </c>
      <c r="F352" s="262" t="s">
        <v>411</v>
      </c>
      <c r="G352" s="260"/>
      <c r="H352" s="263">
        <v>361.1391</v>
      </c>
      <c r="I352" s="264"/>
      <c r="J352" s="260"/>
      <c r="K352" s="260"/>
      <c r="L352" s="265"/>
      <c r="M352" s="266"/>
      <c r="N352" s="267"/>
      <c r="O352" s="267"/>
      <c r="P352" s="267"/>
      <c r="Q352" s="267"/>
      <c r="R352" s="267"/>
      <c r="S352" s="267"/>
      <c r="T352" s="268"/>
      <c r="AT352" s="269" t="s">
        <v>157</v>
      </c>
      <c r="AU352" s="269" t="s">
        <v>88</v>
      </c>
      <c r="AV352" s="15" t="s">
        <v>166</v>
      </c>
      <c r="AW352" s="15" t="s">
        <v>44</v>
      </c>
      <c r="AX352" s="15" t="s">
        <v>79</v>
      </c>
      <c r="AY352" s="269" t="s">
        <v>148</v>
      </c>
    </row>
    <row r="353" spans="2:51" s="12" customFormat="1" ht="12">
      <c r="B353" s="208"/>
      <c r="C353" s="209"/>
      <c r="D353" s="210" t="s">
        <v>157</v>
      </c>
      <c r="E353" s="211" t="s">
        <v>36</v>
      </c>
      <c r="F353" s="212" t="s">
        <v>429</v>
      </c>
      <c r="G353" s="209"/>
      <c r="H353" s="213" t="s">
        <v>36</v>
      </c>
      <c r="I353" s="214"/>
      <c r="J353" s="209"/>
      <c r="K353" s="209"/>
      <c r="L353" s="215"/>
      <c r="M353" s="216"/>
      <c r="N353" s="217"/>
      <c r="O353" s="217"/>
      <c r="P353" s="217"/>
      <c r="Q353" s="217"/>
      <c r="R353" s="217"/>
      <c r="S353" s="217"/>
      <c r="T353" s="218"/>
      <c r="AT353" s="219" t="s">
        <v>157</v>
      </c>
      <c r="AU353" s="219" t="s">
        <v>88</v>
      </c>
      <c r="AV353" s="12" t="s">
        <v>23</v>
      </c>
      <c r="AW353" s="12" t="s">
        <v>44</v>
      </c>
      <c r="AX353" s="12" t="s">
        <v>79</v>
      </c>
      <c r="AY353" s="219" t="s">
        <v>148</v>
      </c>
    </row>
    <row r="354" spans="2:51" s="13" customFormat="1" ht="12">
      <c r="B354" s="220"/>
      <c r="C354" s="221"/>
      <c r="D354" s="210" t="s">
        <v>157</v>
      </c>
      <c r="E354" s="222" t="s">
        <v>36</v>
      </c>
      <c r="F354" s="223" t="s">
        <v>447</v>
      </c>
      <c r="G354" s="221"/>
      <c r="H354" s="224">
        <v>22.7</v>
      </c>
      <c r="I354" s="225"/>
      <c r="J354" s="221"/>
      <c r="K354" s="221"/>
      <c r="L354" s="226"/>
      <c r="M354" s="227"/>
      <c r="N354" s="228"/>
      <c r="O354" s="228"/>
      <c r="P354" s="228"/>
      <c r="Q354" s="228"/>
      <c r="R354" s="228"/>
      <c r="S354" s="228"/>
      <c r="T354" s="229"/>
      <c r="AT354" s="230" t="s">
        <v>157</v>
      </c>
      <c r="AU354" s="230" t="s">
        <v>88</v>
      </c>
      <c r="AV354" s="13" t="s">
        <v>88</v>
      </c>
      <c r="AW354" s="13" t="s">
        <v>44</v>
      </c>
      <c r="AX354" s="13" t="s">
        <v>79</v>
      </c>
      <c r="AY354" s="230" t="s">
        <v>148</v>
      </c>
    </row>
    <row r="355" spans="2:51" s="15" customFormat="1" ht="12">
      <c r="B355" s="259"/>
      <c r="C355" s="260"/>
      <c r="D355" s="210" t="s">
        <v>157</v>
      </c>
      <c r="E355" s="261" t="s">
        <v>36</v>
      </c>
      <c r="F355" s="262" t="s">
        <v>411</v>
      </c>
      <c r="G355" s="260"/>
      <c r="H355" s="263">
        <v>22.7</v>
      </c>
      <c r="I355" s="264"/>
      <c r="J355" s="260"/>
      <c r="K355" s="260"/>
      <c r="L355" s="265"/>
      <c r="M355" s="266"/>
      <c r="N355" s="267"/>
      <c r="O355" s="267"/>
      <c r="P355" s="267"/>
      <c r="Q355" s="267"/>
      <c r="R355" s="267"/>
      <c r="S355" s="267"/>
      <c r="T355" s="268"/>
      <c r="AT355" s="269" t="s">
        <v>157</v>
      </c>
      <c r="AU355" s="269" t="s">
        <v>88</v>
      </c>
      <c r="AV355" s="15" t="s">
        <v>166</v>
      </c>
      <c r="AW355" s="15" t="s">
        <v>44</v>
      </c>
      <c r="AX355" s="15" t="s">
        <v>79</v>
      </c>
      <c r="AY355" s="269" t="s">
        <v>148</v>
      </c>
    </row>
    <row r="356" spans="2:51" s="14" customFormat="1" ht="12">
      <c r="B356" s="231"/>
      <c r="C356" s="232"/>
      <c r="D356" s="233" t="s">
        <v>157</v>
      </c>
      <c r="E356" s="234" t="s">
        <v>36</v>
      </c>
      <c r="F356" s="235" t="s">
        <v>161</v>
      </c>
      <c r="G356" s="232"/>
      <c r="H356" s="236">
        <v>759.0934</v>
      </c>
      <c r="I356" s="237"/>
      <c r="J356" s="232"/>
      <c r="K356" s="232"/>
      <c r="L356" s="238"/>
      <c r="M356" s="239"/>
      <c r="N356" s="240"/>
      <c r="O356" s="240"/>
      <c r="P356" s="240"/>
      <c r="Q356" s="240"/>
      <c r="R356" s="240"/>
      <c r="S356" s="240"/>
      <c r="T356" s="241"/>
      <c r="AT356" s="242" t="s">
        <v>157</v>
      </c>
      <c r="AU356" s="242" t="s">
        <v>88</v>
      </c>
      <c r="AV356" s="14" t="s">
        <v>155</v>
      </c>
      <c r="AW356" s="14" t="s">
        <v>44</v>
      </c>
      <c r="AX356" s="14" t="s">
        <v>23</v>
      </c>
      <c r="AY356" s="242" t="s">
        <v>148</v>
      </c>
    </row>
    <row r="357" spans="2:65" s="1" customFormat="1" ht="22.5" customHeight="1">
      <c r="B357" s="37"/>
      <c r="C357" s="246" t="s">
        <v>448</v>
      </c>
      <c r="D357" s="246" t="s">
        <v>260</v>
      </c>
      <c r="E357" s="247" t="s">
        <v>449</v>
      </c>
      <c r="F357" s="248" t="s">
        <v>450</v>
      </c>
      <c r="G357" s="249" t="s">
        <v>293</v>
      </c>
      <c r="H357" s="250">
        <v>7.854</v>
      </c>
      <c r="I357" s="251"/>
      <c r="J357" s="252">
        <f>ROUND(I357*H357,2)</f>
        <v>0</v>
      </c>
      <c r="K357" s="248" t="s">
        <v>36</v>
      </c>
      <c r="L357" s="253"/>
      <c r="M357" s="254" t="s">
        <v>36</v>
      </c>
      <c r="N357" s="255" t="s">
        <v>50</v>
      </c>
      <c r="O357" s="38"/>
      <c r="P357" s="205">
        <f>O357*H357</f>
        <v>0</v>
      </c>
      <c r="Q357" s="205">
        <v>0</v>
      </c>
      <c r="R357" s="205">
        <f>Q357*H357</f>
        <v>0</v>
      </c>
      <c r="S357" s="205">
        <v>0</v>
      </c>
      <c r="T357" s="206">
        <f>S357*H357</f>
        <v>0</v>
      </c>
      <c r="AR357" s="19" t="s">
        <v>199</v>
      </c>
      <c r="AT357" s="19" t="s">
        <v>260</v>
      </c>
      <c r="AU357" s="19" t="s">
        <v>88</v>
      </c>
      <c r="AY357" s="19" t="s">
        <v>148</v>
      </c>
      <c r="BE357" s="207">
        <f>IF(N357="základní",J357,0)</f>
        <v>0</v>
      </c>
      <c r="BF357" s="207">
        <f>IF(N357="snížená",J357,0)</f>
        <v>0</v>
      </c>
      <c r="BG357" s="207">
        <f>IF(N357="zákl. přenesená",J357,0)</f>
        <v>0</v>
      </c>
      <c r="BH357" s="207">
        <f>IF(N357="sníž. přenesená",J357,0)</f>
        <v>0</v>
      </c>
      <c r="BI357" s="207">
        <f>IF(N357="nulová",J357,0)</f>
        <v>0</v>
      </c>
      <c r="BJ357" s="19" t="s">
        <v>23</v>
      </c>
      <c r="BK357" s="207">
        <f>ROUND(I357*H357,2)</f>
        <v>0</v>
      </c>
      <c r="BL357" s="19" t="s">
        <v>155</v>
      </c>
      <c r="BM357" s="19" t="s">
        <v>451</v>
      </c>
    </row>
    <row r="358" spans="2:51" s="13" customFormat="1" ht="12">
      <c r="B358" s="220"/>
      <c r="C358" s="221"/>
      <c r="D358" s="233" t="s">
        <v>157</v>
      </c>
      <c r="E358" s="256" t="s">
        <v>36</v>
      </c>
      <c r="F358" s="257" t="s">
        <v>452</v>
      </c>
      <c r="G358" s="221"/>
      <c r="H358" s="258">
        <v>7.854</v>
      </c>
      <c r="I358" s="225"/>
      <c r="J358" s="221"/>
      <c r="K358" s="221"/>
      <c r="L358" s="226"/>
      <c r="M358" s="227"/>
      <c r="N358" s="228"/>
      <c r="O358" s="228"/>
      <c r="P358" s="228"/>
      <c r="Q358" s="228"/>
      <c r="R358" s="228"/>
      <c r="S358" s="228"/>
      <c r="T358" s="229"/>
      <c r="AT358" s="230" t="s">
        <v>157</v>
      </c>
      <c r="AU358" s="230" t="s">
        <v>88</v>
      </c>
      <c r="AV358" s="13" t="s">
        <v>88</v>
      </c>
      <c r="AW358" s="13" t="s">
        <v>44</v>
      </c>
      <c r="AX358" s="13" t="s">
        <v>23</v>
      </c>
      <c r="AY358" s="230" t="s">
        <v>148</v>
      </c>
    </row>
    <row r="359" spans="2:65" s="1" customFormat="1" ht="22.5" customHeight="1">
      <c r="B359" s="37"/>
      <c r="C359" s="246" t="s">
        <v>453</v>
      </c>
      <c r="D359" s="246" t="s">
        <v>260</v>
      </c>
      <c r="E359" s="247" t="s">
        <v>454</v>
      </c>
      <c r="F359" s="248" t="s">
        <v>455</v>
      </c>
      <c r="G359" s="249" t="s">
        <v>153</v>
      </c>
      <c r="H359" s="250">
        <v>774.275</v>
      </c>
      <c r="I359" s="251"/>
      <c r="J359" s="252">
        <f>ROUND(I359*H359,2)</f>
        <v>0</v>
      </c>
      <c r="K359" s="248" t="s">
        <v>154</v>
      </c>
      <c r="L359" s="253"/>
      <c r="M359" s="254" t="s">
        <v>36</v>
      </c>
      <c r="N359" s="255" t="s">
        <v>50</v>
      </c>
      <c r="O359" s="38"/>
      <c r="P359" s="205">
        <f>O359*H359</f>
        <v>0</v>
      </c>
      <c r="Q359" s="205">
        <v>0.00255</v>
      </c>
      <c r="R359" s="205">
        <f>Q359*H359</f>
        <v>1.97440125</v>
      </c>
      <c r="S359" s="205">
        <v>0</v>
      </c>
      <c r="T359" s="206">
        <f>S359*H359</f>
        <v>0</v>
      </c>
      <c r="AR359" s="19" t="s">
        <v>199</v>
      </c>
      <c r="AT359" s="19" t="s">
        <v>260</v>
      </c>
      <c r="AU359" s="19" t="s">
        <v>88</v>
      </c>
      <c r="AY359" s="19" t="s">
        <v>148</v>
      </c>
      <c r="BE359" s="207">
        <f>IF(N359="základní",J359,0)</f>
        <v>0</v>
      </c>
      <c r="BF359" s="207">
        <f>IF(N359="snížená",J359,0)</f>
        <v>0</v>
      </c>
      <c r="BG359" s="207">
        <f>IF(N359="zákl. přenesená",J359,0)</f>
        <v>0</v>
      </c>
      <c r="BH359" s="207">
        <f>IF(N359="sníž. přenesená",J359,0)</f>
        <v>0</v>
      </c>
      <c r="BI359" s="207">
        <f>IF(N359="nulová",J359,0)</f>
        <v>0</v>
      </c>
      <c r="BJ359" s="19" t="s">
        <v>23</v>
      </c>
      <c r="BK359" s="207">
        <f>ROUND(I359*H359,2)</f>
        <v>0</v>
      </c>
      <c r="BL359" s="19" t="s">
        <v>155</v>
      </c>
      <c r="BM359" s="19" t="s">
        <v>456</v>
      </c>
    </row>
    <row r="360" spans="2:51" s="13" customFormat="1" ht="12">
      <c r="B360" s="220"/>
      <c r="C360" s="221"/>
      <c r="D360" s="233" t="s">
        <v>157</v>
      </c>
      <c r="E360" s="256" t="s">
        <v>36</v>
      </c>
      <c r="F360" s="257" t="s">
        <v>457</v>
      </c>
      <c r="G360" s="221"/>
      <c r="H360" s="258">
        <v>774.275268</v>
      </c>
      <c r="I360" s="225"/>
      <c r="J360" s="221"/>
      <c r="K360" s="221"/>
      <c r="L360" s="226"/>
      <c r="M360" s="227"/>
      <c r="N360" s="228"/>
      <c r="O360" s="228"/>
      <c r="P360" s="228"/>
      <c r="Q360" s="228"/>
      <c r="R360" s="228"/>
      <c r="S360" s="228"/>
      <c r="T360" s="229"/>
      <c r="AT360" s="230" t="s">
        <v>157</v>
      </c>
      <c r="AU360" s="230" t="s">
        <v>88</v>
      </c>
      <c r="AV360" s="13" t="s">
        <v>88</v>
      </c>
      <c r="AW360" s="13" t="s">
        <v>44</v>
      </c>
      <c r="AX360" s="13" t="s">
        <v>23</v>
      </c>
      <c r="AY360" s="230" t="s">
        <v>148</v>
      </c>
    </row>
    <row r="361" spans="2:65" s="1" customFormat="1" ht="22.5" customHeight="1">
      <c r="B361" s="37"/>
      <c r="C361" s="196" t="s">
        <v>458</v>
      </c>
      <c r="D361" s="196" t="s">
        <v>150</v>
      </c>
      <c r="E361" s="197" t="s">
        <v>459</v>
      </c>
      <c r="F361" s="198" t="s">
        <v>460</v>
      </c>
      <c r="G361" s="199" t="s">
        <v>293</v>
      </c>
      <c r="H361" s="200">
        <v>6</v>
      </c>
      <c r="I361" s="201"/>
      <c r="J361" s="202">
        <f>ROUND(I361*H361,2)</f>
        <v>0</v>
      </c>
      <c r="K361" s="198" t="s">
        <v>154</v>
      </c>
      <c r="L361" s="57"/>
      <c r="M361" s="203" t="s">
        <v>36</v>
      </c>
      <c r="N361" s="204" t="s">
        <v>50</v>
      </c>
      <c r="O361" s="38"/>
      <c r="P361" s="205">
        <f>O361*H361</f>
        <v>0</v>
      </c>
      <c r="Q361" s="205">
        <v>6E-05</v>
      </c>
      <c r="R361" s="205">
        <f>Q361*H361</f>
        <v>0.00036</v>
      </c>
      <c r="S361" s="205">
        <v>0</v>
      </c>
      <c r="T361" s="206">
        <f>S361*H361</f>
        <v>0</v>
      </c>
      <c r="AR361" s="19" t="s">
        <v>155</v>
      </c>
      <c r="AT361" s="19" t="s">
        <v>150</v>
      </c>
      <c r="AU361" s="19" t="s">
        <v>88</v>
      </c>
      <c r="AY361" s="19" t="s">
        <v>148</v>
      </c>
      <c r="BE361" s="207">
        <f>IF(N361="základní",J361,0)</f>
        <v>0</v>
      </c>
      <c r="BF361" s="207">
        <f>IF(N361="snížená",J361,0)</f>
        <v>0</v>
      </c>
      <c r="BG361" s="207">
        <f>IF(N361="zákl. přenesená",J361,0)</f>
        <v>0</v>
      </c>
      <c r="BH361" s="207">
        <f>IF(N361="sníž. přenesená",J361,0)</f>
        <v>0</v>
      </c>
      <c r="BI361" s="207">
        <f>IF(N361="nulová",J361,0)</f>
        <v>0</v>
      </c>
      <c r="BJ361" s="19" t="s">
        <v>23</v>
      </c>
      <c r="BK361" s="207">
        <f>ROUND(I361*H361,2)</f>
        <v>0</v>
      </c>
      <c r="BL361" s="19" t="s">
        <v>155</v>
      </c>
      <c r="BM361" s="19" t="s">
        <v>461</v>
      </c>
    </row>
    <row r="362" spans="2:51" s="12" customFormat="1" ht="12">
      <c r="B362" s="208"/>
      <c r="C362" s="209"/>
      <c r="D362" s="210" t="s">
        <v>157</v>
      </c>
      <c r="E362" s="211" t="s">
        <v>36</v>
      </c>
      <c r="F362" s="212" t="s">
        <v>159</v>
      </c>
      <c r="G362" s="209"/>
      <c r="H362" s="213" t="s">
        <v>36</v>
      </c>
      <c r="I362" s="214"/>
      <c r="J362" s="209"/>
      <c r="K362" s="209"/>
      <c r="L362" s="215"/>
      <c r="M362" s="216"/>
      <c r="N362" s="217"/>
      <c r="O362" s="217"/>
      <c r="P362" s="217"/>
      <c r="Q362" s="217"/>
      <c r="R362" s="217"/>
      <c r="S362" s="217"/>
      <c r="T362" s="218"/>
      <c r="AT362" s="219" t="s">
        <v>157</v>
      </c>
      <c r="AU362" s="219" t="s">
        <v>88</v>
      </c>
      <c r="AV362" s="12" t="s">
        <v>23</v>
      </c>
      <c r="AW362" s="12" t="s">
        <v>44</v>
      </c>
      <c r="AX362" s="12" t="s">
        <v>79</v>
      </c>
      <c r="AY362" s="219" t="s">
        <v>148</v>
      </c>
    </row>
    <row r="363" spans="2:51" s="13" customFormat="1" ht="12">
      <c r="B363" s="220"/>
      <c r="C363" s="221"/>
      <c r="D363" s="210" t="s">
        <v>157</v>
      </c>
      <c r="E363" s="222" t="s">
        <v>36</v>
      </c>
      <c r="F363" s="223" t="s">
        <v>462</v>
      </c>
      <c r="G363" s="221"/>
      <c r="H363" s="224">
        <v>6</v>
      </c>
      <c r="I363" s="225"/>
      <c r="J363" s="221"/>
      <c r="K363" s="221"/>
      <c r="L363" s="226"/>
      <c r="M363" s="227"/>
      <c r="N363" s="228"/>
      <c r="O363" s="228"/>
      <c r="P363" s="228"/>
      <c r="Q363" s="228"/>
      <c r="R363" s="228"/>
      <c r="S363" s="228"/>
      <c r="T363" s="229"/>
      <c r="AT363" s="230" t="s">
        <v>157</v>
      </c>
      <c r="AU363" s="230" t="s">
        <v>88</v>
      </c>
      <c r="AV363" s="13" t="s">
        <v>88</v>
      </c>
      <c r="AW363" s="13" t="s">
        <v>44</v>
      </c>
      <c r="AX363" s="13" t="s">
        <v>79</v>
      </c>
      <c r="AY363" s="230" t="s">
        <v>148</v>
      </c>
    </row>
    <row r="364" spans="2:51" s="14" customFormat="1" ht="12">
      <c r="B364" s="231"/>
      <c r="C364" s="232"/>
      <c r="D364" s="233" t="s">
        <v>157</v>
      </c>
      <c r="E364" s="234" t="s">
        <v>36</v>
      </c>
      <c r="F364" s="235" t="s">
        <v>161</v>
      </c>
      <c r="G364" s="232"/>
      <c r="H364" s="236">
        <v>6</v>
      </c>
      <c r="I364" s="237"/>
      <c r="J364" s="232"/>
      <c r="K364" s="232"/>
      <c r="L364" s="238"/>
      <c r="M364" s="239"/>
      <c r="N364" s="240"/>
      <c r="O364" s="240"/>
      <c r="P364" s="240"/>
      <c r="Q364" s="240"/>
      <c r="R364" s="240"/>
      <c r="S364" s="240"/>
      <c r="T364" s="241"/>
      <c r="AT364" s="242" t="s">
        <v>157</v>
      </c>
      <c r="AU364" s="242" t="s">
        <v>88</v>
      </c>
      <c r="AV364" s="14" t="s">
        <v>155</v>
      </c>
      <c r="AW364" s="14" t="s">
        <v>44</v>
      </c>
      <c r="AX364" s="14" t="s">
        <v>23</v>
      </c>
      <c r="AY364" s="242" t="s">
        <v>148</v>
      </c>
    </row>
    <row r="365" spans="2:65" s="1" customFormat="1" ht="22.5" customHeight="1">
      <c r="B365" s="37"/>
      <c r="C365" s="246" t="s">
        <v>463</v>
      </c>
      <c r="D365" s="246" t="s">
        <v>260</v>
      </c>
      <c r="E365" s="247" t="s">
        <v>464</v>
      </c>
      <c r="F365" s="248" t="s">
        <v>465</v>
      </c>
      <c r="G365" s="249" t="s">
        <v>293</v>
      </c>
      <c r="H365" s="250">
        <v>6.3</v>
      </c>
      <c r="I365" s="251"/>
      <c r="J365" s="252">
        <f>ROUND(I365*H365,2)</f>
        <v>0</v>
      </c>
      <c r="K365" s="248" t="s">
        <v>154</v>
      </c>
      <c r="L365" s="253"/>
      <c r="M365" s="254" t="s">
        <v>36</v>
      </c>
      <c r="N365" s="255" t="s">
        <v>50</v>
      </c>
      <c r="O365" s="38"/>
      <c r="P365" s="205">
        <f>O365*H365</f>
        <v>0</v>
      </c>
      <c r="Q365" s="205">
        <v>0.00052</v>
      </c>
      <c r="R365" s="205">
        <f>Q365*H365</f>
        <v>0.003276</v>
      </c>
      <c r="S365" s="205">
        <v>0</v>
      </c>
      <c r="T365" s="206">
        <f>S365*H365</f>
        <v>0</v>
      </c>
      <c r="AR365" s="19" t="s">
        <v>199</v>
      </c>
      <c r="AT365" s="19" t="s">
        <v>260</v>
      </c>
      <c r="AU365" s="19" t="s">
        <v>88</v>
      </c>
      <c r="AY365" s="19" t="s">
        <v>148</v>
      </c>
      <c r="BE365" s="207">
        <f>IF(N365="základní",J365,0)</f>
        <v>0</v>
      </c>
      <c r="BF365" s="207">
        <f>IF(N365="snížená",J365,0)</f>
        <v>0</v>
      </c>
      <c r="BG365" s="207">
        <f>IF(N365="zákl. přenesená",J365,0)</f>
        <v>0</v>
      </c>
      <c r="BH365" s="207">
        <f>IF(N365="sníž. přenesená",J365,0)</f>
        <v>0</v>
      </c>
      <c r="BI365" s="207">
        <f>IF(N365="nulová",J365,0)</f>
        <v>0</v>
      </c>
      <c r="BJ365" s="19" t="s">
        <v>23</v>
      </c>
      <c r="BK365" s="207">
        <f>ROUND(I365*H365,2)</f>
        <v>0</v>
      </c>
      <c r="BL365" s="19" t="s">
        <v>155</v>
      </c>
      <c r="BM365" s="19" t="s">
        <v>466</v>
      </c>
    </row>
    <row r="366" spans="2:51" s="13" customFormat="1" ht="12">
      <c r="B366" s="220"/>
      <c r="C366" s="221"/>
      <c r="D366" s="233" t="s">
        <v>157</v>
      </c>
      <c r="E366" s="256" t="s">
        <v>36</v>
      </c>
      <c r="F366" s="257" t="s">
        <v>467</v>
      </c>
      <c r="G366" s="221"/>
      <c r="H366" s="258">
        <v>6.3</v>
      </c>
      <c r="I366" s="225"/>
      <c r="J366" s="221"/>
      <c r="K366" s="221"/>
      <c r="L366" s="226"/>
      <c r="M366" s="227"/>
      <c r="N366" s="228"/>
      <c r="O366" s="228"/>
      <c r="P366" s="228"/>
      <c r="Q366" s="228"/>
      <c r="R366" s="228"/>
      <c r="S366" s="228"/>
      <c r="T366" s="229"/>
      <c r="AT366" s="230" t="s">
        <v>157</v>
      </c>
      <c r="AU366" s="230" t="s">
        <v>88</v>
      </c>
      <c r="AV366" s="13" t="s">
        <v>88</v>
      </c>
      <c r="AW366" s="13" t="s">
        <v>44</v>
      </c>
      <c r="AX366" s="13" t="s">
        <v>23</v>
      </c>
      <c r="AY366" s="230" t="s">
        <v>148</v>
      </c>
    </row>
    <row r="367" spans="2:65" s="1" customFormat="1" ht="22.5" customHeight="1">
      <c r="B367" s="37"/>
      <c r="C367" s="196" t="s">
        <v>468</v>
      </c>
      <c r="D367" s="196" t="s">
        <v>150</v>
      </c>
      <c r="E367" s="197" t="s">
        <v>469</v>
      </c>
      <c r="F367" s="198" t="s">
        <v>470</v>
      </c>
      <c r="G367" s="199" t="s">
        <v>293</v>
      </c>
      <c r="H367" s="200">
        <v>535.87</v>
      </c>
      <c r="I367" s="201"/>
      <c r="J367" s="202">
        <f>ROUND(I367*H367,2)</f>
        <v>0</v>
      </c>
      <c r="K367" s="198" t="s">
        <v>154</v>
      </c>
      <c r="L367" s="57"/>
      <c r="M367" s="203" t="s">
        <v>36</v>
      </c>
      <c r="N367" s="204" t="s">
        <v>50</v>
      </c>
      <c r="O367" s="38"/>
      <c r="P367" s="205">
        <f>O367*H367</f>
        <v>0</v>
      </c>
      <c r="Q367" s="205">
        <v>0.00025</v>
      </c>
      <c r="R367" s="205">
        <f>Q367*H367</f>
        <v>0.13396750000000002</v>
      </c>
      <c r="S367" s="205">
        <v>0</v>
      </c>
      <c r="T367" s="206">
        <f>S367*H367</f>
        <v>0</v>
      </c>
      <c r="AR367" s="19" t="s">
        <v>155</v>
      </c>
      <c r="AT367" s="19" t="s">
        <v>150</v>
      </c>
      <c r="AU367" s="19" t="s">
        <v>88</v>
      </c>
      <c r="AY367" s="19" t="s">
        <v>148</v>
      </c>
      <c r="BE367" s="207">
        <f>IF(N367="základní",J367,0)</f>
        <v>0</v>
      </c>
      <c r="BF367" s="207">
        <f>IF(N367="snížená",J367,0)</f>
        <v>0</v>
      </c>
      <c r="BG367" s="207">
        <f>IF(N367="zákl. přenesená",J367,0)</f>
        <v>0</v>
      </c>
      <c r="BH367" s="207">
        <f>IF(N367="sníž. přenesená",J367,0)</f>
        <v>0</v>
      </c>
      <c r="BI367" s="207">
        <f>IF(N367="nulová",J367,0)</f>
        <v>0</v>
      </c>
      <c r="BJ367" s="19" t="s">
        <v>23</v>
      </c>
      <c r="BK367" s="207">
        <f>ROUND(I367*H367,2)</f>
        <v>0</v>
      </c>
      <c r="BL367" s="19" t="s">
        <v>155</v>
      </c>
      <c r="BM367" s="19" t="s">
        <v>471</v>
      </c>
    </row>
    <row r="368" spans="2:51" s="12" customFormat="1" ht="12">
      <c r="B368" s="208"/>
      <c r="C368" s="209"/>
      <c r="D368" s="210" t="s">
        <v>157</v>
      </c>
      <c r="E368" s="211" t="s">
        <v>36</v>
      </c>
      <c r="F368" s="212" t="s">
        <v>408</v>
      </c>
      <c r="G368" s="209"/>
      <c r="H368" s="213" t="s">
        <v>36</v>
      </c>
      <c r="I368" s="214"/>
      <c r="J368" s="209"/>
      <c r="K368" s="209"/>
      <c r="L368" s="215"/>
      <c r="M368" s="216"/>
      <c r="N368" s="217"/>
      <c r="O368" s="217"/>
      <c r="P368" s="217"/>
      <c r="Q368" s="217"/>
      <c r="R368" s="217"/>
      <c r="S368" s="217"/>
      <c r="T368" s="218"/>
      <c r="AT368" s="219" t="s">
        <v>157</v>
      </c>
      <c r="AU368" s="219" t="s">
        <v>88</v>
      </c>
      <c r="AV368" s="12" t="s">
        <v>23</v>
      </c>
      <c r="AW368" s="12" t="s">
        <v>44</v>
      </c>
      <c r="AX368" s="12" t="s">
        <v>79</v>
      </c>
      <c r="AY368" s="219" t="s">
        <v>148</v>
      </c>
    </row>
    <row r="369" spans="2:51" s="13" customFormat="1" ht="12">
      <c r="B369" s="220"/>
      <c r="C369" s="221"/>
      <c r="D369" s="210" t="s">
        <v>157</v>
      </c>
      <c r="E369" s="222" t="s">
        <v>36</v>
      </c>
      <c r="F369" s="223" t="s">
        <v>472</v>
      </c>
      <c r="G369" s="221"/>
      <c r="H369" s="224">
        <v>81</v>
      </c>
      <c r="I369" s="225"/>
      <c r="J369" s="221"/>
      <c r="K369" s="221"/>
      <c r="L369" s="226"/>
      <c r="M369" s="227"/>
      <c r="N369" s="228"/>
      <c r="O369" s="228"/>
      <c r="P369" s="228"/>
      <c r="Q369" s="228"/>
      <c r="R369" s="228"/>
      <c r="S369" s="228"/>
      <c r="T369" s="229"/>
      <c r="AT369" s="230" t="s">
        <v>157</v>
      </c>
      <c r="AU369" s="230" t="s">
        <v>88</v>
      </c>
      <c r="AV369" s="13" t="s">
        <v>88</v>
      </c>
      <c r="AW369" s="13" t="s">
        <v>44</v>
      </c>
      <c r="AX369" s="13" t="s">
        <v>79</v>
      </c>
      <c r="AY369" s="230" t="s">
        <v>148</v>
      </c>
    </row>
    <row r="370" spans="2:51" s="13" customFormat="1" ht="12">
      <c r="B370" s="220"/>
      <c r="C370" s="221"/>
      <c r="D370" s="210" t="s">
        <v>157</v>
      </c>
      <c r="E370" s="222" t="s">
        <v>36</v>
      </c>
      <c r="F370" s="223" t="s">
        <v>473</v>
      </c>
      <c r="G370" s="221"/>
      <c r="H370" s="224">
        <v>106.65</v>
      </c>
      <c r="I370" s="225"/>
      <c r="J370" s="221"/>
      <c r="K370" s="221"/>
      <c r="L370" s="226"/>
      <c r="M370" s="227"/>
      <c r="N370" s="228"/>
      <c r="O370" s="228"/>
      <c r="P370" s="228"/>
      <c r="Q370" s="228"/>
      <c r="R370" s="228"/>
      <c r="S370" s="228"/>
      <c r="T370" s="229"/>
      <c r="AT370" s="230" t="s">
        <v>157</v>
      </c>
      <c r="AU370" s="230" t="s">
        <v>88</v>
      </c>
      <c r="AV370" s="13" t="s">
        <v>88</v>
      </c>
      <c r="AW370" s="13" t="s">
        <v>44</v>
      </c>
      <c r="AX370" s="13" t="s">
        <v>79</v>
      </c>
      <c r="AY370" s="230" t="s">
        <v>148</v>
      </c>
    </row>
    <row r="371" spans="2:51" s="13" customFormat="1" ht="12">
      <c r="B371" s="220"/>
      <c r="C371" s="221"/>
      <c r="D371" s="210" t="s">
        <v>157</v>
      </c>
      <c r="E371" s="222" t="s">
        <v>36</v>
      </c>
      <c r="F371" s="223" t="s">
        <v>474</v>
      </c>
      <c r="G371" s="221"/>
      <c r="H371" s="224">
        <v>27.27</v>
      </c>
      <c r="I371" s="225"/>
      <c r="J371" s="221"/>
      <c r="K371" s="221"/>
      <c r="L371" s="226"/>
      <c r="M371" s="227"/>
      <c r="N371" s="228"/>
      <c r="O371" s="228"/>
      <c r="P371" s="228"/>
      <c r="Q371" s="228"/>
      <c r="R371" s="228"/>
      <c r="S371" s="228"/>
      <c r="T371" s="229"/>
      <c r="AT371" s="230" t="s">
        <v>157</v>
      </c>
      <c r="AU371" s="230" t="s">
        <v>88</v>
      </c>
      <c r="AV371" s="13" t="s">
        <v>88</v>
      </c>
      <c r="AW371" s="13" t="s">
        <v>44</v>
      </c>
      <c r="AX371" s="13" t="s">
        <v>79</v>
      </c>
      <c r="AY371" s="230" t="s">
        <v>148</v>
      </c>
    </row>
    <row r="372" spans="2:51" s="13" customFormat="1" ht="12">
      <c r="B372" s="220"/>
      <c r="C372" s="221"/>
      <c r="D372" s="210" t="s">
        <v>157</v>
      </c>
      <c r="E372" s="222" t="s">
        <v>36</v>
      </c>
      <c r="F372" s="223" t="s">
        <v>475</v>
      </c>
      <c r="G372" s="221"/>
      <c r="H372" s="224">
        <v>12.5</v>
      </c>
      <c r="I372" s="225"/>
      <c r="J372" s="221"/>
      <c r="K372" s="221"/>
      <c r="L372" s="226"/>
      <c r="M372" s="227"/>
      <c r="N372" s="228"/>
      <c r="O372" s="228"/>
      <c r="P372" s="228"/>
      <c r="Q372" s="228"/>
      <c r="R372" s="228"/>
      <c r="S372" s="228"/>
      <c r="T372" s="229"/>
      <c r="AT372" s="230" t="s">
        <v>157</v>
      </c>
      <c r="AU372" s="230" t="s">
        <v>88</v>
      </c>
      <c r="AV372" s="13" t="s">
        <v>88</v>
      </c>
      <c r="AW372" s="13" t="s">
        <v>44</v>
      </c>
      <c r="AX372" s="13" t="s">
        <v>79</v>
      </c>
      <c r="AY372" s="230" t="s">
        <v>148</v>
      </c>
    </row>
    <row r="373" spans="2:51" s="15" customFormat="1" ht="12">
      <c r="B373" s="259"/>
      <c r="C373" s="260"/>
      <c r="D373" s="210" t="s">
        <v>157</v>
      </c>
      <c r="E373" s="261" t="s">
        <v>36</v>
      </c>
      <c r="F373" s="262" t="s">
        <v>411</v>
      </c>
      <c r="G373" s="260"/>
      <c r="H373" s="263">
        <v>227.42</v>
      </c>
      <c r="I373" s="264"/>
      <c r="J373" s="260"/>
      <c r="K373" s="260"/>
      <c r="L373" s="265"/>
      <c r="M373" s="266"/>
      <c r="N373" s="267"/>
      <c r="O373" s="267"/>
      <c r="P373" s="267"/>
      <c r="Q373" s="267"/>
      <c r="R373" s="267"/>
      <c r="S373" s="267"/>
      <c r="T373" s="268"/>
      <c r="AT373" s="269" t="s">
        <v>157</v>
      </c>
      <c r="AU373" s="269" t="s">
        <v>88</v>
      </c>
      <c r="AV373" s="15" t="s">
        <v>166</v>
      </c>
      <c r="AW373" s="15" t="s">
        <v>44</v>
      </c>
      <c r="AX373" s="15" t="s">
        <v>79</v>
      </c>
      <c r="AY373" s="269" t="s">
        <v>148</v>
      </c>
    </row>
    <row r="374" spans="2:51" s="12" customFormat="1" ht="12">
      <c r="B374" s="208"/>
      <c r="C374" s="209"/>
      <c r="D374" s="210" t="s">
        <v>157</v>
      </c>
      <c r="E374" s="211" t="s">
        <v>36</v>
      </c>
      <c r="F374" s="212" t="s">
        <v>476</v>
      </c>
      <c r="G374" s="209"/>
      <c r="H374" s="213" t="s">
        <v>36</v>
      </c>
      <c r="I374" s="214"/>
      <c r="J374" s="209"/>
      <c r="K374" s="209"/>
      <c r="L374" s="215"/>
      <c r="M374" s="216"/>
      <c r="N374" s="217"/>
      <c r="O374" s="217"/>
      <c r="P374" s="217"/>
      <c r="Q374" s="217"/>
      <c r="R374" s="217"/>
      <c r="S374" s="217"/>
      <c r="T374" s="218"/>
      <c r="AT374" s="219" t="s">
        <v>157</v>
      </c>
      <c r="AU374" s="219" t="s">
        <v>88</v>
      </c>
      <c r="AV374" s="12" t="s">
        <v>23</v>
      </c>
      <c r="AW374" s="12" t="s">
        <v>44</v>
      </c>
      <c r="AX374" s="12" t="s">
        <v>79</v>
      </c>
      <c r="AY374" s="219" t="s">
        <v>148</v>
      </c>
    </row>
    <row r="375" spans="2:51" s="13" customFormat="1" ht="12">
      <c r="B375" s="220"/>
      <c r="C375" s="221"/>
      <c r="D375" s="210" t="s">
        <v>157</v>
      </c>
      <c r="E375" s="222" t="s">
        <v>36</v>
      </c>
      <c r="F375" s="223" t="s">
        <v>477</v>
      </c>
      <c r="G375" s="221"/>
      <c r="H375" s="224">
        <v>12.1</v>
      </c>
      <c r="I375" s="225"/>
      <c r="J375" s="221"/>
      <c r="K375" s="221"/>
      <c r="L375" s="226"/>
      <c r="M375" s="227"/>
      <c r="N375" s="228"/>
      <c r="O375" s="228"/>
      <c r="P375" s="228"/>
      <c r="Q375" s="228"/>
      <c r="R375" s="228"/>
      <c r="S375" s="228"/>
      <c r="T375" s="229"/>
      <c r="AT375" s="230" t="s">
        <v>157</v>
      </c>
      <c r="AU375" s="230" t="s">
        <v>88</v>
      </c>
      <c r="AV375" s="13" t="s">
        <v>88</v>
      </c>
      <c r="AW375" s="13" t="s">
        <v>44</v>
      </c>
      <c r="AX375" s="13" t="s">
        <v>79</v>
      </c>
      <c r="AY375" s="230" t="s">
        <v>148</v>
      </c>
    </row>
    <row r="376" spans="2:51" s="15" customFormat="1" ht="12">
      <c r="B376" s="259"/>
      <c r="C376" s="260"/>
      <c r="D376" s="210" t="s">
        <v>157</v>
      </c>
      <c r="E376" s="261" t="s">
        <v>36</v>
      </c>
      <c r="F376" s="262" t="s">
        <v>411</v>
      </c>
      <c r="G376" s="260"/>
      <c r="H376" s="263">
        <v>12.1</v>
      </c>
      <c r="I376" s="264"/>
      <c r="J376" s="260"/>
      <c r="K376" s="260"/>
      <c r="L376" s="265"/>
      <c r="M376" s="266"/>
      <c r="N376" s="267"/>
      <c r="O376" s="267"/>
      <c r="P376" s="267"/>
      <c r="Q376" s="267"/>
      <c r="R376" s="267"/>
      <c r="S376" s="267"/>
      <c r="T376" s="268"/>
      <c r="AT376" s="269" t="s">
        <v>157</v>
      </c>
      <c r="AU376" s="269" t="s">
        <v>88</v>
      </c>
      <c r="AV376" s="15" t="s">
        <v>166</v>
      </c>
      <c r="AW376" s="15" t="s">
        <v>44</v>
      </c>
      <c r="AX376" s="15" t="s">
        <v>79</v>
      </c>
      <c r="AY376" s="269" t="s">
        <v>148</v>
      </c>
    </row>
    <row r="377" spans="2:51" s="12" customFormat="1" ht="12">
      <c r="B377" s="208"/>
      <c r="C377" s="209"/>
      <c r="D377" s="210" t="s">
        <v>157</v>
      </c>
      <c r="E377" s="211" t="s">
        <v>36</v>
      </c>
      <c r="F377" s="212" t="s">
        <v>412</v>
      </c>
      <c r="G377" s="209"/>
      <c r="H377" s="213" t="s">
        <v>36</v>
      </c>
      <c r="I377" s="214"/>
      <c r="J377" s="209"/>
      <c r="K377" s="209"/>
      <c r="L377" s="215"/>
      <c r="M377" s="216"/>
      <c r="N377" s="217"/>
      <c r="O377" s="217"/>
      <c r="P377" s="217"/>
      <c r="Q377" s="217"/>
      <c r="R377" s="217"/>
      <c r="S377" s="217"/>
      <c r="T377" s="218"/>
      <c r="AT377" s="219" t="s">
        <v>157</v>
      </c>
      <c r="AU377" s="219" t="s">
        <v>88</v>
      </c>
      <c r="AV377" s="12" t="s">
        <v>23</v>
      </c>
      <c r="AW377" s="12" t="s">
        <v>44</v>
      </c>
      <c r="AX377" s="12" t="s">
        <v>79</v>
      </c>
      <c r="AY377" s="219" t="s">
        <v>148</v>
      </c>
    </row>
    <row r="378" spans="2:51" s="13" customFormat="1" ht="12">
      <c r="B378" s="220"/>
      <c r="C378" s="221"/>
      <c r="D378" s="210" t="s">
        <v>157</v>
      </c>
      <c r="E378" s="222" t="s">
        <v>36</v>
      </c>
      <c r="F378" s="223" t="s">
        <v>478</v>
      </c>
      <c r="G378" s="221"/>
      <c r="H378" s="224">
        <v>11.5</v>
      </c>
      <c r="I378" s="225"/>
      <c r="J378" s="221"/>
      <c r="K378" s="221"/>
      <c r="L378" s="226"/>
      <c r="M378" s="227"/>
      <c r="N378" s="228"/>
      <c r="O378" s="228"/>
      <c r="P378" s="228"/>
      <c r="Q378" s="228"/>
      <c r="R378" s="228"/>
      <c r="S378" s="228"/>
      <c r="T378" s="229"/>
      <c r="AT378" s="230" t="s">
        <v>157</v>
      </c>
      <c r="AU378" s="230" t="s">
        <v>88</v>
      </c>
      <c r="AV378" s="13" t="s">
        <v>88</v>
      </c>
      <c r="AW378" s="13" t="s">
        <v>44</v>
      </c>
      <c r="AX378" s="13" t="s">
        <v>79</v>
      </c>
      <c r="AY378" s="230" t="s">
        <v>148</v>
      </c>
    </row>
    <row r="379" spans="2:51" s="13" customFormat="1" ht="36">
      <c r="B379" s="220"/>
      <c r="C379" s="221"/>
      <c r="D379" s="210" t="s">
        <v>157</v>
      </c>
      <c r="E379" s="222" t="s">
        <v>36</v>
      </c>
      <c r="F379" s="223" t="s">
        <v>479</v>
      </c>
      <c r="G379" s="221"/>
      <c r="H379" s="224">
        <v>168.47</v>
      </c>
      <c r="I379" s="225"/>
      <c r="J379" s="221"/>
      <c r="K379" s="221"/>
      <c r="L379" s="226"/>
      <c r="M379" s="227"/>
      <c r="N379" s="228"/>
      <c r="O379" s="228"/>
      <c r="P379" s="228"/>
      <c r="Q379" s="228"/>
      <c r="R379" s="228"/>
      <c r="S379" s="228"/>
      <c r="T379" s="229"/>
      <c r="AT379" s="230" t="s">
        <v>157</v>
      </c>
      <c r="AU379" s="230" t="s">
        <v>88</v>
      </c>
      <c r="AV379" s="13" t="s">
        <v>88</v>
      </c>
      <c r="AW379" s="13" t="s">
        <v>44</v>
      </c>
      <c r="AX379" s="13" t="s">
        <v>79</v>
      </c>
      <c r="AY379" s="230" t="s">
        <v>148</v>
      </c>
    </row>
    <row r="380" spans="2:51" s="13" customFormat="1" ht="12">
      <c r="B380" s="220"/>
      <c r="C380" s="221"/>
      <c r="D380" s="210" t="s">
        <v>157</v>
      </c>
      <c r="E380" s="222" t="s">
        <v>36</v>
      </c>
      <c r="F380" s="223" t="s">
        <v>480</v>
      </c>
      <c r="G380" s="221"/>
      <c r="H380" s="224">
        <v>31.93</v>
      </c>
      <c r="I380" s="225"/>
      <c r="J380" s="221"/>
      <c r="K380" s="221"/>
      <c r="L380" s="226"/>
      <c r="M380" s="227"/>
      <c r="N380" s="228"/>
      <c r="O380" s="228"/>
      <c r="P380" s="228"/>
      <c r="Q380" s="228"/>
      <c r="R380" s="228"/>
      <c r="S380" s="228"/>
      <c r="T380" s="229"/>
      <c r="AT380" s="230" t="s">
        <v>157</v>
      </c>
      <c r="AU380" s="230" t="s">
        <v>88</v>
      </c>
      <c r="AV380" s="13" t="s">
        <v>88</v>
      </c>
      <c r="AW380" s="13" t="s">
        <v>44</v>
      </c>
      <c r="AX380" s="13" t="s">
        <v>79</v>
      </c>
      <c r="AY380" s="230" t="s">
        <v>148</v>
      </c>
    </row>
    <row r="381" spans="2:51" s="13" customFormat="1" ht="12">
      <c r="B381" s="220"/>
      <c r="C381" s="221"/>
      <c r="D381" s="210" t="s">
        <v>157</v>
      </c>
      <c r="E381" s="222" t="s">
        <v>36</v>
      </c>
      <c r="F381" s="223" t="s">
        <v>481</v>
      </c>
      <c r="G381" s="221"/>
      <c r="H381" s="224">
        <v>7.3</v>
      </c>
      <c r="I381" s="225"/>
      <c r="J381" s="221"/>
      <c r="K381" s="221"/>
      <c r="L381" s="226"/>
      <c r="M381" s="227"/>
      <c r="N381" s="228"/>
      <c r="O381" s="228"/>
      <c r="P381" s="228"/>
      <c r="Q381" s="228"/>
      <c r="R381" s="228"/>
      <c r="S381" s="228"/>
      <c r="T381" s="229"/>
      <c r="AT381" s="230" t="s">
        <v>157</v>
      </c>
      <c r="AU381" s="230" t="s">
        <v>88</v>
      </c>
      <c r="AV381" s="13" t="s">
        <v>88</v>
      </c>
      <c r="AW381" s="13" t="s">
        <v>44</v>
      </c>
      <c r="AX381" s="13" t="s">
        <v>79</v>
      </c>
      <c r="AY381" s="230" t="s">
        <v>148</v>
      </c>
    </row>
    <row r="382" spans="2:51" s="15" customFormat="1" ht="12">
      <c r="B382" s="259"/>
      <c r="C382" s="260"/>
      <c r="D382" s="210" t="s">
        <v>157</v>
      </c>
      <c r="E382" s="261" t="s">
        <v>36</v>
      </c>
      <c r="F382" s="262" t="s">
        <v>411</v>
      </c>
      <c r="G382" s="260"/>
      <c r="H382" s="263">
        <v>219.2</v>
      </c>
      <c r="I382" s="264"/>
      <c r="J382" s="260"/>
      <c r="K382" s="260"/>
      <c r="L382" s="265"/>
      <c r="M382" s="266"/>
      <c r="N382" s="267"/>
      <c r="O382" s="267"/>
      <c r="P382" s="267"/>
      <c r="Q382" s="267"/>
      <c r="R382" s="267"/>
      <c r="S382" s="267"/>
      <c r="T382" s="268"/>
      <c r="AT382" s="269" t="s">
        <v>157</v>
      </c>
      <c r="AU382" s="269" t="s">
        <v>88</v>
      </c>
      <c r="AV382" s="15" t="s">
        <v>166</v>
      </c>
      <c r="AW382" s="15" t="s">
        <v>44</v>
      </c>
      <c r="AX382" s="15" t="s">
        <v>79</v>
      </c>
      <c r="AY382" s="269" t="s">
        <v>148</v>
      </c>
    </row>
    <row r="383" spans="2:51" s="12" customFormat="1" ht="12">
      <c r="B383" s="208"/>
      <c r="C383" s="209"/>
      <c r="D383" s="210" t="s">
        <v>157</v>
      </c>
      <c r="E383" s="211" t="s">
        <v>36</v>
      </c>
      <c r="F383" s="212" t="s">
        <v>415</v>
      </c>
      <c r="G383" s="209"/>
      <c r="H383" s="213" t="s">
        <v>36</v>
      </c>
      <c r="I383" s="214"/>
      <c r="J383" s="209"/>
      <c r="K383" s="209"/>
      <c r="L383" s="215"/>
      <c r="M383" s="216"/>
      <c r="N383" s="217"/>
      <c r="O383" s="217"/>
      <c r="P383" s="217"/>
      <c r="Q383" s="217"/>
      <c r="R383" s="217"/>
      <c r="S383" s="217"/>
      <c r="T383" s="218"/>
      <c r="AT383" s="219" t="s">
        <v>157</v>
      </c>
      <c r="AU383" s="219" t="s">
        <v>88</v>
      </c>
      <c r="AV383" s="12" t="s">
        <v>23</v>
      </c>
      <c r="AW383" s="12" t="s">
        <v>44</v>
      </c>
      <c r="AX383" s="12" t="s">
        <v>79</v>
      </c>
      <c r="AY383" s="219" t="s">
        <v>148</v>
      </c>
    </row>
    <row r="384" spans="2:51" s="13" customFormat="1" ht="12">
      <c r="B384" s="220"/>
      <c r="C384" s="221"/>
      <c r="D384" s="210" t="s">
        <v>157</v>
      </c>
      <c r="E384" s="222" t="s">
        <v>36</v>
      </c>
      <c r="F384" s="223" t="s">
        <v>482</v>
      </c>
      <c r="G384" s="221"/>
      <c r="H384" s="224">
        <v>9.61</v>
      </c>
      <c r="I384" s="225"/>
      <c r="J384" s="221"/>
      <c r="K384" s="221"/>
      <c r="L384" s="226"/>
      <c r="M384" s="227"/>
      <c r="N384" s="228"/>
      <c r="O384" s="228"/>
      <c r="P384" s="228"/>
      <c r="Q384" s="228"/>
      <c r="R384" s="228"/>
      <c r="S384" s="228"/>
      <c r="T384" s="229"/>
      <c r="AT384" s="230" t="s">
        <v>157</v>
      </c>
      <c r="AU384" s="230" t="s">
        <v>88</v>
      </c>
      <c r="AV384" s="13" t="s">
        <v>88</v>
      </c>
      <c r="AW384" s="13" t="s">
        <v>44</v>
      </c>
      <c r="AX384" s="13" t="s">
        <v>79</v>
      </c>
      <c r="AY384" s="230" t="s">
        <v>148</v>
      </c>
    </row>
    <row r="385" spans="2:51" s="13" customFormat="1" ht="12">
      <c r="B385" s="220"/>
      <c r="C385" s="221"/>
      <c r="D385" s="210" t="s">
        <v>157</v>
      </c>
      <c r="E385" s="222" t="s">
        <v>36</v>
      </c>
      <c r="F385" s="223" t="s">
        <v>483</v>
      </c>
      <c r="G385" s="221"/>
      <c r="H385" s="224">
        <v>53.62</v>
      </c>
      <c r="I385" s="225"/>
      <c r="J385" s="221"/>
      <c r="K385" s="221"/>
      <c r="L385" s="226"/>
      <c r="M385" s="227"/>
      <c r="N385" s="228"/>
      <c r="O385" s="228"/>
      <c r="P385" s="228"/>
      <c r="Q385" s="228"/>
      <c r="R385" s="228"/>
      <c r="S385" s="228"/>
      <c r="T385" s="229"/>
      <c r="AT385" s="230" t="s">
        <v>157</v>
      </c>
      <c r="AU385" s="230" t="s">
        <v>88</v>
      </c>
      <c r="AV385" s="13" t="s">
        <v>88</v>
      </c>
      <c r="AW385" s="13" t="s">
        <v>44</v>
      </c>
      <c r="AX385" s="13" t="s">
        <v>79</v>
      </c>
      <c r="AY385" s="230" t="s">
        <v>148</v>
      </c>
    </row>
    <row r="386" spans="2:51" s="13" customFormat="1" ht="12">
      <c r="B386" s="220"/>
      <c r="C386" s="221"/>
      <c r="D386" s="210" t="s">
        <v>157</v>
      </c>
      <c r="E386" s="222" t="s">
        <v>36</v>
      </c>
      <c r="F386" s="223" t="s">
        <v>484</v>
      </c>
      <c r="G386" s="221"/>
      <c r="H386" s="224">
        <v>13.92</v>
      </c>
      <c r="I386" s="225"/>
      <c r="J386" s="221"/>
      <c r="K386" s="221"/>
      <c r="L386" s="226"/>
      <c r="M386" s="227"/>
      <c r="N386" s="228"/>
      <c r="O386" s="228"/>
      <c r="P386" s="228"/>
      <c r="Q386" s="228"/>
      <c r="R386" s="228"/>
      <c r="S386" s="228"/>
      <c r="T386" s="229"/>
      <c r="AT386" s="230" t="s">
        <v>157</v>
      </c>
      <c r="AU386" s="230" t="s">
        <v>88</v>
      </c>
      <c r="AV386" s="13" t="s">
        <v>88</v>
      </c>
      <c r="AW386" s="13" t="s">
        <v>44</v>
      </c>
      <c r="AX386" s="13" t="s">
        <v>79</v>
      </c>
      <c r="AY386" s="230" t="s">
        <v>148</v>
      </c>
    </row>
    <row r="387" spans="2:51" s="15" customFormat="1" ht="12">
      <c r="B387" s="259"/>
      <c r="C387" s="260"/>
      <c r="D387" s="210" t="s">
        <v>157</v>
      </c>
      <c r="E387" s="261" t="s">
        <v>36</v>
      </c>
      <c r="F387" s="262" t="s">
        <v>411</v>
      </c>
      <c r="G387" s="260"/>
      <c r="H387" s="263">
        <v>77.15</v>
      </c>
      <c r="I387" s="264"/>
      <c r="J387" s="260"/>
      <c r="K387" s="260"/>
      <c r="L387" s="265"/>
      <c r="M387" s="266"/>
      <c r="N387" s="267"/>
      <c r="O387" s="267"/>
      <c r="P387" s="267"/>
      <c r="Q387" s="267"/>
      <c r="R387" s="267"/>
      <c r="S387" s="267"/>
      <c r="T387" s="268"/>
      <c r="AT387" s="269" t="s">
        <v>157</v>
      </c>
      <c r="AU387" s="269" t="s">
        <v>88</v>
      </c>
      <c r="AV387" s="15" t="s">
        <v>166</v>
      </c>
      <c r="AW387" s="15" t="s">
        <v>44</v>
      </c>
      <c r="AX387" s="15" t="s">
        <v>79</v>
      </c>
      <c r="AY387" s="269" t="s">
        <v>148</v>
      </c>
    </row>
    <row r="388" spans="2:51" s="14" customFormat="1" ht="12">
      <c r="B388" s="231"/>
      <c r="C388" s="232"/>
      <c r="D388" s="233" t="s">
        <v>157</v>
      </c>
      <c r="E388" s="234" t="s">
        <v>36</v>
      </c>
      <c r="F388" s="235" t="s">
        <v>161</v>
      </c>
      <c r="G388" s="232"/>
      <c r="H388" s="236">
        <v>535.87</v>
      </c>
      <c r="I388" s="237"/>
      <c r="J388" s="232"/>
      <c r="K388" s="232"/>
      <c r="L388" s="238"/>
      <c r="M388" s="239"/>
      <c r="N388" s="240"/>
      <c r="O388" s="240"/>
      <c r="P388" s="240"/>
      <c r="Q388" s="240"/>
      <c r="R388" s="240"/>
      <c r="S388" s="240"/>
      <c r="T388" s="241"/>
      <c r="AT388" s="242" t="s">
        <v>157</v>
      </c>
      <c r="AU388" s="242" t="s">
        <v>88</v>
      </c>
      <c r="AV388" s="14" t="s">
        <v>155</v>
      </c>
      <c r="AW388" s="14" t="s">
        <v>44</v>
      </c>
      <c r="AX388" s="14" t="s">
        <v>23</v>
      </c>
      <c r="AY388" s="242" t="s">
        <v>148</v>
      </c>
    </row>
    <row r="389" spans="2:65" s="1" customFormat="1" ht="22.5" customHeight="1">
      <c r="B389" s="37"/>
      <c r="C389" s="246" t="s">
        <v>485</v>
      </c>
      <c r="D389" s="246" t="s">
        <v>260</v>
      </c>
      <c r="E389" s="247" t="s">
        <v>486</v>
      </c>
      <c r="F389" s="248" t="s">
        <v>487</v>
      </c>
      <c r="G389" s="249" t="s">
        <v>293</v>
      </c>
      <c r="H389" s="250">
        <v>7.665</v>
      </c>
      <c r="I389" s="251"/>
      <c r="J389" s="252">
        <f>ROUND(I389*H389,2)</f>
        <v>0</v>
      </c>
      <c r="K389" s="248" t="s">
        <v>154</v>
      </c>
      <c r="L389" s="253"/>
      <c r="M389" s="254" t="s">
        <v>36</v>
      </c>
      <c r="N389" s="255" t="s">
        <v>50</v>
      </c>
      <c r="O389" s="38"/>
      <c r="P389" s="205">
        <f>O389*H389</f>
        <v>0</v>
      </c>
      <c r="Q389" s="205">
        <v>0.0005</v>
      </c>
      <c r="R389" s="205">
        <f>Q389*H389</f>
        <v>0.0038325</v>
      </c>
      <c r="S389" s="205">
        <v>0</v>
      </c>
      <c r="T389" s="206">
        <f>S389*H389</f>
        <v>0</v>
      </c>
      <c r="AR389" s="19" t="s">
        <v>199</v>
      </c>
      <c r="AT389" s="19" t="s">
        <v>260</v>
      </c>
      <c r="AU389" s="19" t="s">
        <v>88</v>
      </c>
      <c r="AY389" s="19" t="s">
        <v>148</v>
      </c>
      <c r="BE389" s="207">
        <f>IF(N389="základní",J389,0)</f>
        <v>0</v>
      </c>
      <c r="BF389" s="207">
        <f>IF(N389="snížená",J389,0)</f>
        <v>0</v>
      </c>
      <c r="BG389" s="207">
        <f>IF(N389="zákl. přenesená",J389,0)</f>
        <v>0</v>
      </c>
      <c r="BH389" s="207">
        <f>IF(N389="sníž. přenesená",J389,0)</f>
        <v>0</v>
      </c>
      <c r="BI389" s="207">
        <f>IF(N389="nulová",J389,0)</f>
        <v>0</v>
      </c>
      <c r="BJ389" s="19" t="s">
        <v>23</v>
      </c>
      <c r="BK389" s="207">
        <f>ROUND(I389*H389,2)</f>
        <v>0</v>
      </c>
      <c r="BL389" s="19" t="s">
        <v>155</v>
      </c>
      <c r="BM389" s="19" t="s">
        <v>488</v>
      </c>
    </row>
    <row r="390" spans="2:51" s="13" customFormat="1" ht="12">
      <c r="B390" s="220"/>
      <c r="C390" s="221"/>
      <c r="D390" s="210" t="s">
        <v>157</v>
      </c>
      <c r="E390" s="222" t="s">
        <v>36</v>
      </c>
      <c r="F390" s="223" t="s">
        <v>489</v>
      </c>
      <c r="G390" s="221"/>
      <c r="H390" s="224">
        <v>7.3</v>
      </c>
      <c r="I390" s="225"/>
      <c r="J390" s="221"/>
      <c r="K390" s="221"/>
      <c r="L390" s="226"/>
      <c r="M390" s="227"/>
      <c r="N390" s="228"/>
      <c r="O390" s="228"/>
      <c r="P390" s="228"/>
      <c r="Q390" s="228"/>
      <c r="R390" s="228"/>
      <c r="S390" s="228"/>
      <c r="T390" s="229"/>
      <c r="AT390" s="230" t="s">
        <v>157</v>
      </c>
      <c r="AU390" s="230" t="s">
        <v>88</v>
      </c>
      <c r="AV390" s="13" t="s">
        <v>88</v>
      </c>
      <c r="AW390" s="13" t="s">
        <v>44</v>
      </c>
      <c r="AX390" s="13" t="s">
        <v>79</v>
      </c>
      <c r="AY390" s="230" t="s">
        <v>148</v>
      </c>
    </row>
    <row r="391" spans="2:51" s="14" customFormat="1" ht="12">
      <c r="B391" s="231"/>
      <c r="C391" s="232"/>
      <c r="D391" s="210" t="s">
        <v>157</v>
      </c>
      <c r="E391" s="243" t="s">
        <v>36</v>
      </c>
      <c r="F391" s="244" t="s">
        <v>161</v>
      </c>
      <c r="G391" s="232"/>
      <c r="H391" s="245">
        <v>7.3</v>
      </c>
      <c r="I391" s="237"/>
      <c r="J391" s="232"/>
      <c r="K391" s="232"/>
      <c r="L391" s="238"/>
      <c r="M391" s="239"/>
      <c r="N391" s="240"/>
      <c r="O391" s="240"/>
      <c r="P391" s="240"/>
      <c r="Q391" s="240"/>
      <c r="R391" s="240"/>
      <c r="S391" s="240"/>
      <c r="T391" s="241"/>
      <c r="AT391" s="242" t="s">
        <v>157</v>
      </c>
      <c r="AU391" s="242" t="s">
        <v>88</v>
      </c>
      <c r="AV391" s="14" t="s">
        <v>155</v>
      </c>
      <c r="AW391" s="14" t="s">
        <v>44</v>
      </c>
      <c r="AX391" s="14" t="s">
        <v>79</v>
      </c>
      <c r="AY391" s="242" t="s">
        <v>148</v>
      </c>
    </row>
    <row r="392" spans="2:51" s="13" customFormat="1" ht="12">
      <c r="B392" s="220"/>
      <c r="C392" s="221"/>
      <c r="D392" s="233" t="s">
        <v>157</v>
      </c>
      <c r="E392" s="256" t="s">
        <v>36</v>
      </c>
      <c r="F392" s="257" t="s">
        <v>490</v>
      </c>
      <c r="G392" s="221"/>
      <c r="H392" s="258">
        <v>7.665</v>
      </c>
      <c r="I392" s="225"/>
      <c r="J392" s="221"/>
      <c r="K392" s="221"/>
      <c r="L392" s="226"/>
      <c r="M392" s="227"/>
      <c r="N392" s="228"/>
      <c r="O392" s="228"/>
      <c r="P392" s="228"/>
      <c r="Q392" s="228"/>
      <c r="R392" s="228"/>
      <c r="S392" s="228"/>
      <c r="T392" s="229"/>
      <c r="AT392" s="230" t="s">
        <v>157</v>
      </c>
      <c r="AU392" s="230" t="s">
        <v>88</v>
      </c>
      <c r="AV392" s="13" t="s">
        <v>88</v>
      </c>
      <c r="AW392" s="13" t="s">
        <v>44</v>
      </c>
      <c r="AX392" s="13" t="s">
        <v>23</v>
      </c>
      <c r="AY392" s="230" t="s">
        <v>148</v>
      </c>
    </row>
    <row r="393" spans="2:65" s="1" customFormat="1" ht="22.5" customHeight="1">
      <c r="B393" s="37"/>
      <c r="C393" s="246" t="s">
        <v>491</v>
      </c>
      <c r="D393" s="246" t="s">
        <v>260</v>
      </c>
      <c r="E393" s="247" t="s">
        <v>492</v>
      </c>
      <c r="F393" s="248" t="s">
        <v>493</v>
      </c>
      <c r="G393" s="249" t="s">
        <v>293</v>
      </c>
      <c r="H393" s="250">
        <v>13.125</v>
      </c>
      <c r="I393" s="251"/>
      <c r="J393" s="252">
        <f>ROUND(I393*H393,2)</f>
        <v>0</v>
      </c>
      <c r="K393" s="248" t="s">
        <v>154</v>
      </c>
      <c r="L393" s="253"/>
      <c r="M393" s="254" t="s">
        <v>36</v>
      </c>
      <c r="N393" s="255" t="s">
        <v>50</v>
      </c>
      <c r="O393" s="38"/>
      <c r="P393" s="205">
        <f>O393*H393</f>
        <v>0</v>
      </c>
      <c r="Q393" s="205">
        <v>0.0005</v>
      </c>
      <c r="R393" s="205">
        <f>Q393*H393</f>
        <v>0.0065625</v>
      </c>
      <c r="S393" s="205">
        <v>0</v>
      </c>
      <c r="T393" s="206">
        <f>S393*H393</f>
        <v>0</v>
      </c>
      <c r="AR393" s="19" t="s">
        <v>199</v>
      </c>
      <c r="AT393" s="19" t="s">
        <v>260</v>
      </c>
      <c r="AU393" s="19" t="s">
        <v>88</v>
      </c>
      <c r="AY393" s="19" t="s">
        <v>148</v>
      </c>
      <c r="BE393" s="207">
        <f>IF(N393="základní",J393,0)</f>
        <v>0</v>
      </c>
      <c r="BF393" s="207">
        <f>IF(N393="snížená",J393,0)</f>
        <v>0</v>
      </c>
      <c r="BG393" s="207">
        <f>IF(N393="zákl. přenesená",J393,0)</f>
        <v>0</v>
      </c>
      <c r="BH393" s="207">
        <f>IF(N393="sníž. přenesená",J393,0)</f>
        <v>0</v>
      </c>
      <c r="BI393" s="207">
        <f>IF(N393="nulová",J393,0)</f>
        <v>0</v>
      </c>
      <c r="BJ393" s="19" t="s">
        <v>23</v>
      </c>
      <c r="BK393" s="207">
        <f>ROUND(I393*H393,2)</f>
        <v>0</v>
      </c>
      <c r="BL393" s="19" t="s">
        <v>155</v>
      </c>
      <c r="BM393" s="19" t="s">
        <v>494</v>
      </c>
    </row>
    <row r="394" spans="2:51" s="13" customFormat="1" ht="12">
      <c r="B394" s="220"/>
      <c r="C394" s="221"/>
      <c r="D394" s="210" t="s">
        <v>157</v>
      </c>
      <c r="E394" s="222" t="s">
        <v>36</v>
      </c>
      <c r="F394" s="223" t="s">
        <v>495</v>
      </c>
      <c r="G394" s="221"/>
      <c r="H394" s="224">
        <v>12.5</v>
      </c>
      <c r="I394" s="225"/>
      <c r="J394" s="221"/>
      <c r="K394" s="221"/>
      <c r="L394" s="226"/>
      <c r="M394" s="227"/>
      <c r="N394" s="228"/>
      <c r="O394" s="228"/>
      <c r="P394" s="228"/>
      <c r="Q394" s="228"/>
      <c r="R394" s="228"/>
      <c r="S394" s="228"/>
      <c r="T394" s="229"/>
      <c r="AT394" s="230" t="s">
        <v>157</v>
      </c>
      <c r="AU394" s="230" t="s">
        <v>88</v>
      </c>
      <c r="AV394" s="13" t="s">
        <v>88</v>
      </c>
      <c r="AW394" s="13" t="s">
        <v>44</v>
      </c>
      <c r="AX394" s="13" t="s">
        <v>79</v>
      </c>
      <c r="AY394" s="230" t="s">
        <v>148</v>
      </c>
    </row>
    <row r="395" spans="2:51" s="14" customFormat="1" ht="12">
      <c r="B395" s="231"/>
      <c r="C395" s="232"/>
      <c r="D395" s="210" t="s">
        <v>157</v>
      </c>
      <c r="E395" s="243" t="s">
        <v>36</v>
      </c>
      <c r="F395" s="244" t="s">
        <v>161</v>
      </c>
      <c r="G395" s="232"/>
      <c r="H395" s="245">
        <v>12.5</v>
      </c>
      <c r="I395" s="237"/>
      <c r="J395" s="232"/>
      <c r="K395" s="232"/>
      <c r="L395" s="238"/>
      <c r="M395" s="239"/>
      <c r="N395" s="240"/>
      <c r="O395" s="240"/>
      <c r="P395" s="240"/>
      <c r="Q395" s="240"/>
      <c r="R395" s="240"/>
      <c r="S395" s="240"/>
      <c r="T395" s="241"/>
      <c r="AT395" s="242" t="s">
        <v>157</v>
      </c>
      <c r="AU395" s="242" t="s">
        <v>88</v>
      </c>
      <c r="AV395" s="14" t="s">
        <v>155</v>
      </c>
      <c r="AW395" s="14" t="s">
        <v>44</v>
      </c>
      <c r="AX395" s="14" t="s">
        <v>79</v>
      </c>
      <c r="AY395" s="242" t="s">
        <v>148</v>
      </c>
    </row>
    <row r="396" spans="2:51" s="13" customFormat="1" ht="12">
      <c r="B396" s="220"/>
      <c r="C396" s="221"/>
      <c r="D396" s="233" t="s">
        <v>157</v>
      </c>
      <c r="E396" s="256" t="s">
        <v>36</v>
      </c>
      <c r="F396" s="257" t="s">
        <v>496</v>
      </c>
      <c r="G396" s="221"/>
      <c r="H396" s="258">
        <v>13.125</v>
      </c>
      <c r="I396" s="225"/>
      <c r="J396" s="221"/>
      <c r="K396" s="221"/>
      <c r="L396" s="226"/>
      <c r="M396" s="227"/>
      <c r="N396" s="228"/>
      <c r="O396" s="228"/>
      <c r="P396" s="228"/>
      <c r="Q396" s="228"/>
      <c r="R396" s="228"/>
      <c r="S396" s="228"/>
      <c r="T396" s="229"/>
      <c r="AT396" s="230" t="s">
        <v>157</v>
      </c>
      <c r="AU396" s="230" t="s">
        <v>88</v>
      </c>
      <c r="AV396" s="13" t="s">
        <v>88</v>
      </c>
      <c r="AW396" s="13" t="s">
        <v>44</v>
      </c>
      <c r="AX396" s="13" t="s">
        <v>23</v>
      </c>
      <c r="AY396" s="230" t="s">
        <v>148</v>
      </c>
    </row>
    <row r="397" spans="2:65" s="1" customFormat="1" ht="22.5" customHeight="1">
      <c r="B397" s="37"/>
      <c r="C397" s="246" t="s">
        <v>497</v>
      </c>
      <c r="D397" s="246" t="s">
        <v>260</v>
      </c>
      <c r="E397" s="247" t="s">
        <v>498</v>
      </c>
      <c r="F397" s="248" t="s">
        <v>499</v>
      </c>
      <c r="G397" s="249" t="s">
        <v>293</v>
      </c>
      <c r="H397" s="250">
        <v>76.776</v>
      </c>
      <c r="I397" s="251"/>
      <c r="J397" s="252">
        <f>ROUND(I397*H397,2)</f>
        <v>0</v>
      </c>
      <c r="K397" s="248" t="s">
        <v>154</v>
      </c>
      <c r="L397" s="253"/>
      <c r="M397" s="254" t="s">
        <v>36</v>
      </c>
      <c r="N397" s="255" t="s">
        <v>50</v>
      </c>
      <c r="O397" s="38"/>
      <c r="P397" s="205">
        <f>O397*H397</f>
        <v>0</v>
      </c>
      <c r="Q397" s="205">
        <v>0.0002</v>
      </c>
      <c r="R397" s="205">
        <f>Q397*H397</f>
        <v>0.0153552</v>
      </c>
      <c r="S397" s="205">
        <v>0</v>
      </c>
      <c r="T397" s="206">
        <f>S397*H397</f>
        <v>0</v>
      </c>
      <c r="AR397" s="19" t="s">
        <v>199</v>
      </c>
      <c r="AT397" s="19" t="s">
        <v>260</v>
      </c>
      <c r="AU397" s="19" t="s">
        <v>88</v>
      </c>
      <c r="AY397" s="19" t="s">
        <v>148</v>
      </c>
      <c r="BE397" s="207">
        <f>IF(N397="základní",J397,0)</f>
        <v>0</v>
      </c>
      <c r="BF397" s="207">
        <f>IF(N397="snížená",J397,0)</f>
        <v>0</v>
      </c>
      <c r="BG397" s="207">
        <f>IF(N397="zákl. přenesená",J397,0)</f>
        <v>0</v>
      </c>
      <c r="BH397" s="207">
        <f>IF(N397="sníž. přenesená",J397,0)</f>
        <v>0</v>
      </c>
      <c r="BI397" s="207">
        <f>IF(N397="nulová",J397,0)</f>
        <v>0</v>
      </c>
      <c r="BJ397" s="19" t="s">
        <v>23</v>
      </c>
      <c r="BK397" s="207">
        <f>ROUND(I397*H397,2)</f>
        <v>0</v>
      </c>
      <c r="BL397" s="19" t="s">
        <v>155</v>
      </c>
      <c r="BM397" s="19" t="s">
        <v>500</v>
      </c>
    </row>
    <row r="398" spans="2:51" s="13" customFormat="1" ht="12">
      <c r="B398" s="220"/>
      <c r="C398" s="221"/>
      <c r="D398" s="210" t="s">
        <v>157</v>
      </c>
      <c r="E398" s="222" t="s">
        <v>36</v>
      </c>
      <c r="F398" s="223" t="s">
        <v>410</v>
      </c>
      <c r="G398" s="221"/>
      <c r="H398" s="224">
        <v>27.27</v>
      </c>
      <c r="I398" s="225"/>
      <c r="J398" s="221"/>
      <c r="K398" s="221"/>
      <c r="L398" s="226"/>
      <c r="M398" s="227"/>
      <c r="N398" s="228"/>
      <c r="O398" s="228"/>
      <c r="P398" s="228"/>
      <c r="Q398" s="228"/>
      <c r="R398" s="228"/>
      <c r="S398" s="228"/>
      <c r="T398" s="229"/>
      <c r="AT398" s="230" t="s">
        <v>157</v>
      </c>
      <c r="AU398" s="230" t="s">
        <v>88</v>
      </c>
      <c r="AV398" s="13" t="s">
        <v>88</v>
      </c>
      <c r="AW398" s="13" t="s">
        <v>44</v>
      </c>
      <c r="AX398" s="13" t="s">
        <v>79</v>
      </c>
      <c r="AY398" s="230" t="s">
        <v>148</v>
      </c>
    </row>
    <row r="399" spans="2:51" s="13" customFormat="1" ht="12">
      <c r="B399" s="220"/>
      <c r="C399" s="221"/>
      <c r="D399" s="210" t="s">
        <v>157</v>
      </c>
      <c r="E399" s="222" t="s">
        <v>36</v>
      </c>
      <c r="F399" s="223" t="s">
        <v>414</v>
      </c>
      <c r="G399" s="221"/>
      <c r="H399" s="224">
        <v>31.93</v>
      </c>
      <c r="I399" s="225"/>
      <c r="J399" s="221"/>
      <c r="K399" s="221"/>
      <c r="L399" s="226"/>
      <c r="M399" s="227"/>
      <c r="N399" s="228"/>
      <c r="O399" s="228"/>
      <c r="P399" s="228"/>
      <c r="Q399" s="228"/>
      <c r="R399" s="228"/>
      <c r="S399" s="228"/>
      <c r="T399" s="229"/>
      <c r="AT399" s="230" t="s">
        <v>157</v>
      </c>
      <c r="AU399" s="230" t="s">
        <v>88</v>
      </c>
      <c r="AV399" s="13" t="s">
        <v>88</v>
      </c>
      <c r="AW399" s="13" t="s">
        <v>44</v>
      </c>
      <c r="AX399" s="13" t="s">
        <v>79</v>
      </c>
      <c r="AY399" s="230" t="s">
        <v>148</v>
      </c>
    </row>
    <row r="400" spans="2:51" s="13" customFormat="1" ht="12">
      <c r="B400" s="220"/>
      <c r="C400" s="221"/>
      <c r="D400" s="210" t="s">
        <v>157</v>
      </c>
      <c r="E400" s="222" t="s">
        <v>36</v>
      </c>
      <c r="F400" s="223" t="s">
        <v>417</v>
      </c>
      <c r="G400" s="221"/>
      <c r="H400" s="224">
        <v>13.92</v>
      </c>
      <c r="I400" s="225"/>
      <c r="J400" s="221"/>
      <c r="K400" s="221"/>
      <c r="L400" s="226"/>
      <c r="M400" s="227"/>
      <c r="N400" s="228"/>
      <c r="O400" s="228"/>
      <c r="P400" s="228"/>
      <c r="Q400" s="228"/>
      <c r="R400" s="228"/>
      <c r="S400" s="228"/>
      <c r="T400" s="229"/>
      <c r="AT400" s="230" t="s">
        <v>157</v>
      </c>
      <c r="AU400" s="230" t="s">
        <v>88</v>
      </c>
      <c r="AV400" s="13" t="s">
        <v>88</v>
      </c>
      <c r="AW400" s="13" t="s">
        <v>44</v>
      </c>
      <c r="AX400" s="13" t="s">
        <v>79</v>
      </c>
      <c r="AY400" s="230" t="s">
        <v>148</v>
      </c>
    </row>
    <row r="401" spans="2:51" s="14" customFormat="1" ht="12">
      <c r="B401" s="231"/>
      <c r="C401" s="232"/>
      <c r="D401" s="210" t="s">
        <v>157</v>
      </c>
      <c r="E401" s="243" t="s">
        <v>36</v>
      </c>
      <c r="F401" s="244" t="s">
        <v>161</v>
      </c>
      <c r="G401" s="232"/>
      <c r="H401" s="245">
        <v>73.12</v>
      </c>
      <c r="I401" s="237"/>
      <c r="J401" s="232"/>
      <c r="K401" s="232"/>
      <c r="L401" s="238"/>
      <c r="M401" s="239"/>
      <c r="N401" s="240"/>
      <c r="O401" s="240"/>
      <c r="P401" s="240"/>
      <c r="Q401" s="240"/>
      <c r="R401" s="240"/>
      <c r="S401" s="240"/>
      <c r="T401" s="241"/>
      <c r="AT401" s="242" t="s">
        <v>157</v>
      </c>
      <c r="AU401" s="242" t="s">
        <v>88</v>
      </c>
      <c r="AV401" s="14" t="s">
        <v>155</v>
      </c>
      <c r="AW401" s="14" t="s">
        <v>44</v>
      </c>
      <c r="AX401" s="14" t="s">
        <v>79</v>
      </c>
      <c r="AY401" s="242" t="s">
        <v>148</v>
      </c>
    </row>
    <row r="402" spans="2:51" s="13" customFormat="1" ht="12">
      <c r="B402" s="220"/>
      <c r="C402" s="221"/>
      <c r="D402" s="233" t="s">
        <v>157</v>
      </c>
      <c r="E402" s="256" t="s">
        <v>36</v>
      </c>
      <c r="F402" s="257" t="s">
        <v>501</v>
      </c>
      <c r="G402" s="221"/>
      <c r="H402" s="258">
        <v>76.776</v>
      </c>
      <c r="I402" s="225"/>
      <c r="J402" s="221"/>
      <c r="K402" s="221"/>
      <c r="L402" s="226"/>
      <c r="M402" s="227"/>
      <c r="N402" s="228"/>
      <c r="O402" s="228"/>
      <c r="P402" s="228"/>
      <c r="Q402" s="228"/>
      <c r="R402" s="228"/>
      <c r="S402" s="228"/>
      <c r="T402" s="229"/>
      <c r="AT402" s="230" t="s">
        <v>157</v>
      </c>
      <c r="AU402" s="230" t="s">
        <v>88</v>
      </c>
      <c r="AV402" s="13" t="s">
        <v>88</v>
      </c>
      <c r="AW402" s="13" t="s">
        <v>44</v>
      </c>
      <c r="AX402" s="13" t="s">
        <v>23</v>
      </c>
      <c r="AY402" s="230" t="s">
        <v>148</v>
      </c>
    </row>
    <row r="403" spans="2:65" s="1" customFormat="1" ht="22.5" customHeight="1">
      <c r="B403" s="37"/>
      <c r="C403" s="246" t="s">
        <v>502</v>
      </c>
      <c r="D403" s="246" t="s">
        <v>260</v>
      </c>
      <c r="E403" s="247" t="s">
        <v>503</v>
      </c>
      <c r="F403" s="248" t="s">
        <v>504</v>
      </c>
      <c r="G403" s="249" t="s">
        <v>293</v>
      </c>
      <c r="H403" s="250">
        <v>465.098</v>
      </c>
      <c r="I403" s="251"/>
      <c r="J403" s="252">
        <f>ROUND(I403*H403,2)</f>
        <v>0</v>
      </c>
      <c r="K403" s="248" t="s">
        <v>154</v>
      </c>
      <c r="L403" s="253"/>
      <c r="M403" s="254" t="s">
        <v>36</v>
      </c>
      <c r="N403" s="255" t="s">
        <v>50</v>
      </c>
      <c r="O403" s="38"/>
      <c r="P403" s="205">
        <f>O403*H403</f>
        <v>0</v>
      </c>
      <c r="Q403" s="205">
        <v>3E-05</v>
      </c>
      <c r="R403" s="205">
        <f>Q403*H403</f>
        <v>0.01395294</v>
      </c>
      <c r="S403" s="205">
        <v>0</v>
      </c>
      <c r="T403" s="206">
        <f>S403*H403</f>
        <v>0</v>
      </c>
      <c r="AR403" s="19" t="s">
        <v>199</v>
      </c>
      <c r="AT403" s="19" t="s">
        <v>260</v>
      </c>
      <c r="AU403" s="19" t="s">
        <v>88</v>
      </c>
      <c r="AY403" s="19" t="s">
        <v>148</v>
      </c>
      <c r="BE403" s="207">
        <f>IF(N403="základní",J403,0)</f>
        <v>0</v>
      </c>
      <c r="BF403" s="207">
        <f>IF(N403="snížená",J403,0)</f>
        <v>0</v>
      </c>
      <c r="BG403" s="207">
        <f>IF(N403="zákl. přenesená",J403,0)</f>
        <v>0</v>
      </c>
      <c r="BH403" s="207">
        <f>IF(N403="sníž. přenesená",J403,0)</f>
        <v>0</v>
      </c>
      <c r="BI403" s="207">
        <f>IF(N403="nulová",J403,0)</f>
        <v>0</v>
      </c>
      <c r="BJ403" s="19" t="s">
        <v>23</v>
      </c>
      <c r="BK403" s="207">
        <f>ROUND(I403*H403,2)</f>
        <v>0</v>
      </c>
      <c r="BL403" s="19" t="s">
        <v>155</v>
      </c>
      <c r="BM403" s="19" t="s">
        <v>505</v>
      </c>
    </row>
    <row r="404" spans="2:51" s="13" customFormat="1" ht="12">
      <c r="B404" s="220"/>
      <c r="C404" s="221"/>
      <c r="D404" s="210" t="s">
        <v>157</v>
      </c>
      <c r="E404" s="222" t="s">
        <v>36</v>
      </c>
      <c r="F404" s="223" t="s">
        <v>506</v>
      </c>
      <c r="G404" s="221"/>
      <c r="H404" s="224">
        <v>81</v>
      </c>
      <c r="I404" s="225"/>
      <c r="J404" s="221"/>
      <c r="K404" s="221"/>
      <c r="L404" s="226"/>
      <c r="M404" s="227"/>
      <c r="N404" s="228"/>
      <c r="O404" s="228"/>
      <c r="P404" s="228"/>
      <c r="Q404" s="228"/>
      <c r="R404" s="228"/>
      <c r="S404" s="228"/>
      <c r="T404" s="229"/>
      <c r="AT404" s="230" t="s">
        <v>157</v>
      </c>
      <c r="AU404" s="230" t="s">
        <v>88</v>
      </c>
      <c r="AV404" s="13" t="s">
        <v>88</v>
      </c>
      <c r="AW404" s="13" t="s">
        <v>44</v>
      </c>
      <c r="AX404" s="13" t="s">
        <v>79</v>
      </c>
      <c r="AY404" s="230" t="s">
        <v>148</v>
      </c>
    </row>
    <row r="405" spans="2:51" s="13" customFormat="1" ht="12">
      <c r="B405" s="220"/>
      <c r="C405" s="221"/>
      <c r="D405" s="210" t="s">
        <v>157</v>
      </c>
      <c r="E405" s="222" t="s">
        <v>36</v>
      </c>
      <c r="F405" s="223" t="s">
        <v>507</v>
      </c>
      <c r="G405" s="221"/>
      <c r="H405" s="224">
        <v>106.65</v>
      </c>
      <c r="I405" s="225"/>
      <c r="J405" s="221"/>
      <c r="K405" s="221"/>
      <c r="L405" s="226"/>
      <c r="M405" s="227"/>
      <c r="N405" s="228"/>
      <c r="O405" s="228"/>
      <c r="P405" s="228"/>
      <c r="Q405" s="228"/>
      <c r="R405" s="228"/>
      <c r="S405" s="228"/>
      <c r="T405" s="229"/>
      <c r="AT405" s="230" t="s">
        <v>157</v>
      </c>
      <c r="AU405" s="230" t="s">
        <v>88</v>
      </c>
      <c r="AV405" s="13" t="s">
        <v>88</v>
      </c>
      <c r="AW405" s="13" t="s">
        <v>44</v>
      </c>
      <c r="AX405" s="13" t="s">
        <v>79</v>
      </c>
      <c r="AY405" s="230" t="s">
        <v>148</v>
      </c>
    </row>
    <row r="406" spans="2:51" s="13" customFormat="1" ht="12">
      <c r="B406" s="220"/>
      <c r="C406" s="221"/>
      <c r="D406" s="210" t="s">
        <v>157</v>
      </c>
      <c r="E406" s="222" t="s">
        <v>36</v>
      </c>
      <c r="F406" s="223" t="s">
        <v>508</v>
      </c>
      <c r="G406" s="221"/>
      <c r="H406" s="224">
        <v>12.1</v>
      </c>
      <c r="I406" s="225"/>
      <c r="J406" s="221"/>
      <c r="K406" s="221"/>
      <c r="L406" s="226"/>
      <c r="M406" s="227"/>
      <c r="N406" s="228"/>
      <c r="O406" s="228"/>
      <c r="P406" s="228"/>
      <c r="Q406" s="228"/>
      <c r="R406" s="228"/>
      <c r="S406" s="228"/>
      <c r="T406" s="229"/>
      <c r="AT406" s="230" t="s">
        <v>157</v>
      </c>
      <c r="AU406" s="230" t="s">
        <v>88</v>
      </c>
      <c r="AV406" s="13" t="s">
        <v>88</v>
      </c>
      <c r="AW406" s="13" t="s">
        <v>44</v>
      </c>
      <c r="AX406" s="13" t="s">
        <v>79</v>
      </c>
      <c r="AY406" s="230" t="s">
        <v>148</v>
      </c>
    </row>
    <row r="407" spans="2:51" s="13" customFormat="1" ht="12">
      <c r="B407" s="220"/>
      <c r="C407" s="221"/>
      <c r="D407" s="210" t="s">
        <v>157</v>
      </c>
      <c r="E407" s="222" t="s">
        <v>36</v>
      </c>
      <c r="F407" s="223" t="s">
        <v>509</v>
      </c>
      <c r="G407" s="221"/>
      <c r="H407" s="224">
        <v>11.5</v>
      </c>
      <c r="I407" s="225"/>
      <c r="J407" s="221"/>
      <c r="K407" s="221"/>
      <c r="L407" s="226"/>
      <c r="M407" s="227"/>
      <c r="N407" s="228"/>
      <c r="O407" s="228"/>
      <c r="P407" s="228"/>
      <c r="Q407" s="228"/>
      <c r="R407" s="228"/>
      <c r="S407" s="228"/>
      <c r="T407" s="229"/>
      <c r="AT407" s="230" t="s">
        <v>157</v>
      </c>
      <c r="AU407" s="230" t="s">
        <v>88</v>
      </c>
      <c r="AV407" s="13" t="s">
        <v>88</v>
      </c>
      <c r="AW407" s="13" t="s">
        <v>44</v>
      </c>
      <c r="AX407" s="13" t="s">
        <v>79</v>
      </c>
      <c r="AY407" s="230" t="s">
        <v>148</v>
      </c>
    </row>
    <row r="408" spans="2:51" s="13" customFormat="1" ht="24">
      <c r="B408" s="220"/>
      <c r="C408" s="221"/>
      <c r="D408" s="210" t="s">
        <v>157</v>
      </c>
      <c r="E408" s="222" t="s">
        <v>36</v>
      </c>
      <c r="F408" s="223" t="s">
        <v>413</v>
      </c>
      <c r="G408" s="221"/>
      <c r="H408" s="224">
        <v>168.47</v>
      </c>
      <c r="I408" s="225"/>
      <c r="J408" s="221"/>
      <c r="K408" s="221"/>
      <c r="L408" s="226"/>
      <c r="M408" s="227"/>
      <c r="N408" s="228"/>
      <c r="O408" s="228"/>
      <c r="P408" s="228"/>
      <c r="Q408" s="228"/>
      <c r="R408" s="228"/>
      <c r="S408" s="228"/>
      <c r="T408" s="229"/>
      <c r="AT408" s="230" t="s">
        <v>157</v>
      </c>
      <c r="AU408" s="230" t="s">
        <v>88</v>
      </c>
      <c r="AV408" s="13" t="s">
        <v>88</v>
      </c>
      <c r="AW408" s="13" t="s">
        <v>44</v>
      </c>
      <c r="AX408" s="13" t="s">
        <v>79</v>
      </c>
      <c r="AY408" s="230" t="s">
        <v>148</v>
      </c>
    </row>
    <row r="409" spans="2:51" s="13" customFormat="1" ht="12">
      <c r="B409" s="220"/>
      <c r="C409" s="221"/>
      <c r="D409" s="210" t="s">
        <v>157</v>
      </c>
      <c r="E409" s="222" t="s">
        <v>36</v>
      </c>
      <c r="F409" s="223" t="s">
        <v>510</v>
      </c>
      <c r="G409" s="221"/>
      <c r="H409" s="224">
        <v>9.61</v>
      </c>
      <c r="I409" s="225"/>
      <c r="J409" s="221"/>
      <c r="K409" s="221"/>
      <c r="L409" s="226"/>
      <c r="M409" s="227"/>
      <c r="N409" s="228"/>
      <c r="O409" s="228"/>
      <c r="P409" s="228"/>
      <c r="Q409" s="228"/>
      <c r="R409" s="228"/>
      <c r="S409" s="228"/>
      <c r="T409" s="229"/>
      <c r="AT409" s="230" t="s">
        <v>157</v>
      </c>
      <c r="AU409" s="230" t="s">
        <v>88</v>
      </c>
      <c r="AV409" s="13" t="s">
        <v>88</v>
      </c>
      <c r="AW409" s="13" t="s">
        <v>44</v>
      </c>
      <c r="AX409" s="13" t="s">
        <v>79</v>
      </c>
      <c r="AY409" s="230" t="s">
        <v>148</v>
      </c>
    </row>
    <row r="410" spans="2:51" s="13" customFormat="1" ht="12">
      <c r="B410" s="220"/>
      <c r="C410" s="221"/>
      <c r="D410" s="210" t="s">
        <v>157</v>
      </c>
      <c r="E410" s="222" t="s">
        <v>36</v>
      </c>
      <c r="F410" s="223" t="s">
        <v>416</v>
      </c>
      <c r="G410" s="221"/>
      <c r="H410" s="224">
        <v>53.62</v>
      </c>
      <c r="I410" s="225"/>
      <c r="J410" s="221"/>
      <c r="K410" s="221"/>
      <c r="L410" s="226"/>
      <c r="M410" s="227"/>
      <c r="N410" s="228"/>
      <c r="O410" s="228"/>
      <c r="P410" s="228"/>
      <c r="Q410" s="228"/>
      <c r="R410" s="228"/>
      <c r="S410" s="228"/>
      <c r="T410" s="229"/>
      <c r="AT410" s="230" t="s">
        <v>157</v>
      </c>
      <c r="AU410" s="230" t="s">
        <v>88</v>
      </c>
      <c r="AV410" s="13" t="s">
        <v>88</v>
      </c>
      <c r="AW410" s="13" t="s">
        <v>44</v>
      </c>
      <c r="AX410" s="13" t="s">
        <v>79</v>
      </c>
      <c r="AY410" s="230" t="s">
        <v>148</v>
      </c>
    </row>
    <row r="411" spans="2:51" s="14" customFormat="1" ht="12">
      <c r="B411" s="231"/>
      <c r="C411" s="232"/>
      <c r="D411" s="210" t="s">
        <v>157</v>
      </c>
      <c r="E411" s="243" t="s">
        <v>36</v>
      </c>
      <c r="F411" s="244" t="s">
        <v>161</v>
      </c>
      <c r="G411" s="232"/>
      <c r="H411" s="245">
        <v>442.95</v>
      </c>
      <c r="I411" s="237"/>
      <c r="J411" s="232"/>
      <c r="K411" s="232"/>
      <c r="L411" s="238"/>
      <c r="M411" s="239"/>
      <c r="N411" s="240"/>
      <c r="O411" s="240"/>
      <c r="P411" s="240"/>
      <c r="Q411" s="240"/>
      <c r="R411" s="240"/>
      <c r="S411" s="240"/>
      <c r="T411" s="241"/>
      <c r="AT411" s="242" t="s">
        <v>157</v>
      </c>
      <c r="AU411" s="242" t="s">
        <v>88</v>
      </c>
      <c r="AV411" s="14" t="s">
        <v>155</v>
      </c>
      <c r="AW411" s="14" t="s">
        <v>44</v>
      </c>
      <c r="AX411" s="14" t="s">
        <v>79</v>
      </c>
      <c r="AY411" s="242" t="s">
        <v>148</v>
      </c>
    </row>
    <row r="412" spans="2:51" s="13" customFormat="1" ht="12">
      <c r="B412" s="220"/>
      <c r="C412" s="221"/>
      <c r="D412" s="233" t="s">
        <v>157</v>
      </c>
      <c r="E412" s="256" t="s">
        <v>36</v>
      </c>
      <c r="F412" s="257" t="s">
        <v>511</v>
      </c>
      <c r="G412" s="221"/>
      <c r="H412" s="258">
        <v>465.0975</v>
      </c>
      <c r="I412" s="225"/>
      <c r="J412" s="221"/>
      <c r="K412" s="221"/>
      <c r="L412" s="226"/>
      <c r="M412" s="227"/>
      <c r="N412" s="228"/>
      <c r="O412" s="228"/>
      <c r="P412" s="228"/>
      <c r="Q412" s="228"/>
      <c r="R412" s="228"/>
      <c r="S412" s="228"/>
      <c r="T412" s="229"/>
      <c r="AT412" s="230" t="s">
        <v>157</v>
      </c>
      <c r="AU412" s="230" t="s">
        <v>88</v>
      </c>
      <c r="AV412" s="13" t="s">
        <v>88</v>
      </c>
      <c r="AW412" s="13" t="s">
        <v>44</v>
      </c>
      <c r="AX412" s="13" t="s">
        <v>23</v>
      </c>
      <c r="AY412" s="230" t="s">
        <v>148</v>
      </c>
    </row>
    <row r="413" spans="2:65" s="1" customFormat="1" ht="31.5" customHeight="1">
      <c r="B413" s="37"/>
      <c r="C413" s="196" t="s">
        <v>512</v>
      </c>
      <c r="D413" s="196" t="s">
        <v>150</v>
      </c>
      <c r="E413" s="197" t="s">
        <v>513</v>
      </c>
      <c r="F413" s="198" t="s">
        <v>514</v>
      </c>
      <c r="G413" s="199" t="s">
        <v>153</v>
      </c>
      <c r="H413" s="200">
        <v>50.432</v>
      </c>
      <c r="I413" s="201"/>
      <c r="J413" s="202">
        <f>ROUND(I413*H413,2)</f>
        <v>0</v>
      </c>
      <c r="K413" s="198" t="s">
        <v>154</v>
      </c>
      <c r="L413" s="57"/>
      <c r="M413" s="203" t="s">
        <v>36</v>
      </c>
      <c r="N413" s="204" t="s">
        <v>50</v>
      </c>
      <c r="O413" s="38"/>
      <c r="P413" s="205">
        <f>O413*H413</f>
        <v>0</v>
      </c>
      <c r="Q413" s="205">
        <v>0.00628</v>
      </c>
      <c r="R413" s="205">
        <f>Q413*H413</f>
        <v>0.31671296</v>
      </c>
      <c r="S413" s="205">
        <v>0</v>
      </c>
      <c r="T413" s="206">
        <f>S413*H413</f>
        <v>0</v>
      </c>
      <c r="AR413" s="19" t="s">
        <v>155</v>
      </c>
      <c r="AT413" s="19" t="s">
        <v>150</v>
      </c>
      <c r="AU413" s="19" t="s">
        <v>88</v>
      </c>
      <c r="AY413" s="19" t="s">
        <v>148</v>
      </c>
      <c r="BE413" s="207">
        <f>IF(N413="základní",J413,0)</f>
        <v>0</v>
      </c>
      <c r="BF413" s="207">
        <f>IF(N413="snížená",J413,0)</f>
        <v>0</v>
      </c>
      <c r="BG413" s="207">
        <f>IF(N413="zákl. přenesená",J413,0)</f>
        <v>0</v>
      </c>
      <c r="BH413" s="207">
        <f>IF(N413="sníž. přenesená",J413,0)</f>
        <v>0</v>
      </c>
      <c r="BI413" s="207">
        <f>IF(N413="nulová",J413,0)</f>
        <v>0</v>
      </c>
      <c r="BJ413" s="19" t="s">
        <v>23</v>
      </c>
      <c r="BK413" s="207">
        <f>ROUND(I413*H413,2)</f>
        <v>0</v>
      </c>
      <c r="BL413" s="19" t="s">
        <v>155</v>
      </c>
      <c r="BM413" s="19" t="s">
        <v>515</v>
      </c>
    </row>
    <row r="414" spans="2:51" s="12" customFormat="1" ht="12">
      <c r="B414" s="208"/>
      <c r="C414" s="209"/>
      <c r="D414" s="210" t="s">
        <v>157</v>
      </c>
      <c r="E414" s="211" t="s">
        <v>36</v>
      </c>
      <c r="F414" s="212" t="s">
        <v>158</v>
      </c>
      <c r="G414" s="209"/>
      <c r="H414" s="213" t="s">
        <v>36</v>
      </c>
      <c r="I414" s="214"/>
      <c r="J414" s="209"/>
      <c r="K414" s="209"/>
      <c r="L414" s="215"/>
      <c r="M414" s="216"/>
      <c r="N414" s="217"/>
      <c r="O414" s="217"/>
      <c r="P414" s="217"/>
      <c r="Q414" s="217"/>
      <c r="R414" s="217"/>
      <c r="S414" s="217"/>
      <c r="T414" s="218"/>
      <c r="AT414" s="219" t="s">
        <v>157</v>
      </c>
      <c r="AU414" s="219" t="s">
        <v>88</v>
      </c>
      <c r="AV414" s="12" t="s">
        <v>23</v>
      </c>
      <c r="AW414" s="12" t="s">
        <v>44</v>
      </c>
      <c r="AX414" s="12" t="s">
        <v>79</v>
      </c>
      <c r="AY414" s="219" t="s">
        <v>148</v>
      </c>
    </row>
    <row r="415" spans="2:51" s="12" customFormat="1" ht="12">
      <c r="B415" s="208"/>
      <c r="C415" s="209"/>
      <c r="D415" s="210" t="s">
        <v>157</v>
      </c>
      <c r="E415" s="211" t="s">
        <v>36</v>
      </c>
      <c r="F415" s="212" t="s">
        <v>159</v>
      </c>
      <c r="G415" s="209"/>
      <c r="H415" s="213" t="s">
        <v>36</v>
      </c>
      <c r="I415" s="214"/>
      <c r="J415" s="209"/>
      <c r="K415" s="209"/>
      <c r="L415" s="215"/>
      <c r="M415" s="216"/>
      <c r="N415" s="217"/>
      <c r="O415" s="217"/>
      <c r="P415" s="217"/>
      <c r="Q415" s="217"/>
      <c r="R415" s="217"/>
      <c r="S415" s="217"/>
      <c r="T415" s="218"/>
      <c r="AT415" s="219" t="s">
        <v>157</v>
      </c>
      <c r="AU415" s="219" t="s">
        <v>88</v>
      </c>
      <c r="AV415" s="12" t="s">
        <v>23</v>
      </c>
      <c r="AW415" s="12" t="s">
        <v>44</v>
      </c>
      <c r="AX415" s="12" t="s">
        <v>79</v>
      </c>
      <c r="AY415" s="219" t="s">
        <v>148</v>
      </c>
    </row>
    <row r="416" spans="2:51" s="12" customFormat="1" ht="12">
      <c r="B416" s="208"/>
      <c r="C416" s="209"/>
      <c r="D416" s="210" t="s">
        <v>157</v>
      </c>
      <c r="E416" s="211" t="s">
        <v>36</v>
      </c>
      <c r="F416" s="212" t="s">
        <v>516</v>
      </c>
      <c r="G416" s="209"/>
      <c r="H416" s="213" t="s">
        <v>36</v>
      </c>
      <c r="I416" s="214"/>
      <c r="J416" s="209"/>
      <c r="K416" s="209"/>
      <c r="L416" s="215"/>
      <c r="M416" s="216"/>
      <c r="N416" s="217"/>
      <c r="O416" s="217"/>
      <c r="P416" s="217"/>
      <c r="Q416" s="217"/>
      <c r="R416" s="217"/>
      <c r="S416" s="217"/>
      <c r="T416" s="218"/>
      <c r="AT416" s="219" t="s">
        <v>157</v>
      </c>
      <c r="AU416" s="219" t="s">
        <v>88</v>
      </c>
      <c r="AV416" s="12" t="s">
        <v>23</v>
      </c>
      <c r="AW416" s="12" t="s">
        <v>44</v>
      </c>
      <c r="AX416" s="12" t="s">
        <v>79</v>
      </c>
      <c r="AY416" s="219" t="s">
        <v>148</v>
      </c>
    </row>
    <row r="417" spans="2:51" s="13" customFormat="1" ht="12">
      <c r="B417" s="220"/>
      <c r="C417" s="221"/>
      <c r="D417" s="210" t="s">
        <v>157</v>
      </c>
      <c r="E417" s="222" t="s">
        <v>36</v>
      </c>
      <c r="F417" s="223" t="s">
        <v>517</v>
      </c>
      <c r="G417" s="221"/>
      <c r="H417" s="224">
        <v>28.4</v>
      </c>
      <c r="I417" s="225"/>
      <c r="J417" s="221"/>
      <c r="K417" s="221"/>
      <c r="L417" s="226"/>
      <c r="M417" s="227"/>
      <c r="N417" s="228"/>
      <c r="O417" s="228"/>
      <c r="P417" s="228"/>
      <c r="Q417" s="228"/>
      <c r="R417" s="228"/>
      <c r="S417" s="228"/>
      <c r="T417" s="229"/>
      <c r="AT417" s="230" t="s">
        <v>157</v>
      </c>
      <c r="AU417" s="230" t="s">
        <v>88</v>
      </c>
      <c r="AV417" s="13" t="s">
        <v>88</v>
      </c>
      <c r="AW417" s="13" t="s">
        <v>44</v>
      </c>
      <c r="AX417" s="13" t="s">
        <v>79</v>
      </c>
      <c r="AY417" s="230" t="s">
        <v>148</v>
      </c>
    </row>
    <row r="418" spans="2:51" s="13" customFormat="1" ht="12">
      <c r="B418" s="220"/>
      <c r="C418" s="221"/>
      <c r="D418" s="210" t="s">
        <v>157</v>
      </c>
      <c r="E418" s="222" t="s">
        <v>36</v>
      </c>
      <c r="F418" s="223" t="s">
        <v>518</v>
      </c>
      <c r="G418" s="221"/>
      <c r="H418" s="224">
        <v>7.85</v>
      </c>
      <c r="I418" s="225"/>
      <c r="J418" s="221"/>
      <c r="K418" s="221"/>
      <c r="L418" s="226"/>
      <c r="M418" s="227"/>
      <c r="N418" s="228"/>
      <c r="O418" s="228"/>
      <c r="P418" s="228"/>
      <c r="Q418" s="228"/>
      <c r="R418" s="228"/>
      <c r="S418" s="228"/>
      <c r="T418" s="229"/>
      <c r="AT418" s="230" t="s">
        <v>157</v>
      </c>
      <c r="AU418" s="230" t="s">
        <v>88</v>
      </c>
      <c r="AV418" s="13" t="s">
        <v>88</v>
      </c>
      <c r="AW418" s="13" t="s">
        <v>44</v>
      </c>
      <c r="AX418" s="13" t="s">
        <v>79</v>
      </c>
      <c r="AY418" s="230" t="s">
        <v>148</v>
      </c>
    </row>
    <row r="419" spans="2:51" s="13" customFormat="1" ht="12">
      <c r="B419" s="220"/>
      <c r="C419" s="221"/>
      <c r="D419" s="210" t="s">
        <v>157</v>
      </c>
      <c r="E419" s="222" t="s">
        <v>36</v>
      </c>
      <c r="F419" s="223" t="s">
        <v>519</v>
      </c>
      <c r="G419" s="221"/>
      <c r="H419" s="224">
        <v>14.182</v>
      </c>
      <c r="I419" s="225"/>
      <c r="J419" s="221"/>
      <c r="K419" s="221"/>
      <c r="L419" s="226"/>
      <c r="M419" s="227"/>
      <c r="N419" s="228"/>
      <c r="O419" s="228"/>
      <c r="P419" s="228"/>
      <c r="Q419" s="228"/>
      <c r="R419" s="228"/>
      <c r="S419" s="228"/>
      <c r="T419" s="229"/>
      <c r="AT419" s="230" t="s">
        <v>157</v>
      </c>
      <c r="AU419" s="230" t="s">
        <v>88</v>
      </c>
      <c r="AV419" s="13" t="s">
        <v>88</v>
      </c>
      <c r="AW419" s="13" t="s">
        <v>44</v>
      </c>
      <c r="AX419" s="13" t="s">
        <v>79</v>
      </c>
      <c r="AY419" s="230" t="s">
        <v>148</v>
      </c>
    </row>
    <row r="420" spans="2:51" s="14" customFormat="1" ht="12">
      <c r="B420" s="231"/>
      <c r="C420" s="232"/>
      <c r="D420" s="233" t="s">
        <v>157</v>
      </c>
      <c r="E420" s="234" t="s">
        <v>36</v>
      </c>
      <c r="F420" s="235" t="s">
        <v>161</v>
      </c>
      <c r="G420" s="232"/>
      <c r="H420" s="236">
        <v>50.432</v>
      </c>
      <c r="I420" s="237"/>
      <c r="J420" s="232"/>
      <c r="K420" s="232"/>
      <c r="L420" s="238"/>
      <c r="M420" s="239"/>
      <c r="N420" s="240"/>
      <c r="O420" s="240"/>
      <c r="P420" s="240"/>
      <c r="Q420" s="240"/>
      <c r="R420" s="240"/>
      <c r="S420" s="240"/>
      <c r="T420" s="241"/>
      <c r="AT420" s="242" t="s">
        <v>157</v>
      </c>
      <c r="AU420" s="242" t="s">
        <v>88</v>
      </c>
      <c r="AV420" s="14" t="s">
        <v>155</v>
      </c>
      <c r="AW420" s="14" t="s">
        <v>44</v>
      </c>
      <c r="AX420" s="14" t="s">
        <v>23</v>
      </c>
      <c r="AY420" s="242" t="s">
        <v>148</v>
      </c>
    </row>
    <row r="421" spans="2:65" s="1" customFormat="1" ht="22.5" customHeight="1">
      <c r="B421" s="37"/>
      <c r="C421" s="196" t="s">
        <v>520</v>
      </c>
      <c r="D421" s="196" t="s">
        <v>150</v>
      </c>
      <c r="E421" s="197" t="s">
        <v>521</v>
      </c>
      <c r="F421" s="198" t="s">
        <v>522</v>
      </c>
      <c r="G421" s="199" t="s">
        <v>153</v>
      </c>
      <c r="H421" s="200">
        <v>818.78</v>
      </c>
      <c r="I421" s="201"/>
      <c r="J421" s="202">
        <f>ROUND(I421*H421,2)</f>
        <v>0</v>
      </c>
      <c r="K421" s="198" t="s">
        <v>154</v>
      </c>
      <c r="L421" s="57"/>
      <c r="M421" s="203" t="s">
        <v>36</v>
      </c>
      <c r="N421" s="204" t="s">
        <v>50</v>
      </c>
      <c r="O421" s="38"/>
      <c r="P421" s="205">
        <f>O421*H421</f>
        <v>0</v>
      </c>
      <c r="Q421" s="205">
        <v>0.00268</v>
      </c>
      <c r="R421" s="205">
        <f>Q421*H421</f>
        <v>2.1943304</v>
      </c>
      <c r="S421" s="205">
        <v>0</v>
      </c>
      <c r="T421" s="206">
        <f>S421*H421</f>
        <v>0</v>
      </c>
      <c r="AR421" s="19" t="s">
        <v>155</v>
      </c>
      <c r="AT421" s="19" t="s">
        <v>150</v>
      </c>
      <c r="AU421" s="19" t="s">
        <v>88</v>
      </c>
      <c r="AY421" s="19" t="s">
        <v>148</v>
      </c>
      <c r="BE421" s="207">
        <f>IF(N421="základní",J421,0)</f>
        <v>0</v>
      </c>
      <c r="BF421" s="207">
        <f>IF(N421="snížená",J421,0)</f>
        <v>0</v>
      </c>
      <c r="BG421" s="207">
        <f>IF(N421="zákl. přenesená",J421,0)</f>
        <v>0</v>
      </c>
      <c r="BH421" s="207">
        <f>IF(N421="sníž. přenesená",J421,0)</f>
        <v>0</v>
      </c>
      <c r="BI421" s="207">
        <f>IF(N421="nulová",J421,0)</f>
        <v>0</v>
      </c>
      <c r="BJ421" s="19" t="s">
        <v>23</v>
      </c>
      <c r="BK421" s="207">
        <f>ROUND(I421*H421,2)</f>
        <v>0</v>
      </c>
      <c r="BL421" s="19" t="s">
        <v>155</v>
      </c>
      <c r="BM421" s="19" t="s">
        <v>523</v>
      </c>
    </row>
    <row r="422" spans="2:51" s="12" customFormat="1" ht="12">
      <c r="B422" s="208"/>
      <c r="C422" s="209"/>
      <c r="D422" s="210" t="s">
        <v>157</v>
      </c>
      <c r="E422" s="211" t="s">
        <v>36</v>
      </c>
      <c r="F422" s="212" t="s">
        <v>159</v>
      </c>
      <c r="G422" s="209"/>
      <c r="H422" s="213" t="s">
        <v>36</v>
      </c>
      <c r="I422" s="214"/>
      <c r="J422" s="209"/>
      <c r="K422" s="209"/>
      <c r="L422" s="215"/>
      <c r="M422" s="216"/>
      <c r="N422" s="217"/>
      <c r="O422" s="217"/>
      <c r="P422" s="217"/>
      <c r="Q422" s="217"/>
      <c r="R422" s="217"/>
      <c r="S422" s="217"/>
      <c r="T422" s="218"/>
      <c r="AT422" s="219" t="s">
        <v>157</v>
      </c>
      <c r="AU422" s="219" t="s">
        <v>88</v>
      </c>
      <c r="AV422" s="12" t="s">
        <v>23</v>
      </c>
      <c r="AW422" s="12" t="s">
        <v>44</v>
      </c>
      <c r="AX422" s="12" t="s">
        <v>79</v>
      </c>
      <c r="AY422" s="219" t="s">
        <v>148</v>
      </c>
    </row>
    <row r="423" spans="2:51" s="13" customFormat="1" ht="12">
      <c r="B423" s="220"/>
      <c r="C423" s="221"/>
      <c r="D423" s="210" t="s">
        <v>157</v>
      </c>
      <c r="E423" s="222" t="s">
        <v>36</v>
      </c>
      <c r="F423" s="223" t="s">
        <v>524</v>
      </c>
      <c r="G423" s="221"/>
      <c r="H423" s="224">
        <v>5.8</v>
      </c>
      <c r="I423" s="225"/>
      <c r="J423" s="221"/>
      <c r="K423" s="221"/>
      <c r="L423" s="226"/>
      <c r="M423" s="227"/>
      <c r="N423" s="228"/>
      <c r="O423" s="228"/>
      <c r="P423" s="228"/>
      <c r="Q423" s="228"/>
      <c r="R423" s="228"/>
      <c r="S423" s="228"/>
      <c r="T423" s="229"/>
      <c r="AT423" s="230" t="s">
        <v>157</v>
      </c>
      <c r="AU423" s="230" t="s">
        <v>88</v>
      </c>
      <c r="AV423" s="13" t="s">
        <v>88</v>
      </c>
      <c r="AW423" s="13" t="s">
        <v>44</v>
      </c>
      <c r="AX423" s="13" t="s">
        <v>79</v>
      </c>
      <c r="AY423" s="230" t="s">
        <v>148</v>
      </c>
    </row>
    <row r="424" spans="2:51" s="13" customFormat="1" ht="12">
      <c r="B424" s="220"/>
      <c r="C424" s="221"/>
      <c r="D424" s="210" t="s">
        <v>157</v>
      </c>
      <c r="E424" s="222" t="s">
        <v>36</v>
      </c>
      <c r="F424" s="223" t="s">
        <v>525</v>
      </c>
      <c r="G424" s="221"/>
      <c r="H424" s="224">
        <v>759.093</v>
      </c>
      <c r="I424" s="225"/>
      <c r="J424" s="221"/>
      <c r="K424" s="221"/>
      <c r="L424" s="226"/>
      <c r="M424" s="227"/>
      <c r="N424" s="228"/>
      <c r="O424" s="228"/>
      <c r="P424" s="228"/>
      <c r="Q424" s="228"/>
      <c r="R424" s="228"/>
      <c r="S424" s="228"/>
      <c r="T424" s="229"/>
      <c r="AT424" s="230" t="s">
        <v>157</v>
      </c>
      <c r="AU424" s="230" t="s">
        <v>88</v>
      </c>
      <c r="AV424" s="13" t="s">
        <v>88</v>
      </c>
      <c r="AW424" s="13" t="s">
        <v>44</v>
      </c>
      <c r="AX424" s="13" t="s">
        <v>79</v>
      </c>
      <c r="AY424" s="230" t="s">
        <v>148</v>
      </c>
    </row>
    <row r="425" spans="2:51" s="13" customFormat="1" ht="12">
      <c r="B425" s="220"/>
      <c r="C425" s="221"/>
      <c r="D425" s="210" t="s">
        <v>157</v>
      </c>
      <c r="E425" s="222" t="s">
        <v>36</v>
      </c>
      <c r="F425" s="223" t="s">
        <v>526</v>
      </c>
      <c r="G425" s="221"/>
      <c r="H425" s="224">
        <v>53.887</v>
      </c>
      <c r="I425" s="225"/>
      <c r="J425" s="221"/>
      <c r="K425" s="221"/>
      <c r="L425" s="226"/>
      <c r="M425" s="227"/>
      <c r="N425" s="228"/>
      <c r="O425" s="228"/>
      <c r="P425" s="228"/>
      <c r="Q425" s="228"/>
      <c r="R425" s="228"/>
      <c r="S425" s="228"/>
      <c r="T425" s="229"/>
      <c r="AT425" s="230" t="s">
        <v>157</v>
      </c>
      <c r="AU425" s="230" t="s">
        <v>88</v>
      </c>
      <c r="AV425" s="13" t="s">
        <v>88</v>
      </c>
      <c r="AW425" s="13" t="s">
        <v>44</v>
      </c>
      <c r="AX425" s="13" t="s">
        <v>79</v>
      </c>
      <c r="AY425" s="230" t="s">
        <v>148</v>
      </c>
    </row>
    <row r="426" spans="2:51" s="14" customFormat="1" ht="12">
      <c r="B426" s="231"/>
      <c r="C426" s="232"/>
      <c r="D426" s="233" t="s">
        <v>157</v>
      </c>
      <c r="E426" s="234" t="s">
        <v>36</v>
      </c>
      <c r="F426" s="235" t="s">
        <v>161</v>
      </c>
      <c r="G426" s="232"/>
      <c r="H426" s="236">
        <v>818.78</v>
      </c>
      <c r="I426" s="237"/>
      <c r="J426" s="232"/>
      <c r="K426" s="232"/>
      <c r="L426" s="238"/>
      <c r="M426" s="239"/>
      <c r="N426" s="240"/>
      <c r="O426" s="240"/>
      <c r="P426" s="240"/>
      <c r="Q426" s="240"/>
      <c r="R426" s="240"/>
      <c r="S426" s="240"/>
      <c r="T426" s="241"/>
      <c r="AT426" s="242" t="s">
        <v>157</v>
      </c>
      <c r="AU426" s="242" t="s">
        <v>88</v>
      </c>
      <c r="AV426" s="14" t="s">
        <v>155</v>
      </c>
      <c r="AW426" s="14" t="s">
        <v>44</v>
      </c>
      <c r="AX426" s="14" t="s">
        <v>23</v>
      </c>
      <c r="AY426" s="242" t="s">
        <v>148</v>
      </c>
    </row>
    <row r="427" spans="2:65" s="1" customFormat="1" ht="22.5" customHeight="1">
      <c r="B427" s="37"/>
      <c r="C427" s="196" t="s">
        <v>527</v>
      </c>
      <c r="D427" s="196" t="s">
        <v>150</v>
      </c>
      <c r="E427" s="197" t="s">
        <v>528</v>
      </c>
      <c r="F427" s="198" t="s">
        <v>529</v>
      </c>
      <c r="G427" s="199" t="s">
        <v>153</v>
      </c>
      <c r="H427" s="200">
        <v>1.8</v>
      </c>
      <c r="I427" s="201"/>
      <c r="J427" s="202">
        <f>ROUND(I427*H427,2)</f>
        <v>0</v>
      </c>
      <c r="K427" s="198" t="s">
        <v>154</v>
      </c>
      <c r="L427" s="57"/>
      <c r="M427" s="203" t="s">
        <v>36</v>
      </c>
      <c r="N427" s="204" t="s">
        <v>50</v>
      </c>
      <c r="O427" s="38"/>
      <c r="P427" s="205">
        <f>O427*H427</f>
        <v>0</v>
      </c>
      <c r="Q427" s="205">
        <v>0.00446</v>
      </c>
      <c r="R427" s="205">
        <f>Q427*H427</f>
        <v>0.008028</v>
      </c>
      <c r="S427" s="205">
        <v>0</v>
      </c>
      <c r="T427" s="206">
        <f>S427*H427</f>
        <v>0</v>
      </c>
      <c r="AR427" s="19" t="s">
        <v>155</v>
      </c>
      <c r="AT427" s="19" t="s">
        <v>150</v>
      </c>
      <c r="AU427" s="19" t="s">
        <v>88</v>
      </c>
      <c r="AY427" s="19" t="s">
        <v>148</v>
      </c>
      <c r="BE427" s="207">
        <f>IF(N427="základní",J427,0)</f>
        <v>0</v>
      </c>
      <c r="BF427" s="207">
        <f>IF(N427="snížená",J427,0)</f>
        <v>0</v>
      </c>
      <c r="BG427" s="207">
        <f>IF(N427="zákl. přenesená",J427,0)</f>
        <v>0</v>
      </c>
      <c r="BH427" s="207">
        <f>IF(N427="sníž. přenesená",J427,0)</f>
        <v>0</v>
      </c>
      <c r="BI427" s="207">
        <f>IF(N427="nulová",J427,0)</f>
        <v>0</v>
      </c>
      <c r="BJ427" s="19" t="s">
        <v>23</v>
      </c>
      <c r="BK427" s="207">
        <f>ROUND(I427*H427,2)</f>
        <v>0</v>
      </c>
      <c r="BL427" s="19" t="s">
        <v>155</v>
      </c>
      <c r="BM427" s="19" t="s">
        <v>530</v>
      </c>
    </row>
    <row r="428" spans="2:51" s="12" customFormat="1" ht="12">
      <c r="B428" s="208"/>
      <c r="C428" s="209"/>
      <c r="D428" s="210" t="s">
        <v>157</v>
      </c>
      <c r="E428" s="211" t="s">
        <v>36</v>
      </c>
      <c r="F428" s="212" t="s">
        <v>159</v>
      </c>
      <c r="G428" s="209"/>
      <c r="H428" s="213" t="s">
        <v>36</v>
      </c>
      <c r="I428" s="214"/>
      <c r="J428" s="209"/>
      <c r="K428" s="209"/>
      <c r="L428" s="215"/>
      <c r="M428" s="216"/>
      <c r="N428" s="217"/>
      <c r="O428" s="217"/>
      <c r="P428" s="217"/>
      <c r="Q428" s="217"/>
      <c r="R428" s="217"/>
      <c r="S428" s="217"/>
      <c r="T428" s="218"/>
      <c r="AT428" s="219" t="s">
        <v>157</v>
      </c>
      <c r="AU428" s="219" t="s">
        <v>88</v>
      </c>
      <c r="AV428" s="12" t="s">
        <v>23</v>
      </c>
      <c r="AW428" s="12" t="s">
        <v>44</v>
      </c>
      <c r="AX428" s="12" t="s">
        <v>79</v>
      </c>
      <c r="AY428" s="219" t="s">
        <v>148</v>
      </c>
    </row>
    <row r="429" spans="2:51" s="13" customFormat="1" ht="12">
      <c r="B429" s="220"/>
      <c r="C429" s="221"/>
      <c r="D429" s="210" t="s">
        <v>157</v>
      </c>
      <c r="E429" s="222" t="s">
        <v>36</v>
      </c>
      <c r="F429" s="223" t="s">
        <v>531</v>
      </c>
      <c r="G429" s="221"/>
      <c r="H429" s="224">
        <v>1.8</v>
      </c>
      <c r="I429" s="225"/>
      <c r="J429" s="221"/>
      <c r="K429" s="221"/>
      <c r="L429" s="226"/>
      <c r="M429" s="227"/>
      <c r="N429" s="228"/>
      <c r="O429" s="228"/>
      <c r="P429" s="228"/>
      <c r="Q429" s="228"/>
      <c r="R429" s="228"/>
      <c r="S429" s="228"/>
      <c r="T429" s="229"/>
      <c r="AT429" s="230" t="s">
        <v>157</v>
      </c>
      <c r="AU429" s="230" t="s">
        <v>88</v>
      </c>
      <c r="AV429" s="13" t="s">
        <v>88</v>
      </c>
      <c r="AW429" s="13" t="s">
        <v>44</v>
      </c>
      <c r="AX429" s="13" t="s">
        <v>79</v>
      </c>
      <c r="AY429" s="230" t="s">
        <v>148</v>
      </c>
    </row>
    <row r="430" spans="2:51" s="14" customFormat="1" ht="12">
      <c r="B430" s="231"/>
      <c r="C430" s="232"/>
      <c r="D430" s="233" t="s">
        <v>157</v>
      </c>
      <c r="E430" s="234" t="s">
        <v>36</v>
      </c>
      <c r="F430" s="235" t="s">
        <v>161</v>
      </c>
      <c r="G430" s="232"/>
      <c r="H430" s="236">
        <v>1.8</v>
      </c>
      <c r="I430" s="237"/>
      <c r="J430" s="232"/>
      <c r="K430" s="232"/>
      <c r="L430" s="238"/>
      <c r="M430" s="239"/>
      <c r="N430" s="240"/>
      <c r="O430" s="240"/>
      <c r="P430" s="240"/>
      <c r="Q430" s="240"/>
      <c r="R430" s="240"/>
      <c r="S430" s="240"/>
      <c r="T430" s="241"/>
      <c r="AT430" s="242" t="s">
        <v>157</v>
      </c>
      <c r="AU430" s="242" t="s">
        <v>88</v>
      </c>
      <c r="AV430" s="14" t="s">
        <v>155</v>
      </c>
      <c r="AW430" s="14" t="s">
        <v>44</v>
      </c>
      <c r="AX430" s="14" t="s">
        <v>23</v>
      </c>
      <c r="AY430" s="242" t="s">
        <v>148</v>
      </c>
    </row>
    <row r="431" spans="2:65" s="1" customFormat="1" ht="22.5" customHeight="1">
      <c r="B431" s="37"/>
      <c r="C431" s="196" t="s">
        <v>532</v>
      </c>
      <c r="D431" s="196" t="s">
        <v>150</v>
      </c>
      <c r="E431" s="197" t="s">
        <v>533</v>
      </c>
      <c r="F431" s="198" t="s">
        <v>534</v>
      </c>
      <c r="G431" s="199" t="s">
        <v>153</v>
      </c>
      <c r="H431" s="200">
        <v>38.27</v>
      </c>
      <c r="I431" s="201"/>
      <c r="J431" s="202">
        <f>ROUND(I431*H431,2)</f>
        <v>0</v>
      </c>
      <c r="K431" s="198" t="s">
        <v>154</v>
      </c>
      <c r="L431" s="57"/>
      <c r="M431" s="203" t="s">
        <v>36</v>
      </c>
      <c r="N431" s="204" t="s">
        <v>50</v>
      </c>
      <c r="O431" s="38"/>
      <c r="P431" s="205">
        <f>O431*H431</f>
        <v>0</v>
      </c>
      <c r="Q431" s="205">
        <v>0.1837</v>
      </c>
      <c r="R431" s="205">
        <f>Q431*H431</f>
        <v>7.0301990000000005</v>
      </c>
      <c r="S431" s="205">
        <v>0</v>
      </c>
      <c r="T431" s="206">
        <f>S431*H431</f>
        <v>0</v>
      </c>
      <c r="AR431" s="19" t="s">
        <v>155</v>
      </c>
      <c r="AT431" s="19" t="s">
        <v>150</v>
      </c>
      <c r="AU431" s="19" t="s">
        <v>88</v>
      </c>
      <c r="AY431" s="19" t="s">
        <v>148</v>
      </c>
      <c r="BE431" s="207">
        <f>IF(N431="základní",J431,0)</f>
        <v>0</v>
      </c>
      <c r="BF431" s="207">
        <f>IF(N431="snížená",J431,0)</f>
        <v>0</v>
      </c>
      <c r="BG431" s="207">
        <f>IF(N431="zákl. přenesená",J431,0)</f>
        <v>0</v>
      </c>
      <c r="BH431" s="207">
        <f>IF(N431="sníž. přenesená",J431,0)</f>
        <v>0</v>
      </c>
      <c r="BI431" s="207">
        <f>IF(N431="nulová",J431,0)</f>
        <v>0</v>
      </c>
      <c r="BJ431" s="19" t="s">
        <v>23</v>
      </c>
      <c r="BK431" s="207">
        <f>ROUND(I431*H431,2)</f>
        <v>0</v>
      </c>
      <c r="BL431" s="19" t="s">
        <v>155</v>
      </c>
      <c r="BM431" s="19" t="s">
        <v>535</v>
      </c>
    </row>
    <row r="432" spans="2:51" s="12" customFormat="1" ht="12">
      <c r="B432" s="208"/>
      <c r="C432" s="209"/>
      <c r="D432" s="210" t="s">
        <v>157</v>
      </c>
      <c r="E432" s="211" t="s">
        <v>36</v>
      </c>
      <c r="F432" s="212" t="s">
        <v>158</v>
      </c>
      <c r="G432" s="209"/>
      <c r="H432" s="213" t="s">
        <v>36</v>
      </c>
      <c r="I432" s="214"/>
      <c r="J432" s="209"/>
      <c r="K432" s="209"/>
      <c r="L432" s="215"/>
      <c r="M432" s="216"/>
      <c r="N432" s="217"/>
      <c r="O432" s="217"/>
      <c r="P432" s="217"/>
      <c r="Q432" s="217"/>
      <c r="R432" s="217"/>
      <c r="S432" s="217"/>
      <c r="T432" s="218"/>
      <c r="AT432" s="219" t="s">
        <v>157</v>
      </c>
      <c r="AU432" s="219" t="s">
        <v>88</v>
      </c>
      <c r="AV432" s="12" t="s">
        <v>23</v>
      </c>
      <c r="AW432" s="12" t="s">
        <v>44</v>
      </c>
      <c r="AX432" s="12" t="s">
        <v>79</v>
      </c>
      <c r="AY432" s="219" t="s">
        <v>148</v>
      </c>
    </row>
    <row r="433" spans="2:51" s="12" customFormat="1" ht="12">
      <c r="B433" s="208"/>
      <c r="C433" s="209"/>
      <c r="D433" s="210" t="s">
        <v>157</v>
      </c>
      <c r="E433" s="211" t="s">
        <v>36</v>
      </c>
      <c r="F433" s="212" t="s">
        <v>159</v>
      </c>
      <c r="G433" s="209"/>
      <c r="H433" s="213" t="s">
        <v>36</v>
      </c>
      <c r="I433" s="214"/>
      <c r="J433" s="209"/>
      <c r="K433" s="209"/>
      <c r="L433" s="215"/>
      <c r="M433" s="216"/>
      <c r="N433" s="217"/>
      <c r="O433" s="217"/>
      <c r="P433" s="217"/>
      <c r="Q433" s="217"/>
      <c r="R433" s="217"/>
      <c r="S433" s="217"/>
      <c r="T433" s="218"/>
      <c r="AT433" s="219" t="s">
        <v>157</v>
      </c>
      <c r="AU433" s="219" t="s">
        <v>88</v>
      </c>
      <c r="AV433" s="12" t="s">
        <v>23</v>
      </c>
      <c r="AW433" s="12" t="s">
        <v>44</v>
      </c>
      <c r="AX433" s="12" t="s">
        <v>79</v>
      </c>
      <c r="AY433" s="219" t="s">
        <v>148</v>
      </c>
    </row>
    <row r="434" spans="2:51" s="13" customFormat="1" ht="12">
      <c r="B434" s="220"/>
      <c r="C434" s="221"/>
      <c r="D434" s="210" t="s">
        <v>157</v>
      </c>
      <c r="E434" s="222" t="s">
        <v>36</v>
      </c>
      <c r="F434" s="223" t="s">
        <v>536</v>
      </c>
      <c r="G434" s="221"/>
      <c r="H434" s="224">
        <v>38.27</v>
      </c>
      <c r="I434" s="225"/>
      <c r="J434" s="221"/>
      <c r="K434" s="221"/>
      <c r="L434" s="226"/>
      <c r="M434" s="227"/>
      <c r="N434" s="228"/>
      <c r="O434" s="228"/>
      <c r="P434" s="228"/>
      <c r="Q434" s="228"/>
      <c r="R434" s="228"/>
      <c r="S434" s="228"/>
      <c r="T434" s="229"/>
      <c r="AT434" s="230" t="s">
        <v>157</v>
      </c>
      <c r="AU434" s="230" t="s">
        <v>88</v>
      </c>
      <c r="AV434" s="13" t="s">
        <v>88</v>
      </c>
      <c r="AW434" s="13" t="s">
        <v>44</v>
      </c>
      <c r="AX434" s="13" t="s">
        <v>79</v>
      </c>
      <c r="AY434" s="230" t="s">
        <v>148</v>
      </c>
    </row>
    <row r="435" spans="2:51" s="14" customFormat="1" ht="12">
      <c r="B435" s="231"/>
      <c r="C435" s="232"/>
      <c r="D435" s="233" t="s">
        <v>157</v>
      </c>
      <c r="E435" s="234" t="s">
        <v>36</v>
      </c>
      <c r="F435" s="235" t="s">
        <v>161</v>
      </c>
      <c r="G435" s="232"/>
      <c r="H435" s="236">
        <v>38.27</v>
      </c>
      <c r="I435" s="237"/>
      <c r="J435" s="232"/>
      <c r="K435" s="232"/>
      <c r="L435" s="238"/>
      <c r="M435" s="239"/>
      <c r="N435" s="240"/>
      <c r="O435" s="240"/>
      <c r="P435" s="240"/>
      <c r="Q435" s="240"/>
      <c r="R435" s="240"/>
      <c r="S435" s="240"/>
      <c r="T435" s="241"/>
      <c r="AT435" s="242" t="s">
        <v>157</v>
      </c>
      <c r="AU435" s="242" t="s">
        <v>88</v>
      </c>
      <c r="AV435" s="14" t="s">
        <v>155</v>
      </c>
      <c r="AW435" s="14" t="s">
        <v>44</v>
      </c>
      <c r="AX435" s="14" t="s">
        <v>23</v>
      </c>
      <c r="AY435" s="242" t="s">
        <v>148</v>
      </c>
    </row>
    <row r="436" spans="2:65" s="1" customFormat="1" ht="22.5" customHeight="1">
      <c r="B436" s="37"/>
      <c r="C436" s="196" t="s">
        <v>537</v>
      </c>
      <c r="D436" s="196" t="s">
        <v>150</v>
      </c>
      <c r="E436" s="197" t="s">
        <v>538</v>
      </c>
      <c r="F436" s="198" t="s">
        <v>539</v>
      </c>
      <c r="G436" s="199" t="s">
        <v>153</v>
      </c>
      <c r="H436" s="200">
        <v>38.27</v>
      </c>
      <c r="I436" s="201"/>
      <c r="J436" s="202">
        <f>ROUND(I436*H436,2)</f>
        <v>0</v>
      </c>
      <c r="K436" s="198" t="s">
        <v>154</v>
      </c>
      <c r="L436" s="57"/>
      <c r="M436" s="203" t="s">
        <v>36</v>
      </c>
      <c r="N436" s="204" t="s">
        <v>50</v>
      </c>
      <c r="O436" s="38"/>
      <c r="P436" s="205">
        <f>O436*H436</f>
        <v>0</v>
      </c>
      <c r="Q436" s="205">
        <v>0.2756</v>
      </c>
      <c r="R436" s="205">
        <f>Q436*H436</f>
        <v>10.547212000000002</v>
      </c>
      <c r="S436" s="205">
        <v>0</v>
      </c>
      <c r="T436" s="206">
        <f>S436*H436</f>
        <v>0</v>
      </c>
      <c r="AR436" s="19" t="s">
        <v>155</v>
      </c>
      <c r="AT436" s="19" t="s">
        <v>150</v>
      </c>
      <c r="AU436" s="19" t="s">
        <v>88</v>
      </c>
      <c r="AY436" s="19" t="s">
        <v>148</v>
      </c>
      <c r="BE436" s="207">
        <f>IF(N436="základní",J436,0)</f>
        <v>0</v>
      </c>
      <c r="BF436" s="207">
        <f>IF(N436="snížená",J436,0)</f>
        <v>0</v>
      </c>
      <c r="BG436" s="207">
        <f>IF(N436="zákl. přenesená",J436,0)</f>
        <v>0</v>
      </c>
      <c r="BH436" s="207">
        <f>IF(N436="sníž. přenesená",J436,0)</f>
        <v>0</v>
      </c>
      <c r="BI436" s="207">
        <f>IF(N436="nulová",J436,0)</f>
        <v>0</v>
      </c>
      <c r="BJ436" s="19" t="s">
        <v>23</v>
      </c>
      <c r="BK436" s="207">
        <f>ROUND(I436*H436,2)</f>
        <v>0</v>
      </c>
      <c r="BL436" s="19" t="s">
        <v>155</v>
      </c>
      <c r="BM436" s="19" t="s">
        <v>540</v>
      </c>
    </row>
    <row r="437" spans="2:51" s="12" customFormat="1" ht="12">
      <c r="B437" s="208"/>
      <c r="C437" s="209"/>
      <c r="D437" s="210" t="s">
        <v>157</v>
      </c>
      <c r="E437" s="211" t="s">
        <v>36</v>
      </c>
      <c r="F437" s="212" t="s">
        <v>158</v>
      </c>
      <c r="G437" s="209"/>
      <c r="H437" s="213" t="s">
        <v>36</v>
      </c>
      <c r="I437" s="214"/>
      <c r="J437" s="209"/>
      <c r="K437" s="209"/>
      <c r="L437" s="215"/>
      <c r="M437" s="216"/>
      <c r="N437" s="217"/>
      <c r="O437" s="217"/>
      <c r="P437" s="217"/>
      <c r="Q437" s="217"/>
      <c r="R437" s="217"/>
      <c r="S437" s="217"/>
      <c r="T437" s="218"/>
      <c r="AT437" s="219" t="s">
        <v>157</v>
      </c>
      <c r="AU437" s="219" t="s">
        <v>88</v>
      </c>
      <c r="AV437" s="12" t="s">
        <v>23</v>
      </c>
      <c r="AW437" s="12" t="s">
        <v>44</v>
      </c>
      <c r="AX437" s="12" t="s">
        <v>79</v>
      </c>
      <c r="AY437" s="219" t="s">
        <v>148</v>
      </c>
    </row>
    <row r="438" spans="2:51" s="12" customFormat="1" ht="12">
      <c r="B438" s="208"/>
      <c r="C438" s="209"/>
      <c r="D438" s="210" t="s">
        <v>157</v>
      </c>
      <c r="E438" s="211" t="s">
        <v>36</v>
      </c>
      <c r="F438" s="212" t="s">
        <v>159</v>
      </c>
      <c r="G438" s="209"/>
      <c r="H438" s="213" t="s">
        <v>36</v>
      </c>
      <c r="I438" s="214"/>
      <c r="J438" s="209"/>
      <c r="K438" s="209"/>
      <c r="L438" s="215"/>
      <c r="M438" s="216"/>
      <c r="N438" s="217"/>
      <c r="O438" s="217"/>
      <c r="P438" s="217"/>
      <c r="Q438" s="217"/>
      <c r="R438" s="217"/>
      <c r="S438" s="217"/>
      <c r="T438" s="218"/>
      <c r="AT438" s="219" t="s">
        <v>157</v>
      </c>
      <c r="AU438" s="219" t="s">
        <v>88</v>
      </c>
      <c r="AV438" s="12" t="s">
        <v>23</v>
      </c>
      <c r="AW438" s="12" t="s">
        <v>44</v>
      </c>
      <c r="AX438" s="12" t="s">
        <v>79</v>
      </c>
      <c r="AY438" s="219" t="s">
        <v>148</v>
      </c>
    </row>
    <row r="439" spans="2:51" s="13" customFormat="1" ht="12">
      <c r="B439" s="220"/>
      <c r="C439" s="221"/>
      <c r="D439" s="210" t="s">
        <v>157</v>
      </c>
      <c r="E439" s="222" t="s">
        <v>36</v>
      </c>
      <c r="F439" s="223" t="s">
        <v>536</v>
      </c>
      <c r="G439" s="221"/>
      <c r="H439" s="224">
        <v>38.27</v>
      </c>
      <c r="I439" s="225"/>
      <c r="J439" s="221"/>
      <c r="K439" s="221"/>
      <c r="L439" s="226"/>
      <c r="M439" s="227"/>
      <c r="N439" s="228"/>
      <c r="O439" s="228"/>
      <c r="P439" s="228"/>
      <c r="Q439" s="228"/>
      <c r="R439" s="228"/>
      <c r="S439" s="228"/>
      <c r="T439" s="229"/>
      <c r="AT439" s="230" t="s">
        <v>157</v>
      </c>
      <c r="AU439" s="230" t="s">
        <v>88</v>
      </c>
      <c r="AV439" s="13" t="s">
        <v>88</v>
      </c>
      <c r="AW439" s="13" t="s">
        <v>44</v>
      </c>
      <c r="AX439" s="13" t="s">
        <v>79</v>
      </c>
      <c r="AY439" s="230" t="s">
        <v>148</v>
      </c>
    </row>
    <row r="440" spans="2:51" s="14" customFormat="1" ht="12">
      <c r="B440" s="231"/>
      <c r="C440" s="232"/>
      <c r="D440" s="233" t="s">
        <v>157</v>
      </c>
      <c r="E440" s="234" t="s">
        <v>36</v>
      </c>
      <c r="F440" s="235" t="s">
        <v>161</v>
      </c>
      <c r="G440" s="232"/>
      <c r="H440" s="236">
        <v>38.27</v>
      </c>
      <c r="I440" s="237"/>
      <c r="J440" s="232"/>
      <c r="K440" s="232"/>
      <c r="L440" s="238"/>
      <c r="M440" s="239"/>
      <c r="N440" s="240"/>
      <c r="O440" s="240"/>
      <c r="P440" s="240"/>
      <c r="Q440" s="240"/>
      <c r="R440" s="240"/>
      <c r="S440" s="240"/>
      <c r="T440" s="241"/>
      <c r="AT440" s="242" t="s">
        <v>157</v>
      </c>
      <c r="AU440" s="242" t="s">
        <v>88</v>
      </c>
      <c r="AV440" s="14" t="s">
        <v>155</v>
      </c>
      <c r="AW440" s="14" t="s">
        <v>44</v>
      </c>
      <c r="AX440" s="14" t="s">
        <v>23</v>
      </c>
      <c r="AY440" s="242" t="s">
        <v>148</v>
      </c>
    </row>
    <row r="441" spans="2:65" s="1" customFormat="1" ht="22.5" customHeight="1">
      <c r="B441" s="37"/>
      <c r="C441" s="196" t="s">
        <v>541</v>
      </c>
      <c r="D441" s="196" t="s">
        <v>150</v>
      </c>
      <c r="E441" s="197" t="s">
        <v>542</v>
      </c>
      <c r="F441" s="198" t="s">
        <v>543</v>
      </c>
      <c r="G441" s="199" t="s">
        <v>293</v>
      </c>
      <c r="H441" s="200">
        <v>78.54</v>
      </c>
      <c r="I441" s="201"/>
      <c r="J441" s="202">
        <f>ROUND(I441*H441,2)</f>
        <v>0</v>
      </c>
      <c r="K441" s="198" t="s">
        <v>154</v>
      </c>
      <c r="L441" s="57"/>
      <c r="M441" s="203" t="s">
        <v>36</v>
      </c>
      <c r="N441" s="204" t="s">
        <v>50</v>
      </c>
      <c r="O441" s="38"/>
      <c r="P441" s="205">
        <f>O441*H441</f>
        <v>0</v>
      </c>
      <c r="Q441" s="205">
        <v>0.19748</v>
      </c>
      <c r="R441" s="205">
        <f>Q441*H441</f>
        <v>15.5100792</v>
      </c>
      <c r="S441" s="205">
        <v>0</v>
      </c>
      <c r="T441" s="206">
        <f>S441*H441</f>
        <v>0</v>
      </c>
      <c r="AR441" s="19" t="s">
        <v>155</v>
      </c>
      <c r="AT441" s="19" t="s">
        <v>150</v>
      </c>
      <c r="AU441" s="19" t="s">
        <v>88</v>
      </c>
      <c r="AY441" s="19" t="s">
        <v>148</v>
      </c>
      <c r="BE441" s="207">
        <f>IF(N441="základní",J441,0)</f>
        <v>0</v>
      </c>
      <c r="BF441" s="207">
        <f>IF(N441="snížená",J441,0)</f>
        <v>0</v>
      </c>
      <c r="BG441" s="207">
        <f>IF(N441="zákl. přenesená",J441,0)</f>
        <v>0</v>
      </c>
      <c r="BH441" s="207">
        <f>IF(N441="sníž. přenesená",J441,0)</f>
        <v>0</v>
      </c>
      <c r="BI441" s="207">
        <f>IF(N441="nulová",J441,0)</f>
        <v>0</v>
      </c>
      <c r="BJ441" s="19" t="s">
        <v>23</v>
      </c>
      <c r="BK441" s="207">
        <f>ROUND(I441*H441,2)</f>
        <v>0</v>
      </c>
      <c r="BL441" s="19" t="s">
        <v>155</v>
      </c>
      <c r="BM441" s="19" t="s">
        <v>544</v>
      </c>
    </row>
    <row r="442" spans="2:51" s="12" customFormat="1" ht="12">
      <c r="B442" s="208"/>
      <c r="C442" s="209"/>
      <c r="D442" s="210" t="s">
        <v>157</v>
      </c>
      <c r="E442" s="211" t="s">
        <v>36</v>
      </c>
      <c r="F442" s="212" t="s">
        <v>158</v>
      </c>
      <c r="G442" s="209"/>
      <c r="H442" s="213" t="s">
        <v>36</v>
      </c>
      <c r="I442" s="214"/>
      <c r="J442" s="209"/>
      <c r="K442" s="209"/>
      <c r="L442" s="215"/>
      <c r="M442" s="216"/>
      <c r="N442" s="217"/>
      <c r="O442" s="217"/>
      <c r="P442" s="217"/>
      <c r="Q442" s="217"/>
      <c r="R442" s="217"/>
      <c r="S442" s="217"/>
      <c r="T442" s="218"/>
      <c r="AT442" s="219" t="s">
        <v>157</v>
      </c>
      <c r="AU442" s="219" t="s">
        <v>88</v>
      </c>
      <c r="AV442" s="12" t="s">
        <v>23</v>
      </c>
      <c r="AW442" s="12" t="s">
        <v>44</v>
      </c>
      <c r="AX442" s="12" t="s">
        <v>79</v>
      </c>
      <c r="AY442" s="219" t="s">
        <v>148</v>
      </c>
    </row>
    <row r="443" spans="2:51" s="12" customFormat="1" ht="12">
      <c r="B443" s="208"/>
      <c r="C443" s="209"/>
      <c r="D443" s="210" t="s">
        <v>157</v>
      </c>
      <c r="E443" s="211" t="s">
        <v>36</v>
      </c>
      <c r="F443" s="212" t="s">
        <v>159</v>
      </c>
      <c r="G443" s="209"/>
      <c r="H443" s="213" t="s">
        <v>36</v>
      </c>
      <c r="I443" s="214"/>
      <c r="J443" s="209"/>
      <c r="K443" s="209"/>
      <c r="L443" s="215"/>
      <c r="M443" s="216"/>
      <c r="N443" s="217"/>
      <c r="O443" s="217"/>
      <c r="P443" s="217"/>
      <c r="Q443" s="217"/>
      <c r="R443" s="217"/>
      <c r="S443" s="217"/>
      <c r="T443" s="218"/>
      <c r="AT443" s="219" t="s">
        <v>157</v>
      </c>
      <c r="AU443" s="219" t="s">
        <v>88</v>
      </c>
      <c r="AV443" s="12" t="s">
        <v>23</v>
      </c>
      <c r="AW443" s="12" t="s">
        <v>44</v>
      </c>
      <c r="AX443" s="12" t="s">
        <v>79</v>
      </c>
      <c r="AY443" s="219" t="s">
        <v>148</v>
      </c>
    </row>
    <row r="444" spans="2:51" s="13" customFormat="1" ht="12">
      <c r="B444" s="220"/>
      <c r="C444" s="221"/>
      <c r="D444" s="210" t="s">
        <v>157</v>
      </c>
      <c r="E444" s="222" t="s">
        <v>36</v>
      </c>
      <c r="F444" s="223" t="s">
        <v>545</v>
      </c>
      <c r="G444" s="221"/>
      <c r="H444" s="224">
        <v>78.54</v>
      </c>
      <c r="I444" s="225"/>
      <c r="J444" s="221"/>
      <c r="K444" s="221"/>
      <c r="L444" s="226"/>
      <c r="M444" s="227"/>
      <c r="N444" s="228"/>
      <c r="O444" s="228"/>
      <c r="P444" s="228"/>
      <c r="Q444" s="228"/>
      <c r="R444" s="228"/>
      <c r="S444" s="228"/>
      <c r="T444" s="229"/>
      <c r="AT444" s="230" t="s">
        <v>157</v>
      </c>
      <c r="AU444" s="230" t="s">
        <v>88</v>
      </c>
      <c r="AV444" s="13" t="s">
        <v>88</v>
      </c>
      <c r="AW444" s="13" t="s">
        <v>44</v>
      </c>
      <c r="AX444" s="13" t="s">
        <v>79</v>
      </c>
      <c r="AY444" s="230" t="s">
        <v>148</v>
      </c>
    </row>
    <row r="445" spans="2:51" s="14" customFormat="1" ht="12">
      <c r="B445" s="231"/>
      <c r="C445" s="232"/>
      <c r="D445" s="210" t="s">
        <v>157</v>
      </c>
      <c r="E445" s="243" t="s">
        <v>36</v>
      </c>
      <c r="F445" s="244" t="s">
        <v>161</v>
      </c>
      <c r="G445" s="232"/>
      <c r="H445" s="245">
        <v>78.54</v>
      </c>
      <c r="I445" s="237"/>
      <c r="J445" s="232"/>
      <c r="K445" s="232"/>
      <c r="L445" s="238"/>
      <c r="M445" s="239"/>
      <c r="N445" s="240"/>
      <c r="O445" s="240"/>
      <c r="P445" s="240"/>
      <c r="Q445" s="240"/>
      <c r="R445" s="240"/>
      <c r="S445" s="240"/>
      <c r="T445" s="241"/>
      <c r="AT445" s="242" t="s">
        <v>157</v>
      </c>
      <c r="AU445" s="242" t="s">
        <v>88</v>
      </c>
      <c r="AV445" s="14" t="s">
        <v>155</v>
      </c>
      <c r="AW445" s="14" t="s">
        <v>44</v>
      </c>
      <c r="AX445" s="14" t="s">
        <v>23</v>
      </c>
      <c r="AY445" s="242" t="s">
        <v>148</v>
      </c>
    </row>
    <row r="446" spans="2:63" s="11" customFormat="1" ht="29.85" customHeight="1">
      <c r="B446" s="179"/>
      <c r="C446" s="180"/>
      <c r="D446" s="193" t="s">
        <v>78</v>
      </c>
      <c r="E446" s="194" t="s">
        <v>203</v>
      </c>
      <c r="F446" s="194" t="s">
        <v>546</v>
      </c>
      <c r="G446" s="180"/>
      <c r="H446" s="180"/>
      <c r="I446" s="183"/>
      <c r="J446" s="195">
        <f>BK446</f>
        <v>0</v>
      </c>
      <c r="K446" s="180"/>
      <c r="L446" s="185"/>
      <c r="M446" s="186"/>
      <c r="N446" s="187"/>
      <c r="O446" s="187"/>
      <c r="P446" s="188">
        <f>SUM(P447:P505)</f>
        <v>0</v>
      </c>
      <c r="Q446" s="187"/>
      <c r="R446" s="188">
        <f>SUM(R447:R505)</f>
        <v>0.07440000000000001</v>
      </c>
      <c r="S446" s="187"/>
      <c r="T446" s="189">
        <f>SUM(T447:T505)</f>
        <v>24.234963999999998</v>
      </c>
      <c r="AR446" s="190" t="s">
        <v>23</v>
      </c>
      <c r="AT446" s="191" t="s">
        <v>78</v>
      </c>
      <c r="AU446" s="191" t="s">
        <v>23</v>
      </c>
      <c r="AY446" s="190" t="s">
        <v>148</v>
      </c>
      <c r="BK446" s="192">
        <f>SUM(BK447:BK505)</f>
        <v>0</v>
      </c>
    </row>
    <row r="447" spans="2:65" s="1" customFormat="1" ht="22.5" customHeight="1">
      <c r="B447" s="37"/>
      <c r="C447" s="196" t="s">
        <v>547</v>
      </c>
      <c r="D447" s="196" t="s">
        <v>150</v>
      </c>
      <c r="E447" s="197" t="s">
        <v>548</v>
      </c>
      <c r="F447" s="198" t="s">
        <v>549</v>
      </c>
      <c r="G447" s="199" t="s">
        <v>153</v>
      </c>
      <c r="H447" s="200">
        <v>1090</v>
      </c>
      <c r="I447" s="201"/>
      <c r="J447" s="202">
        <f>ROUND(I447*H447,2)</f>
        <v>0</v>
      </c>
      <c r="K447" s="198" t="s">
        <v>154</v>
      </c>
      <c r="L447" s="57"/>
      <c r="M447" s="203" t="s">
        <v>36</v>
      </c>
      <c r="N447" s="204" t="s">
        <v>50</v>
      </c>
      <c r="O447" s="38"/>
      <c r="P447" s="205">
        <f>O447*H447</f>
        <v>0</v>
      </c>
      <c r="Q447" s="205">
        <v>0</v>
      </c>
      <c r="R447" s="205">
        <f>Q447*H447</f>
        <v>0</v>
      </c>
      <c r="S447" s="205">
        <v>0</v>
      </c>
      <c r="T447" s="206">
        <f>S447*H447</f>
        <v>0</v>
      </c>
      <c r="AR447" s="19" t="s">
        <v>155</v>
      </c>
      <c r="AT447" s="19" t="s">
        <v>150</v>
      </c>
      <c r="AU447" s="19" t="s">
        <v>88</v>
      </c>
      <c r="AY447" s="19" t="s">
        <v>148</v>
      </c>
      <c r="BE447" s="207">
        <f>IF(N447="základní",J447,0)</f>
        <v>0</v>
      </c>
      <c r="BF447" s="207">
        <f>IF(N447="snížená",J447,0)</f>
        <v>0</v>
      </c>
      <c r="BG447" s="207">
        <f>IF(N447="zákl. přenesená",J447,0)</f>
        <v>0</v>
      </c>
      <c r="BH447" s="207">
        <f>IF(N447="sníž. přenesená",J447,0)</f>
        <v>0</v>
      </c>
      <c r="BI447" s="207">
        <f>IF(N447="nulová",J447,0)</f>
        <v>0</v>
      </c>
      <c r="BJ447" s="19" t="s">
        <v>23</v>
      </c>
      <c r="BK447" s="207">
        <f>ROUND(I447*H447,2)</f>
        <v>0</v>
      </c>
      <c r="BL447" s="19" t="s">
        <v>155</v>
      </c>
      <c r="BM447" s="19" t="s">
        <v>550</v>
      </c>
    </row>
    <row r="448" spans="2:51" s="13" customFormat="1" ht="12">
      <c r="B448" s="220"/>
      <c r="C448" s="221"/>
      <c r="D448" s="210" t="s">
        <v>157</v>
      </c>
      <c r="E448" s="222" t="s">
        <v>36</v>
      </c>
      <c r="F448" s="223" t="s">
        <v>551</v>
      </c>
      <c r="G448" s="221"/>
      <c r="H448" s="224">
        <v>410</v>
      </c>
      <c r="I448" s="225"/>
      <c r="J448" s="221"/>
      <c r="K448" s="221"/>
      <c r="L448" s="226"/>
      <c r="M448" s="227"/>
      <c r="N448" s="228"/>
      <c r="O448" s="228"/>
      <c r="P448" s="228"/>
      <c r="Q448" s="228"/>
      <c r="R448" s="228"/>
      <c r="S448" s="228"/>
      <c r="T448" s="229"/>
      <c r="AT448" s="230" t="s">
        <v>157</v>
      </c>
      <c r="AU448" s="230" t="s">
        <v>88</v>
      </c>
      <c r="AV448" s="13" t="s">
        <v>88</v>
      </c>
      <c r="AW448" s="13" t="s">
        <v>44</v>
      </c>
      <c r="AX448" s="13" t="s">
        <v>79</v>
      </c>
      <c r="AY448" s="230" t="s">
        <v>148</v>
      </c>
    </row>
    <row r="449" spans="2:51" s="13" customFormat="1" ht="12">
      <c r="B449" s="220"/>
      <c r="C449" s="221"/>
      <c r="D449" s="210" t="s">
        <v>157</v>
      </c>
      <c r="E449" s="222" t="s">
        <v>36</v>
      </c>
      <c r="F449" s="223" t="s">
        <v>552</v>
      </c>
      <c r="G449" s="221"/>
      <c r="H449" s="224">
        <v>75</v>
      </c>
      <c r="I449" s="225"/>
      <c r="J449" s="221"/>
      <c r="K449" s="221"/>
      <c r="L449" s="226"/>
      <c r="M449" s="227"/>
      <c r="N449" s="228"/>
      <c r="O449" s="228"/>
      <c r="P449" s="228"/>
      <c r="Q449" s="228"/>
      <c r="R449" s="228"/>
      <c r="S449" s="228"/>
      <c r="T449" s="229"/>
      <c r="AT449" s="230" t="s">
        <v>157</v>
      </c>
      <c r="AU449" s="230" t="s">
        <v>88</v>
      </c>
      <c r="AV449" s="13" t="s">
        <v>88</v>
      </c>
      <c r="AW449" s="13" t="s">
        <v>44</v>
      </c>
      <c r="AX449" s="13" t="s">
        <v>79</v>
      </c>
      <c r="AY449" s="230" t="s">
        <v>148</v>
      </c>
    </row>
    <row r="450" spans="2:51" s="13" customFormat="1" ht="12">
      <c r="B450" s="220"/>
      <c r="C450" s="221"/>
      <c r="D450" s="210" t="s">
        <v>157</v>
      </c>
      <c r="E450" s="222" t="s">
        <v>36</v>
      </c>
      <c r="F450" s="223" t="s">
        <v>553</v>
      </c>
      <c r="G450" s="221"/>
      <c r="H450" s="224">
        <v>410</v>
      </c>
      <c r="I450" s="225"/>
      <c r="J450" s="221"/>
      <c r="K450" s="221"/>
      <c r="L450" s="226"/>
      <c r="M450" s="227"/>
      <c r="N450" s="228"/>
      <c r="O450" s="228"/>
      <c r="P450" s="228"/>
      <c r="Q450" s="228"/>
      <c r="R450" s="228"/>
      <c r="S450" s="228"/>
      <c r="T450" s="229"/>
      <c r="AT450" s="230" t="s">
        <v>157</v>
      </c>
      <c r="AU450" s="230" t="s">
        <v>88</v>
      </c>
      <c r="AV450" s="13" t="s">
        <v>88</v>
      </c>
      <c r="AW450" s="13" t="s">
        <v>44</v>
      </c>
      <c r="AX450" s="13" t="s">
        <v>79</v>
      </c>
      <c r="AY450" s="230" t="s">
        <v>148</v>
      </c>
    </row>
    <row r="451" spans="2:51" s="13" customFormat="1" ht="12">
      <c r="B451" s="220"/>
      <c r="C451" s="221"/>
      <c r="D451" s="210" t="s">
        <v>157</v>
      </c>
      <c r="E451" s="222" t="s">
        <v>36</v>
      </c>
      <c r="F451" s="223" t="s">
        <v>554</v>
      </c>
      <c r="G451" s="221"/>
      <c r="H451" s="224">
        <v>195</v>
      </c>
      <c r="I451" s="225"/>
      <c r="J451" s="221"/>
      <c r="K451" s="221"/>
      <c r="L451" s="226"/>
      <c r="M451" s="227"/>
      <c r="N451" s="228"/>
      <c r="O451" s="228"/>
      <c r="P451" s="228"/>
      <c r="Q451" s="228"/>
      <c r="R451" s="228"/>
      <c r="S451" s="228"/>
      <c r="T451" s="229"/>
      <c r="AT451" s="230" t="s">
        <v>157</v>
      </c>
      <c r="AU451" s="230" t="s">
        <v>88</v>
      </c>
      <c r="AV451" s="13" t="s">
        <v>88</v>
      </c>
      <c r="AW451" s="13" t="s">
        <v>44</v>
      </c>
      <c r="AX451" s="13" t="s">
        <v>79</v>
      </c>
      <c r="AY451" s="230" t="s">
        <v>148</v>
      </c>
    </row>
    <row r="452" spans="2:51" s="14" customFormat="1" ht="12">
      <c r="B452" s="231"/>
      <c r="C452" s="232"/>
      <c r="D452" s="233" t="s">
        <v>157</v>
      </c>
      <c r="E452" s="234" t="s">
        <v>36</v>
      </c>
      <c r="F452" s="235" t="s">
        <v>161</v>
      </c>
      <c r="G452" s="232"/>
      <c r="H452" s="236">
        <v>1090</v>
      </c>
      <c r="I452" s="237"/>
      <c r="J452" s="232"/>
      <c r="K452" s="232"/>
      <c r="L452" s="238"/>
      <c r="M452" s="239"/>
      <c r="N452" s="240"/>
      <c r="O452" s="240"/>
      <c r="P452" s="240"/>
      <c r="Q452" s="240"/>
      <c r="R452" s="240"/>
      <c r="S452" s="240"/>
      <c r="T452" s="241"/>
      <c r="AT452" s="242" t="s">
        <v>157</v>
      </c>
      <c r="AU452" s="242" t="s">
        <v>88</v>
      </c>
      <c r="AV452" s="14" t="s">
        <v>155</v>
      </c>
      <c r="AW452" s="14" t="s">
        <v>44</v>
      </c>
      <c r="AX452" s="14" t="s">
        <v>23</v>
      </c>
      <c r="AY452" s="242" t="s">
        <v>148</v>
      </c>
    </row>
    <row r="453" spans="2:65" s="1" customFormat="1" ht="31.5" customHeight="1">
      <c r="B453" s="37"/>
      <c r="C453" s="196" t="s">
        <v>555</v>
      </c>
      <c r="D453" s="196" t="s">
        <v>150</v>
      </c>
      <c r="E453" s="197" t="s">
        <v>556</v>
      </c>
      <c r="F453" s="198" t="s">
        <v>557</v>
      </c>
      <c r="G453" s="199" t="s">
        <v>153</v>
      </c>
      <c r="H453" s="200">
        <v>65400</v>
      </c>
      <c r="I453" s="201"/>
      <c r="J453" s="202">
        <f>ROUND(I453*H453,2)</f>
        <v>0</v>
      </c>
      <c r="K453" s="198" t="s">
        <v>154</v>
      </c>
      <c r="L453" s="57"/>
      <c r="M453" s="203" t="s">
        <v>36</v>
      </c>
      <c r="N453" s="204" t="s">
        <v>50</v>
      </c>
      <c r="O453" s="38"/>
      <c r="P453" s="205">
        <f>O453*H453</f>
        <v>0</v>
      </c>
      <c r="Q453" s="205">
        <v>0</v>
      </c>
      <c r="R453" s="205">
        <f>Q453*H453</f>
        <v>0</v>
      </c>
      <c r="S453" s="205">
        <v>0</v>
      </c>
      <c r="T453" s="206">
        <f>S453*H453</f>
        <v>0</v>
      </c>
      <c r="AR453" s="19" t="s">
        <v>155</v>
      </c>
      <c r="AT453" s="19" t="s">
        <v>150</v>
      </c>
      <c r="AU453" s="19" t="s">
        <v>88</v>
      </c>
      <c r="AY453" s="19" t="s">
        <v>148</v>
      </c>
      <c r="BE453" s="207">
        <f>IF(N453="základní",J453,0)</f>
        <v>0</v>
      </c>
      <c r="BF453" s="207">
        <f>IF(N453="snížená",J453,0)</f>
        <v>0</v>
      </c>
      <c r="BG453" s="207">
        <f>IF(N453="zákl. přenesená",J453,0)</f>
        <v>0</v>
      </c>
      <c r="BH453" s="207">
        <f>IF(N453="sníž. přenesená",J453,0)</f>
        <v>0</v>
      </c>
      <c r="BI453" s="207">
        <f>IF(N453="nulová",J453,0)</f>
        <v>0</v>
      </c>
      <c r="BJ453" s="19" t="s">
        <v>23</v>
      </c>
      <c r="BK453" s="207">
        <f>ROUND(I453*H453,2)</f>
        <v>0</v>
      </c>
      <c r="BL453" s="19" t="s">
        <v>155</v>
      </c>
      <c r="BM453" s="19" t="s">
        <v>558</v>
      </c>
    </row>
    <row r="454" spans="2:51" s="13" customFormat="1" ht="12">
      <c r="B454" s="220"/>
      <c r="C454" s="221"/>
      <c r="D454" s="210" t="s">
        <v>157</v>
      </c>
      <c r="E454" s="222" t="s">
        <v>36</v>
      </c>
      <c r="F454" s="223" t="s">
        <v>559</v>
      </c>
      <c r="G454" s="221"/>
      <c r="H454" s="224">
        <v>65400</v>
      </c>
      <c r="I454" s="225"/>
      <c r="J454" s="221"/>
      <c r="K454" s="221"/>
      <c r="L454" s="226"/>
      <c r="M454" s="227"/>
      <c r="N454" s="228"/>
      <c r="O454" s="228"/>
      <c r="P454" s="228"/>
      <c r="Q454" s="228"/>
      <c r="R454" s="228"/>
      <c r="S454" s="228"/>
      <c r="T454" s="229"/>
      <c r="AT454" s="230" t="s">
        <v>157</v>
      </c>
      <c r="AU454" s="230" t="s">
        <v>88</v>
      </c>
      <c r="AV454" s="13" t="s">
        <v>88</v>
      </c>
      <c r="AW454" s="13" t="s">
        <v>44</v>
      </c>
      <c r="AX454" s="13" t="s">
        <v>79</v>
      </c>
      <c r="AY454" s="230" t="s">
        <v>148</v>
      </c>
    </row>
    <row r="455" spans="2:51" s="14" customFormat="1" ht="12">
      <c r="B455" s="231"/>
      <c r="C455" s="232"/>
      <c r="D455" s="233" t="s">
        <v>157</v>
      </c>
      <c r="E455" s="234" t="s">
        <v>36</v>
      </c>
      <c r="F455" s="235" t="s">
        <v>161</v>
      </c>
      <c r="G455" s="232"/>
      <c r="H455" s="236">
        <v>65400</v>
      </c>
      <c r="I455" s="237"/>
      <c r="J455" s="232"/>
      <c r="K455" s="232"/>
      <c r="L455" s="238"/>
      <c r="M455" s="239"/>
      <c r="N455" s="240"/>
      <c r="O455" s="240"/>
      <c r="P455" s="240"/>
      <c r="Q455" s="240"/>
      <c r="R455" s="240"/>
      <c r="S455" s="240"/>
      <c r="T455" s="241"/>
      <c r="AT455" s="242" t="s">
        <v>157</v>
      </c>
      <c r="AU455" s="242" t="s">
        <v>88</v>
      </c>
      <c r="AV455" s="14" t="s">
        <v>155</v>
      </c>
      <c r="AW455" s="14" t="s">
        <v>44</v>
      </c>
      <c r="AX455" s="14" t="s">
        <v>23</v>
      </c>
      <c r="AY455" s="242" t="s">
        <v>148</v>
      </c>
    </row>
    <row r="456" spans="2:65" s="1" customFormat="1" ht="31.5" customHeight="1">
      <c r="B456" s="37"/>
      <c r="C456" s="196" t="s">
        <v>560</v>
      </c>
      <c r="D456" s="196" t="s">
        <v>150</v>
      </c>
      <c r="E456" s="197" t="s">
        <v>561</v>
      </c>
      <c r="F456" s="198" t="s">
        <v>562</v>
      </c>
      <c r="G456" s="199" t="s">
        <v>153</v>
      </c>
      <c r="H456" s="200">
        <v>1090</v>
      </c>
      <c r="I456" s="201"/>
      <c r="J456" s="202">
        <f>ROUND(I456*H456,2)</f>
        <v>0</v>
      </c>
      <c r="K456" s="198" t="s">
        <v>154</v>
      </c>
      <c r="L456" s="57"/>
      <c r="M456" s="203" t="s">
        <v>36</v>
      </c>
      <c r="N456" s="204" t="s">
        <v>50</v>
      </c>
      <c r="O456" s="38"/>
      <c r="P456" s="205">
        <f>O456*H456</f>
        <v>0</v>
      </c>
      <c r="Q456" s="205">
        <v>0</v>
      </c>
      <c r="R456" s="205">
        <f>Q456*H456</f>
        <v>0</v>
      </c>
      <c r="S456" s="205">
        <v>0</v>
      </c>
      <c r="T456" s="206">
        <f>S456*H456</f>
        <v>0</v>
      </c>
      <c r="AR456" s="19" t="s">
        <v>155</v>
      </c>
      <c r="AT456" s="19" t="s">
        <v>150</v>
      </c>
      <c r="AU456" s="19" t="s">
        <v>88</v>
      </c>
      <c r="AY456" s="19" t="s">
        <v>148</v>
      </c>
      <c r="BE456" s="207">
        <f>IF(N456="základní",J456,0)</f>
        <v>0</v>
      </c>
      <c r="BF456" s="207">
        <f>IF(N456="snížená",J456,0)</f>
        <v>0</v>
      </c>
      <c r="BG456" s="207">
        <f>IF(N456="zákl. přenesená",J456,0)</f>
        <v>0</v>
      </c>
      <c r="BH456" s="207">
        <f>IF(N456="sníž. přenesená",J456,0)</f>
        <v>0</v>
      </c>
      <c r="BI456" s="207">
        <f>IF(N456="nulová",J456,0)</f>
        <v>0</v>
      </c>
      <c r="BJ456" s="19" t="s">
        <v>23</v>
      </c>
      <c r="BK456" s="207">
        <f>ROUND(I456*H456,2)</f>
        <v>0</v>
      </c>
      <c r="BL456" s="19" t="s">
        <v>155</v>
      </c>
      <c r="BM456" s="19" t="s">
        <v>563</v>
      </c>
    </row>
    <row r="457" spans="2:65" s="1" customFormat="1" ht="22.5" customHeight="1">
      <c r="B457" s="37"/>
      <c r="C457" s="196" t="s">
        <v>564</v>
      </c>
      <c r="D457" s="196" t="s">
        <v>150</v>
      </c>
      <c r="E457" s="197" t="s">
        <v>565</v>
      </c>
      <c r="F457" s="198" t="s">
        <v>566</v>
      </c>
      <c r="G457" s="199" t="s">
        <v>153</v>
      </c>
      <c r="H457" s="200">
        <v>1860</v>
      </c>
      <c r="I457" s="201"/>
      <c r="J457" s="202">
        <f>ROUND(I457*H457,2)</f>
        <v>0</v>
      </c>
      <c r="K457" s="198" t="s">
        <v>154</v>
      </c>
      <c r="L457" s="57"/>
      <c r="M457" s="203" t="s">
        <v>36</v>
      </c>
      <c r="N457" s="204" t="s">
        <v>50</v>
      </c>
      <c r="O457" s="38"/>
      <c r="P457" s="205">
        <f>O457*H457</f>
        <v>0</v>
      </c>
      <c r="Q457" s="205">
        <v>4E-05</v>
      </c>
      <c r="R457" s="205">
        <f>Q457*H457</f>
        <v>0.07440000000000001</v>
      </c>
      <c r="S457" s="205">
        <v>0</v>
      </c>
      <c r="T457" s="206">
        <f>S457*H457</f>
        <v>0</v>
      </c>
      <c r="AR457" s="19" t="s">
        <v>155</v>
      </c>
      <c r="AT457" s="19" t="s">
        <v>150</v>
      </c>
      <c r="AU457" s="19" t="s">
        <v>88</v>
      </c>
      <c r="AY457" s="19" t="s">
        <v>148</v>
      </c>
      <c r="BE457" s="207">
        <f>IF(N457="základní",J457,0)</f>
        <v>0</v>
      </c>
      <c r="BF457" s="207">
        <f>IF(N457="snížená",J457,0)</f>
        <v>0</v>
      </c>
      <c r="BG457" s="207">
        <f>IF(N457="zákl. přenesená",J457,0)</f>
        <v>0</v>
      </c>
      <c r="BH457" s="207">
        <f>IF(N457="sníž. přenesená",J457,0)</f>
        <v>0</v>
      </c>
      <c r="BI457" s="207">
        <f>IF(N457="nulová",J457,0)</f>
        <v>0</v>
      </c>
      <c r="BJ457" s="19" t="s">
        <v>23</v>
      </c>
      <c r="BK457" s="207">
        <f>ROUND(I457*H457,2)</f>
        <v>0</v>
      </c>
      <c r="BL457" s="19" t="s">
        <v>155</v>
      </c>
      <c r="BM457" s="19" t="s">
        <v>567</v>
      </c>
    </row>
    <row r="458" spans="2:51" s="13" customFormat="1" ht="12">
      <c r="B458" s="220"/>
      <c r="C458" s="221"/>
      <c r="D458" s="210" t="s">
        <v>157</v>
      </c>
      <c r="E458" s="222" t="s">
        <v>36</v>
      </c>
      <c r="F458" s="223" t="s">
        <v>568</v>
      </c>
      <c r="G458" s="221"/>
      <c r="H458" s="224">
        <v>120</v>
      </c>
      <c r="I458" s="225"/>
      <c r="J458" s="221"/>
      <c r="K458" s="221"/>
      <c r="L458" s="226"/>
      <c r="M458" s="227"/>
      <c r="N458" s="228"/>
      <c r="O458" s="228"/>
      <c r="P458" s="228"/>
      <c r="Q458" s="228"/>
      <c r="R458" s="228"/>
      <c r="S458" s="228"/>
      <c r="T458" s="229"/>
      <c r="AT458" s="230" t="s">
        <v>157</v>
      </c>
      <c r="AU458" s="230" t="s">
        <v>88</v>
      </c>
      <c r="AV458" s="13" t="s">
        <v>88</v>
      </c>
      <c r="AW458" s="13" t="s">
        <v>44</v>
      </c>
      <c r="AX458" s="13" t="s">
        <v>79</v>
      </c>
      <c r="AY458" s="230" t="s">
        <v>148</v>
      </c>
    </row>
    <row r="459" spans="2:51" s="13" customFormat="1" ht="12">
      <c r="B459" s="220"/>
      <c r="C459" s="221"/>
      <c r="D459" s="210" t="s">
        <v>157</v>
      </c>
      <c r="E459" s="222" t="s">
        <v>36</v>
      </c>
      <c r="F459" s="223" t="s">
        <v>569</v>
      </c>
      <c r="G459" s="221"/>
      <c r="H459" s="224">
        <v>595</v>
      </c>
      <c r="I459" s="225"/>
      <c r="J459" s="221"/>
      <c r="K459" s="221"/>
      <c r="L459" s="226"/>
      <c r="M459" s="227"/>
      <c r="N459" s="228"/>
      <c r="O459" s="228"/>
      <c r="P459" s="228"/>
      <c r="Q459" s="228"/>
      <c r="R459" s="228"/>
      <c r="S459" s="228"/>
      <c r="T459" s="229"/>
      <c r="AT459" s="230" t="s">
        <v>157</v>
      </c>
      <c r="AU459" s="230" t="s">
        <v>88</v>
      </c>
      <c r="AV459" s="13" t="s">
        <v>88</v>
      </c>
      <c r="AW459" s="13" t="s">
        <v>44</v>
      </c>
      <c r="AX459" s="13" t="s">
        <v>79</v>
      </c>
      <c r="AY459" s="230" t="s">
        <v>148</v>
      </c>
    </row>
    <row r="460" spans="2:51" s="13" customFormat="1" ht="12">
      <c r="B460" s="220"/>
      <c r="C460" s="221"/>
      <c r="D460" s="210" t="s">
        <v>157</v>
      </c>
      <c r="E460" s="222" t="s">
        <v>36</v>
      </c>
      <c r="F460" s="223" t="s">
        <v>570</v>
      </c>
      <c r="G460" s="221"/>
      <c r="H460" s="224">
        <v>630</v>
      </c>
      <c r="I460" s="225"/>
      <c r="J460" s="221"/>
      <c r="K460" s="221"/>
      <c r="L460" s="226"/>
      <c r="M460" s="227"/>
      <c r="N460" s="228"/>
      <c r="O460" s="228"/>
      <c r="P460" s="228"/>
      <c r="Q460" s="228"/>
      <c r="R460" s="228"/>
      <c r="S460" s="228"/>
      <c r="T460" s="229"/>
      <c r="AT460" s="230" t="s">
        <v>157</v>
      </c>
      <c r="AU460" s="230" t="s">
        <v>88</v>
      </c>
      <c r="AV460" s="13" t="s">
        <v>88</v>
      </c>
      <c r="AW460" s="13" t="s">
        <v>44</v>
      </c>
      <c r="AX460" s="13" t="s">
        <v>79</v>
      </c>
      <c r="AY460" s="230" t="s">
        <v>148</v>
      </c>
    </row>
    <row r="461" spans="2:51" s="13" customFormat="1" ht="12">
      <c r="B461" s="220"/>
      <c r="C461" s="221"/>
      <c r="D461" s="210" t="s">
        <v>157</v>
      </c>
      <c r="E461" s="222" t="s">
        <v>36</v>
      </c>
      <c r="F461" s="223" t="s">
        <v>571</v>
      </c>
      <c r="G461" s="221"/>
      <c r="H461" s="224">
        <v>515</v>
      </c>
      <c r="I461" s="225"/>
      <c r="J461" s="221"/>
      <c r="K461" s="221"/>
      <c r="L461" s="226"/>
      <c r="M461" s="227"/>
      <c r="N461" s="228"/>
      <c r="O461" s="228"/>
      <c r="P461" s="228"/>
      <c r="Q461" s="228"/>
      <c r="R461" s="228"/>
      <c r="S461" s="228"/>
      <c r="T461" s="229"/>
      <c r="AT461" s="230" t="s">
        <v>157</v>
      </c>
      <c r="AU461" s="230" t="s">
        <v>88</v>
      </c>
      <c r="AV461" s="13" t="s">
        <v>88</v>
      </c>
      <c r="AW461" s="13" t="s">
        <v>44</v>
      </c>
      <c r="AX461" s="13" t="s">
        <v>79</v>
      </c>
      <c r="AY461" s="230" t="s">
        <v>148</v>
      </c>
    </row>
    <row r="462" spans="2:51" s="14" customFormat="1" ht="12">
      <c r="B462" s="231"/>
      <c r="C462" s="232"/>
      <c r="D462" s="233" t="s">
        <v>157</v>
      </c>
      <c r="E462" s="234" t="s">
        <v>36</v>
      </c>
      <c r="F462" s="235" t="s">
        <v>161</v>
      </c>
      <c r="G462" s="232"/>
      <c r="H462" s="236">
        <v>1860</v>
      </c>
      <c r="I462" s="237"/>
      <c r="J462" s="232"/>
      <c r="K462" s="232"/>
      <c r="L462" s="238"/>
      <c r="M462" s="239"/>
      <c r="N462" s="240"/>
      <c r="O462" s="240"/>
      <c r="P462" s="240"/>
      <c r="Q462" s="240"/>
      <c r="R462" s="240"/>
      <c r="S462" s="240"/>
      <c r="T462" s="241"/>
      <c r="AT462" s="242" t="s">
        <v>157</v>
      </c>
      <c r="AU462" s="242" t="s">
        <v>88</v>
      </c>
      <c r="AV462" s="14" t="s">
        <v>155</v>
      </c>
      <c r="AW462" s="14" t="s">
        <v>44</v>
      </c>
      <c r="AX462" s="14" t="s">
        <v>23</v>
      </c>
      <c r="AY462" s="242" t="s">
        <v>148</v>
      </c>
    </row>
    <row r="463" spans="2:65" s="1" customFormat="1" ht="22.5" customHeight="1">
      <c r="B463" s="37"/>
      <c r="C463" s="196" t="s">
        <v>572</v>
      </c>
      <c r="D463" s="196" t="s">
        <v>150</v>
      </c>
      <c r="E463" s="197" t="s">
        <v>573</v>
      </c>
      <c r="F463" s="198" t="s">
        <v>574</v>
      </c>
      <c r="G463" s="199" t="s">
        <v>252</v>
      </c>
      <c r="H463" s="200">
        <v>3</v>
      </c>
      <c r="I463" s="201"/>
      <c r="J463" s="202">
        <f>ROUND(I463*H463,2)</f>
        <v>0</v>
      </c>
      <c r="K463" s="198" t="s">
        <v>154</v>
      </c>
      <c r="L463" s="57"/>
      <c r="M463" s="203" t="s">
        <v>36</v>
      </c>
      <c r="N463" s="204" t="s">
        <v>50</v>
      </c>
      <c r="O463" s="38"/>
      <c r="P463" s="205">
        <f>O463*H463</f>
        <v>0</v>
      </c>
      <c r="Q463" s="205">
        <v>0</v>
      </c>
      <c r="R463" s="205">
        <f>Q463*H463</f>
        <v>0</v>
      </c>
      <c r="S463" s="205">
        <v>0.0657</v>
      </c>
      <c r="T463" s="206">
        <f>S463*H463</f>
        <v>0.1971</v>
      </c>
      <c r="AR463" s="19" t="s">
        <v>155</v>
      </c>
      <c r="AT463" s="19" t="s">
        <v>150</v>
      </c>
      <c r="AU463" s="19" t="s">
        <v>88</v>
      </c>
      <c r="AY463" s="19" t="s">
        <v>148</v>
      </c>
      <c r="BE463" s="207">
        <f>IF(N463="základní",J463,0)</f>
        <v>0</v>
      </c>
      <c r="BF463" s="207">
        <f>IF(N463="snížená",J463,0)</f>
        <v>0</v>
      </c>
      <c r="BG463" s="207">
        <f>IF(N463="zákl. přenesená",J463,0)</f>
        <v>0</v>
      </c>
      <c r="BH463" s="207">
        <f>IF(N463="sníž. přenesená",J463,0)</f>
        <v>0</v>
      </c>
      <c r="BI463" s="207">
        <f>IF(N463="nulová",J463,0)</f>
        <v>0</v>
      </c>
      <c r="BJ463" s="19" t="s">
        <v>23</v>
      </c>
      <c r="BK463" s="207">
        <f>ROUND(I463*H463,2)</f>
        <v>0</v>
      </c>
      <c r="BL463" s="19" t="s">
        <v>155</v>
      </c>
      <c r="BM463" s="19" t="s">
        <v>575</v>
      </c>
    </row>
    <row r="464" spans="2:51" s="12" customFormat="1" ht="12">
      <c r="B464" s="208"/>
      <c r="C464" s="209"/>
      <c r="D464" s="210" t="s">
        <v>157</v>
      </c>
      <c r="E464" s="211" t="s">
        <v>36</v>
      </c>
      <c r="F464" s="212" t="s">
        <v>159</v>
      </c>
      <c r="G464" s="209"/>
      <c r="H464" s="213" t="s">
        <v>36</v>
      </c>
      <c r="I464" s="214"/>
      <c r="J464" s="209"/>
      <c r="K464" s="209"/>
      <c r="L464" s="215"/>
      <c r="M464" s="216"/>
      <c r="N464" s="217"/>
      <c r="O464" s="217"/>
      <c r="P464" s="217"/>
      <c r="Q464" s="217"/>
      <c r="R464" s="217"/>
      <c r="S464" s="217"/>
      <c r="T464" s="218"/>
      <c r="AT464" s="219" t="s">
        <v>157</v>
      </c>
      <c r="AU464" s="219" t="s">
        <v>88</v>
      </c>
      <c r="AV464" s="12" t="s">
        <v>23</v>
      </c>
      <c r="AW464" s="12" t="s">
        <v>44</v>
      </c>
      <c r="AX464" s="12" t="s">
        <v>79</v>
      </c>
      <c r="AY464" s="219" t="s">
        <v>148</v>
      </c>
    </row>
    <row r="465" spans="2:51" s="13" customFormat="1" ht="12">
      <c r="B465" s="220"/>
      <c r="C465" s="221"/>
      <c r="D465" s="210" t="s">
        <v>157</v>
      </c>
      <c r="E465" s="222" t="s">
        <v>36</v>
      </c>
      <c r="F465" s="223" t="s">
        <v>166</v>
      </c>
      <c r="G465" s="221"/>
      <c r="H465" s="224">
        <v>3</v>
      </c>
      <c r="I465" s="225"/>
      <c r="J465" s="221"/>
      <c r="K465" s="221"/>
      <c r="L465" s="226"/>
      <c r="M465" s="227"/>
      <c r="N465" s="228"/>
      <c r="O465" s="228"/>
      <c r="P465" s="228"/>
      <c r="Q465" s="228"/>
      <c r="R465" s="228"/>
      <c r="S465" s="228"/>
      <c r="T465" s="229"/>
      <c r="AT465" s="230" t="s">
        <v>157</v>
      </c>
      <c r="AU465" s="230" t="s">
        <v>88</v>
      </c>
      <c r="AV465" s="13" t="s">
        <v>88</v>
      </c>
      <c r="AW465" s="13" t="s">
        <v>44</v>
      </c>
      <c r="AX465" s="13" t="s">
        <v>79</v>
      </c>
      <c r="AY465" s="230" t="s">
        <v>148</v>
      </c>
    </row>
    <row r="466" spans="2:51" s="14" customFormat="1" ht="12">
      <c r="B466" s="231"/>
      <c r="C466" s="232"/>
      <c r="D466" s="233" t="s">
        <v>157</v>
      </c>
      <c r="E466" s="234" t="s">
        <v>36</v>
      </c>
      <c r="F466" s="235" t="s">
        <v>161</v>
      </c>
      <c r="G466" s="232"/>
      <c r="H466" s="236">
        <v>3</v>
      </c>
      <c r="I466" s="237"/>
      <c r="J466" s="232"/>
      <c r="K466" s="232"/>
      <c r="L466" s="238"/>
      <c r="M466" s="239"/>
      <c r="N466" s="240"/>
      <c r="O466" s="240"/>
      <c r="P466" s="240"/>
      <c r="Q466" s="240"/>
      <c r="R466" s="240"/>
      <c r="S466" s="240"/>
      <c r="T466" s="241"/>
      <c r="AT466" s="242" t="s">
        <v>157</v>
      </c>
      <c r="AU466" s="242" t="s">
        <v>88</v>
      </c>
      <c r="AV466" s="14" t="s">
        <v>155</v>
      </c>
      <c r="AW466" s="14" t="s">
        <v>44</v>
      </c>
      <c r="AX466" s="14" t="s">
        <v>23</v>
      </c>
      <c r="AY466" s="242" t="s">
        <v>148</v>
      </c>
    </row>
    <row r="467" spans="2:65" s="1" customFormat="1" ht="22.5" customHeight="1">
      <c r="B467" s="37"/>
      <c r="C467" s="196" t="s">
        <v>576</v>
      </c>
      <c r="D467" s="196" t="s">
        <v>150</v>
      </c>
      <c r="E467" s="197" t="s">
        <v>577</v>
      </c>
      <c r="F467" s="198" t="s">
        <v>578</v>
      </c>
      <c r="G467" s="199" t="s">
        <v>153</v>
      </c>
      <c r="H467" s="200">
        <v>3.4</v>
      </c>
      <c r="I467" s="201"/>
      <c r="J467" s="202">
        <f>ROUND(I467*H467,2)</f>
        <v>0</v>
      </c>
      <c r="K467" s="198" t="s">
        <v>154</v>
      </c>
      <c r="L467" s="57"/>
      <c r="M467" s="203" t="s">
        <v>36</v>
      </c>
      <c r="N467" s="204" t="s">
        <v>50</v>
      </c>
      <c r="O467" s="38"/>
      <c r="P467" s="205">
        <f>O467*H467</f>
        <v>0</v>
      </c>
      <c r="Q467" s="205">
        <v>0</v>
      </c>
      <c r="R467" s="205">
        <f>Q467*H467</f>
        <v>0</v>
      </c>
      <c r="S467" s="205">
        <v>0.048</v>
      </c>
      <c r="T467" s="206">
        <f>S467*H467</f>
        <v>0.1632</v>
      </c>
      <c r="AR467" s="19" t="s">
        <v>155</v>
      </c>
      <c r="AT467" s="19" t="s">
        <v>150</v>
      </c>
      <c r="AU467" s="19" t="s">
        <v>88</v>
      </c>
      <c r="AY467" s="19" t="s">
        <v>148</v>
      </c>
      <c r="BE467" s="207">
        <f>IF(N467="základní",J467,0)</f>
        <v>0</v>
      </c>
      <c r="BF467" s="207">
        <f>IF(N467="snížená",J467,0)</f>
        <v>0</v>
      </c>
      <c r="BG467" s="207">
        <f>IF(N467="zákl. přenesená",J467,0)</f>
        <v>0</v>
      </c>
      <c r="BH467" s="207">
        <f>IF(N467="sníž. přenesená",J467,0)</f>
        <v>0</v>
      </c>
      <c r="BI467" s="207">
        <f>IF(N467="nulová",J467,0)</f>
        <v>0</v>
      </c>
      <c r="BJ467" s="19" t="s">
        <v>23</v>
      </c>
      <c r="BK467" s="207">
        <f>ROUND(I467*H467,2)</f>
        <v>0</v>
      </c>
      <c r="BL467" s="19" t="s">
        <v>155</v>
      </c>
      <c r="BM467" s="19" t="s">
        <v>579</v>
      </c>
    </row>
    <row r="468" spans="2:51" s="12" customFormat="1" ht="12">
      <c r="B468" s="208"/>
      <c r="C468" s="209"/>
      <c r="D468" s="210" t="s">
        <v>157</v>
      </c>
      <c r="E468" s="211" t="s">
        <v>36</v>
      </c>
      <c r="F468" s="212" t="s">
        <v>158</v>
      </c>
      <c r="G468" s="209"/>
      <c r="H468" s="213" t="s">
        <v>36</v>
      </c>
      <c r="I468" s="214"/>
      <c r="J468" s="209"/>
      <c r="K468" s="209"/>
      <c r="L468" s="215"/>
      <c r="M468" s="216"/>
      <c r="N468" s="217"/>
      <c r="O468" s="217"/>
      <c r="P468" s="217"/>
      <c r="Q468" s="217"/>
      <c r="R468" s="217"/>
      <c r="S468" s="217"/>
      <c r="T468" s="218"/>
      <c r="AT468" s="219" t="s">
        <v>157</v>
      </c>
      <c r="AU468" s="219" t="s">
        <v>88</v>
      </c>
      <c r="AV468" s="12" t="s">
        <v>23</v>
      </c>
      <c r="AW468" s="12" t="s">
        <v>44</v>
      </c>
      <c r="AX468" s="12" t="s">
        <v>79</v>
      </c>
      <c r="AY468" s="219" t="s">
        <v>148</v>
      </c>
    </row>
    <row r="469" spans="2:51" s="12" customFormat="1" ht="12">
      <c r="B469" s="208"/>
      <c r="C469" s="209"/>
      <c r="D469" s="210" t="s">
        <v>157</v>
      </c>
      <c r="E469" s="211" t="s">
        <v>36</v>
      </c>
      <c r="F469" s="212" t="s">
        <v>580</v>
      </c>
      <c r="G469" s="209"/>
      <c r="H469" s="213" t="s">
        <v>36</v>
      </c>
      <c r="I469" s="214"/>
      <c r="J469" s="209"/>
      <c r="K469" s="209"/>
      <c r="L469" s="215"/>
      <c r="M469" s="216"/>
      <c r="N469" s="217"/>
      <c r="O469" s="217"/>
      <c r="P469" s="217"/>
      <c r="Q469" s="217"/>
      <c r="R469" s="217"/>
      <c r="S469" s="217"/>
      <c r="T469" s="218"/>
      <c r="AT469" s="219" t="s">
        <v>157</v>
      </c>
      <c r="AU469" s="219" t="s">
        <v>88</v>
      </c>
      <c r="AV469" s="12" t="s">
        <v>23</v>
      </c>
      <c r="AW469" s="12" t="s">
        <v>44</v>
      </c>
      <c r="AX469" s="12" t="s">
        <v>79</v>
      </c>
      <c r="AY469" s="219" t="s">
        <v>148</v>
      </c>
    </row>
    <row r="470" spans="2:51" s="13" customFormat="1" ht="12">
      <c r="B470" s="220"/>
      <c r="C470" s="221"/>
      <c r="D470" s="210" t="s">
        <v>157</v>
      </c>
      <c r="E470" s="222" t="s">
        <v>36</v>
      </c>
      <c r="F470" s="223" t="s">
        <v>581</v>
      </c>
      <c r="G470" s="221"/>
      <c r="H470" s="224">
        <v>1.6</v>
      </c>
      <c r="I470" s="225"/>
      <c r="J470" s="221"/>
      <c r="K470" s="221"/>
      <c r="L470" s="226"/>
      <c r="M470" s="227"/>
      <c r="N470" s="228"/>
      <c r="O470" s="228"/>
      <c r="P470" s="228"/>
      <c r="Q470" s="228"/>
      <c r="R470" s="228"/>
      <c r="S470" s="228"/>
      <c r="T470" s="229"/>
      <c r="AT470" s="230" t="s">
        <v>157</v>
      </c>
      <c r="AU470" s="230" t="s">
        <v>88</v>
      </c>
      <c r="AV470" s="13" t="s">
        <v>88</v>
      </c>
      <c r="AW470" s="13" t="s">
        <v>44</v>
      </c>
      <c r="AX470" s="13" t="s">
        <v>79</v>
      </c>
      <c r="AY470" s="230" t="s">
        <v>148</v>
      </c>
    </row>
    <row r="471" spans="2:51" s="12" customFormat="1" ht="12">
      <c r="B471" s="208"/>
      <c r="C471" s="209"/>
      <c r="D471" s="210" t="s">
        <v>157</v>
      </c>
      <c r="E471" s="211" t="s">
        <v>36</v>
      </c>
      <c r="F471" s="212" t="s">
        <v>582</v>
      </c>
      <c r="G471" s="209"/>
      <c r="H471" s="213" t="s">
        <v>36</v>
      </c>
      <c r="I471" s="214"/>
      <c r="J471" s="209"/>
      <c r="K471" s="209"/>
      <c r="L471" s="215"/>
      <c r="M471" s="216"/>
      <c r="N471" s="217"/>
      <c r="O471" s="217"/>
      <c r="P471" s="217"/>
      <c r="Q471" s="217"/>
      <c r="R471" s="217"/>
      <c r="S471" s="217"/>
      <c r="T471" s="218"/>
      <c r="AT471" s="219" t="s">
        <v>157</v>
      </c>
      <c r="AU471" s="219" t="s">
        <v>88</v>
      </c>
      <c r="AV471" s="12" t="s">
        <v>23</v>
      </c>
      <c r="AW471" s="12" t="s">
        <v>44</v>
      </c>
      <c r="AX471" s="12" t="s">
        <v>79</v>
      </c>
      <c r="AY471" s="219" t="s">
        <v>148</v>
      </c>
    </row>
    <row r="472" spans="2:51" s="13" customFormat="1" ht="12">
      <c r="B472" s="220"/>
      <c r="C472" s="221"/>
      <c r="D472" s="210" t="s">
        <v>157</v>
      </c>
      <c r="E472" s="222" t="s">
        <v>36</v>
      </c>
      <c r="F472" s="223" t="s">
        <v>583</v>
      </c>
      <c r="G472" s="221"/>
      <c r="H472" s="224">
        <v>1.8</v>
      </c>
      <c r="I472" s="225"/>
      <c r="J472" s="221"/>
      <c r="K472" s="221"/>
      <c r="L472" s="226"/>
      <c r="M472" s="227"/>
      <c r="N472" s="228"/>
      <c r="O472" s="228"/>
      <c r="P472" s="228"/>
      <c r="Q472" s="228"/>
      <c r="R472" s="228"/>
      <c r="S472" s="228"/>
      <c r="T472" s="229"/>
      <c r="AT472" s="230" t="s">
        <v>157</v>
      </c>
      <c r="AU472" s="230" t="s">
        <v>88</v>
      </c>
      <c r="AV472" s="13" t="s">
        <v>88</v>
      </c>
      <c r="AW472" s="13" t="s">
        <v>44</v>
      </c>
      <c r="AX472" s="13" t="s">
        <v>79</v>
      </c>
      <c r="AY472" s="230" t="s">
        <v>148</v>
      </c>
    </row>
    <row r="473" spans="2:51" s="14" customFormat="1" ht="12">
      <c r="B473" s="231"/>
      <c r="C473" s="232"/>
      <c r="D473" s="233" t="s">
        <v>157</v>
      </c>
      <c r="E473" s="234" t="s">
        <v>36</v>
      </c>
      <c r="F473" s="235" t="s">
        <v>161</v>
      </c>
      <c r="G473" s="232"/>
      <c r="H473" s="236">
        <v>3.4</v>
      </c>
      <c r="I473" s="237"/>
      <c r="J473" s="232"/>
      <c r="K473" s="232"/>
      <c r="L473" s="238"/>
      <c r="M473" s="239"/>
      <c r="N473" s="240"/>
      <c r="O473" s="240"/>
      <c r="P473" s="240"/>
      <c r="Q473" s="240"/>
      <c r="R473" s="240"/>
      <c r="S473" s="240"/>
      <c r="T473" s="241"/>
      <c r="AT473" s="242" t="s">
        <v>157</v>
      </c>
      <c r="AU473" s="242" t="s">
        <v>88</v>
      </c>
      <c r="AV473" s="14" t="s">
        <v>155</v>
      </c>
      <c r="AW473" s="14" t="s">
        <v>44</v>
      </c>
      <c r="AX473" s="14" t="s">
        <v>23</v>
      </c>
      <c r="AY473" s="242" t="s">
        <v>148</v>
      </c>
    </row>
    <row r="474" spans="2:65" s="1" customFormat="1" ht="22.5" customHeight="1">
      <c r="B474" s="37"/>
      <c r="C474" s="196" t="s">
        <v>584</v>
      </c>
      <c r="D474" s="196" t="s">
        <v>150</v>
      </c>
      <c r="E474" s="197" t="s">
        <v>585</v>
      </c>
      <c r="F474" s="198" t="s">
        <v>586</v>
      </c>
      <c r="G474" s="199" t="s">
        <v>153</v>
      </c>
      <c r="H474" s="200">
        <v>113.393</v>
      </c>
      <c r="I474" s="201"/>
      <c r="J474" s="202">
        <f>ROUND(I474*H474,2)</f>
        <v>0</v>
      </c>
      <c r="K474" s="198" t="s">
        <v>154</v>
      </c>
      <c r="L474" s="57"/>
      <c r="M474" s="203" t="s">
        <v>36</v>
      </c>
      <c r="N474" s="204" t="s">
        <v>50</v>
      </c>
      <c r="O474" s="38"/>
      <c r="P474" s="205">
        <f>O474*H474</f>
        <v>0</v>
      </c>
      <c r="Q474" s="205">
        <v>0</v>
      </c>
      <c r="R474" s="205">
        <f>Q474*H474</f>
        <v>0</v>
      </c>
      <c r="S474" s="205">
        <v>0.038</v>
      </c>
      <c r="T474" s="206">
        <f>S474*H474</f>
        <v>4.308934</v>
      </c>
      <c r="AR474" s="19" t="s">
        <v>155</v>
      </c>
      <c r="AT474" s="19" t="s">
        <v>150</v>
      </c>
      <c r="AU474" s="19" t="s">
        <v>88</v>
      </c>
      <c r="AY474" s="19" t="s">
        <v>148</v>
      </c>
      <c r="BE474" s="207">
        <f>IF(N474="základní",J474,0)</f>
        <v>0</v>
      </c>
      <c r="BF474" s="207">
        <f>IF(N474="snížená",J474,0)</f>
        <v>0</v>
      </c>
      <c r="BG474" s="207">
        <f>IF(N474="zákl. přenesená",J474,0)</f>
        <v>0</v>
      </c>
      <c r="BH474" s="207">
        <f>IF(N474="sníž. přenesená",J474,0)</f>
        <v>0</v>
      </c>
      <c r="BI474" s="207">
        <f>IF(N474="nulová",J474,0)</f>
        <v>0</v>
      </c>
      <c r="BJ474" s="19" t="s">
        <v>23</v>
      </c>
      <c r="BK474" s="207">
        <f>ROUND(I474*H474,2)</f>
        <v>0</v>
      </c>
      <c r="BL474" s="19" t="s">
        <v>155</v>
      </c>
      <c r="BM474" s="19" t="s">
        <v>587</v>
      </c>
    </row>
    <row r="475" spans="2:51" s="12" customFormat="1" ht="12">
      <c r="B475" s="208"/>
      <c r="C475" s="209"/>
      <c r="D475" s="210" t="s">
        <v>157</v>
      </c>
      <c r="E475" s="211" t="s">
        <v>36</v>
      </c>
      <c r="F475" s="212" t="s">
        <v>158</v>
      </c>
      <c r="G475" s="209"/>
      <c r="H475" s="213" t="s">
        <v>36</v>
      </c>
      <c r="I475" s="214"/>
      <c r="J475" s="209"/>
      <c r="K475" s="209"/>
      <c r="L475" s="215"/>
      <c r="M475" s="216"/>
      <c r="N475" s="217"/>
      <c r="O475" s="217"/>
      <c r="P475" s="217"/>
      <c r="Q475" s="217"/>
      <c r="R475" s="217"/>
      <c r="S475" s="217"/>
      <c r="T475" s="218"/>
      <c r="AT475" s="219" t="s">
        <v>157</v>
      </c>
      <c r="AU475" s="219" t="s">
        <v>88</v>
      </c>
      <c r="AV475" s="12" t="s">
        <v>23</v>
      </c>
      <c r="AW475" s="12" t="s">
        <v>44</v>
      </c>
      <c r="AX475" s="12" t="s">
        <v>79</v>
      </c>
      <c r="AY475" s="219" t="s">
        <v>148</v>
      </c>
    </row>
    <row r="476" spans="2:51" s="12" customFormat="1" ht="12">
      <c r="B476" s="208"/>
      <c r="C476" s="209"/>
      <c r="D476" s="210" t="s">
        <v>157</v>
      </c>
      <c r="E476" s="211" t="s">
        <v>36</v>
      </c>
      <c r="F476" s="212" t="s">
        <v>582</v>
      </c>
      <c r="G476" s="209"/>
      <c r="H476" s="213" t="s">
        <v>36</v>
      </c>
      <c r="I476" s="214"/>
      <c r="J476" s="209"/>
      <c r="K476" s="209"/>
      <c r="L476" s="215"/>
      <c r="M476" s="216"/>
      <c r="N476" s="217"/>
      <c r="O476" s="217"/>
      <c r="P476" s="217"/>
      <c r="Q476" s="217"/>
      <c r="R476" s="217"/>
      <c r="S476" s="217"/>
      <c r="T476" s="218"/>
      <c r="AT476" s="219" t="s">
        <v>157</v>
      </c>
      <c r="AU476" s="219" t="s">
        <v>88</v>
      </c>
      <c r="AV476" s="12" t="s">
        <v>23</v>
      </c>
      <c r="AW476" s="12" t="s">
        <v>44</v>
      </c>
      <c r="AX476" s="12" t="s">
        <v>79</v>
      </c>
      <c r="AY476" s="219" t="s">
        <v>148</v>
      </c>
    </row>
    <row r="477" spans="2:51" s="13" customFormat="1" ht="12">
      <c r="B477" s="220"/>
      <c r="C477" s="221"/>
      <c r="D477" s="210" t="s">
        <v>157</v>
      </c>
      <c r="E477" s="222" t="s">
        <v>36</v>
      </c>
      <c r="F477" s="223" t="s">
        <v>588</v>
      </c>
      <c r="G477" s="221"/>
      <c r="H477" s="224">
        <v>32.1</v>
      </c>
      <c r="I477" s="225"/>
      <c r="J477" s="221"/>
      <c r="K477" s="221"/>
      <c r="L477" s="226"/>
      <c r="M477" s="227"/>
      <c r="N477" s="228"/>
      <c r="O477" s="228"/>
      <c r="P477" s="228"/>
      <c r="Q477" s="228"/>
      <c r="R477" s="228"/>
      <c r="S477" s="228"/>
      <c r="T477" s="229"/>
      <c r="AT477" s="230" t="s">
        <v>157</v>
      </c>
      <c r="AU477" s="230" t="s">
        <v>88</v>
      </c>
      <c r="AV477" s="13" t="s">
        <v>88</v>
      </c>
      <c r="AW477" s="13" t="s">
        <v>44</v>
      </c>
      <c r="AX477" s="13" t="s">
        <v>79</v>
      </c>
      <c r="AY477" s="230" t="s">
        <v>148</v>
      </c>
    </row>
    <row r="478" spans="2:51" s="13" customFormat="1" ht="12">
      <c r="B478" s="220"/>
      <c r="C478" s="221"/>
      <c r="D478" s="210" t="s">
        <v>157</v>
      </c>
      <c r="E478" s="222" t="s">
        <v>36</v>
      </c>
      <c r="F478" s="223" t="s">
        <v>589</v>
      </c>
      <c r="G478" s="221"/>
      <c r="H478" s="224">
        <v>18.3</v>
      </c>
      <c r="I478" s="225"/>
      <c r="J478" s="221"/>
      <c r="K478" s="221"/>
      <c r="L478" s="226"/>
      <c r="M478" s="227"/>
      <c r="N478" s="228"/>
      <c r="O478" s="228"/>
      <c r="P478" s="228"/>
      <c r="Q478" s="228"/>
      <c r="R478" s="228"/>
      <c r="S478" s="228"/>
      <c r="T478" s="229"/>
      <c r="AT478" s="230" t="s">
        <v>157</v>
      </c>
      <c r="AU478" s="230" t="s">
        <v>88</v>
      </c>
      <c r="AV478" s="13" t="s">
        <v>88</v>
      </c>
      <c r="AW478" s="13" t="s">
        <v>44</v>
      </c>
      <c r="AX478" s="13" t="s">
        <v>79</v>
      </c>
      <c r="AY478" s="230" t="s">
        <v>148</v>
      </c>
    </row>
    <row r="479" spans="2:51" s="13" customFormat="1" ht="12">
      <c r="B479" s="220"/>
      <c r="C479" s="221"/>
      <c r="D479" s="210" t="s">
        <v>157</v>
      </c>
      <c r="E479" s="222" t="s">
        <v>36</v>
      </c>
      <c r="F479" s="223" t="s">
        <v>590</v>
      </c>
      <c r="G479" s="221"/>
      <c r="H479" s="224">
        <v>6.873</v>
      </c>
      <c r="I479" s="225"/>
      <c r="J479" s="221"/>
      <c r="K479" s="221"/>
      <c r="L479" s="226"/>
      <c r="M479" s="227"/>
      <c r="N479" s="228"/>
      <c r="O479" s="228"/>
      <c r="P479" s="228"/>
      <c r="Q479" s="228"/>
      <c r="R479" s="228"/>
      <c r="S479" s="228"/>
      <c r="T479" s="229"/>
      <c r="AT479" s="230" t="s">
        <v>157</v>
      </c>
      <c r="AU479" s="230" t="s">
        <v>88</v>
      </c>
      <c r="AV479" s="13" t="s">
        <v>88</v>
      </c>
      <c r="AW479" s="13" t="s">
        <v>44</v>
      </c>
      <c r="AX479" s="13" t="s">
        <v>79</v>
      </c>
      <c r="AY479" s="230" t="s">
        <v>148</v>
      </c>
    </row>
    <row r="480" spans="2:51" s="12" customFormat="1" ht="12">
      <c r="B480" s="208"/>
      <c r="C480" s="209"/>
      <c r="D480" s="210" t="s">
        <v>157</v>
      </c>
      <c r="E480" s="211" t="s">
        <v>36</v>
      </c>
      <c r="F480" s="212" t="s">
        <v>591</v>
      </c>
      <c r="G480" s="209"/>
      <c r="H480" s="213" t="s">
        <v>36</v>
      </c>
      <c r="I480" s="214"/>
      <c r="J480" s="209"/>
      <c r="K480" s="209"/>
      <c r="L480" s="215"/>
      <c r="M480" s="216"/>
      <c r="N480" s="217"/>
      <c r="O480" s="217"/>
      <c r="P480" s="217"/>
      <c r="Q480" s="217"/>
      <c r="R480" s="217"/>
      <c r="S480" s="217"/>
      <c r="T480" s="218"/>
      <c r="AT480" s="219" t="s">
        <v>157</v>
      </c>
      <c r="AU480" s="219" t="s">
        <v>88</v>
      </c>
      <c r="AV480" s="12" t="s">
        <v>23</v>
      </c>
      <c r="AW480" s="12" t="s">
        <v>44</v>
      </c>
      <c r="AX480" s="12" t="s">
        <v>79</v>
      </c>
      <c r="AY480" s="219" t="s">
        <v>148</v>
      </c>
    </row>
    <row r="481" spans="2:51" s="13" customFormat="1" ht="12">
      <c r="B481" s="220"/>
      <c r="C481" s="221"/>
      <c r="D481" s="210" t="s">
        <v>157</v>
      </c>
      <c r="E481" s="222" t="s">
        <v>36</v>
      </c>
      <c r="F481" s="223" t="s">
        <v>592</v>
      </c>
      <c r="G481" s="221"/>
      <c r="H481" s="224">
        <v>38.52</v>
      </c>
      <c r="I481" s="225"/>
      <c r="J481" s="221"/>
      <c r="K481" s="221"/>
      <c r="L481" s="226"/>
      <c r="M481" s="227"/>
      <c r="N481" s="228"/>
      <c r="O481" s="228"/>
      <c r="P481" s="228"/>
      <c r="Q481" s="228"/>
      <c r="R481" s="228"/>
      <c r="S481" s="228"/>
      <c r="T481" s="229"/>
      <c r="AT481" s="230" t="s">
        <v>157</v>
      </c>
      <c r="AU481" s="230" t="s">
        <v>88</v>
      </c>
      <c r="AV481" s="13" t="s">
        <v>88</v>
      </c>
      <c r="AW481" s="13" t="s">
        <v>44</v>
      </c>
      <c r="AX481" s="13" t="s">
        <v>79</v>
      </c>
      <c r="AY481" s="230" t="s">
        <v>148</v>
      </c>
    </row>
    <row r="482" spans="2:51" s="13" customFormat="1" ht="12">
      <c r="B482" s="220"/>
      <c r="C482" s="221"/>
      <c r="D482" s="210" t="s">
        <v>157</v>
      </c>
      <c r="E482" s="222" t="s">
        <v>36</v>
      </c>
      <c r="F482" s="223" t="s">
        <v>593</v>
      </c>
      <c r="G482" s="221"/>
      <c r="H482" s="224">
        <v>17.6</v>
      </c>
      <c r="I482" s="225"/>
      <c r="J482" s="221"/>
      <c r="K482" s="221"/>
      <c r="L482" s="226"/>
      <c r="M482" s="227"/>
      <c r="N482" s="228"/>
      <c r="O482" s="228"/>
      <c r="P482" s="228"/>
      <c r="Q482" s="228"/>
      <c r="R482" s="228"/>
      <c r="S482" s="228"/>
      <c r="T482" s="229"/>
      <c r="AT482" s="230" t="s">
        <v>157</v>
      </c>
      <c r="AU482" s="230" t="s">
        <v>88</v>
      </c>
      <c r="AV482" s="13" t="s">
        <v>88</v>
      </c>
      <c r="AW482" s="13" t="s">
        <v>44</v>
      </c>
      <c r="AX482" s="13" t="s">
        <v>79</v>
      </c>
      <c r="AY482" s="230" t="s">
        <v>148</v>
      </c>
    </row>
    <row r="483" spans="2:51" s="14" customFormat="1" ht="12">
      <c r="B483" s="231"/>
      <c r="C483" s="232"/>
      <c r="D483" s="233" t="s">
        <v>157</v>
      </c>
      <c r="E483" s="234" t="s">
        <v>36</v>
      </c>
      <c r="F483" s="235" t="s">
        <v>161</v>
      </c>
      <c r="G483" s="232"/>
      <c r="H483" s="236">
        <v>113.393</v>
      </c>
      <c r="I483" s="237"/>
      <c r="J483" s="232"/>
      <c r="K483" s="232"/>
      <c r="L483" s="238"/>
      <c r="M483" s="239"/>
      <c r="N483" s="240"/>
      <c r="O483" s="240"/>
      <c r="P483" s="240"/>
      <c r="Q483" s="240"/>
      <c r="R483" s="240"/>
      <c r="S483" s="240"/>
      <c r="T483" s="241"/>
      <c r="AT483" s="242" t="s">
        <v>157</v>
      </c>
      <c r="AU483" s="242" t="s">
        <v>88</v>
      </c>
      <c r="AV483" s="14" t="s">
        <v>155</v>
      </c>
      <c r="AW483" s="14" t="s">
        <v>44</v>
      </c>
      <c r="AX483" s="14" t="s">
        <v>23</v>
      </c>
      <c r="AY483" s="242" t="s">
        <v>148</v>
      </c>
    </row>
    <row r="484" spans="2:65" s="1" customFormat="1" ht="22.5" customHeight="1">
      <c r="B484" s="37"/>
      <c r="C484" s="196" t="s">
        <v>594</v>
      </c>
      <c r="D484" s="196" t="s">
        <v>150</v>
      </c>
      <c r="E484" s="197" t="s">
        <v>595</v>
      </c>
      <c r="F484" s="198" t="s">
        <v>596</v>
      </c>
      <c r="G484" s="199" t="s">
        <v>153</v>
      </c>
      <c r="H484" s="200">
        <v>13.273</v>
      </c>
      <c r="I484" s="201"/>
      <c r="J484" s="202">
        <f>ROUND(I484*H484,2)</f>
        <v>0</v>
      </c>
      <c r="K484" s="198" t="s">
        <v>154</v>
      </c>
      <c r="L484" s="57"/>
      <c r="M484" s="203" t="s">
        <v>36</v>
      </c>
      <c r="N484" s="204" t="s">
        <v>50</v>
      </c>
      <c r="O484" s="38"/>
      <c r="P484" s="205">
        <f>O484*H484</f>
        <v>0</v>
      </c>
      <c r="Q484" s="205">
        <v>0</v>
      </c>
      <c r="R484" s="205">
        <f>Q484*H484</f>
        <v>0</v>
      </c>
      <c r="S484" s="205">
        <v>0.034</v>
      </c>
      <c r="T484" s="206">
        <f>S484*H484</f>
        <v>0.451282</v>
      </c>
      <c r="AR484" s="19" t="s">
        <v>155</v>
      </c>
      <c r="AT484" s="19" t="s">
        <v>150</v>
      </c>
      <c r="AU484" s="19" t="s">
        <v>88</v>
      </c>
      <c r="AY484" s="19" t="s">
        <v>148</v>
      </c>
      <c r="BE484" s="207">
        <f>IF(N484="základní",J484,0)</f>
        <v>0</v>
      </c>
      <c r="BF484" s="207">
        <f>IF(N484="snížená",J484,0)</f>
        <v>0</v>
      </c>
      <c r="BG484" s="207">
        <f>IF(N484="zákl. přenesená",J484,0)</f>
        <v>0</v>
      </c>
      <c r="BH484" s="207">
        <f>IF(N484="sníž. přenesená",J484,0)</f>
        <v>0</v>
      </c>
      <c r="BI484" s="207">
        <f>IF(N484="nulová",J484,0)</f>
        <v>0</v>
      </c>
      <c r="BJ484" s="19" t="s">
        <v>23</v>
      </c>
      <c r="BK484" s="207">
        <f>ROUND(I484*H484,2)</f>
        <v>0</v>
      </c>
      <c r="BL484" s="19" t="s">
        <v>155</v>
      </c>
      <c r="BM484" s="19" t="s">
        <v>597</v>
      </c>
    </row>
    <row r="485" spans="2:51" s="12" customFormat="1" ht="12">
      <c r="B485" s="208"/>
      <c r="C485" s="209"/>
      <c r="D485" s="210" t="s">
        <v>157</v>
      </c>
      <c r="E485" s="211" t="s">
        <v>36</v>
      </c>
      <c r="F485" s="212" t="s">
        <v>158</v>
      </c>
      <c r="G485" s="209"/>
      <c r="H485" s="213" t="s">
        <v>36</v>
      </c>
      <c r="I485" s="214"/>
      <c r="J485" s="209"/>
      <c r="K485" s="209"/>
      <c r="L485" s="215"/>
      <c r="M485" s="216"/>
      <c r="N485" s="217"/>
      <c r="O485" s="217"/>
      <c r="P485" s="217"/>
      <c r="Q485" s="217"/>
      <c r="R485" s="217"/>
      <c r="S485" s="217"/>
      <c r="T485" s="218"/>
      <c r="AT485" s="219" t="s">
        <v>157</v>
      </c>
      <c r="AU485" s="219" t="s">
        <v>88</v>
      </c>
      <c r="AV485" s="12" t="s">
        <v>23</v>
      </c>
      <c r="AW485" s="12" t="s">
        <v>44</v>
      </c>
      <c r="AX485" s="12" t="s">
        <v>79</v>
      </c>
      <c r="AY485" s="219" t="s">
        <v>148</v>
      </c>
    </row>
    <row r="486" spans="2:51" s="12" customFormat="1" ht="12">
      <c r="B486" s="208"/>
      <c r="C486" s="209"/>
      <c r="D486" s="210" t="s">
        <v>157</v>
      </c>
      <c r="E486" s="211" t="s">
        <v>36</v>
      </c>
      <c r="F486" s="212" t="s">
        <v>582</v>
      </c>
      <c r="G486" s="209"/>
      <c r="H486" s="213" t="s">
        <v>36</v>
      </c>
      <c r="I486" s="214"/>
      <c r="J486" s="209"/>
      <c r="K486" s="209"/>
      <c r="L486" s="215"/>
      <c r="M486" s="216"/>
      <c r="N486" s="217"/>
      <c r="O486" s="217"/>
      <c r="P486" s="217"/>
      <c r="Q486" s="217"/>
      <c r="R486" s="217"/>
      <c r="S486" s="217"/>
      <c r="T486" s="218"/>
      <c r="AT486" s="219" t="s">
        <v>157</v>
      </c>
      <c r="AU486" s="219" t="s">
        <v>88</v>
      </c>
      <c r="AV486" s="12" t="s">
        <v>23</v>
      </c>
      <c r="AW486" s="12" t="s">
        <v>44</v>
      </c>
      <c r="AX486" s="12" t="s">
        <v>79</v>
      </c>
      <c r="AY486" s="219" t="s">
        <v>148</v>
      </c>
    </row>
    <row r="487" spans="2:51" s="13" customFormat="1" ht="12">
      <c r="B487" s="220"/>
      <c r="C487" s="221"/>
      <c r="D487" s="210" t="s">
        <v>157</v>
      </c>
      <c r="E487" s="222" t="s">
        <v>36</v>
      </c>
      <c r="F487" s="223" t="s">
        <v>598</v>
      </c>
      <c r="G487" s="221"/>
      <c r="H487" s="224">
        <v>3.84</v>
      </c>
      <c r="I487" s="225"/>
      <c r="J487" s="221"/>
      <c r="K487" s="221"/>
      <c r="L487" s="226"/>
      <c r="M487" s="227"/>
      <c r="N487" s="228"/>
      <c r="O487" s="228"/>
      <c r="P487" s="228"/>
      <c r="Q487" s="228"/>
      <c r="R487" s="228"/>
      <c r="S487" s="228"/>
      <c r="T487" s="229"/>
      <c r="AT487" s="230" t="s">
        <v>157</v>
      </c>
      <c r="AU487" s="230" t="s">
        <v>88</v>
      </c>
      <c r="AV487" s="13" t="s">
        <v>88</v>
      </c>
      <c r="AW487" s="13" t="s">
        <v>44</v>
      </c>
      <c r="AX487" s="13" t="s">
        <v>79</v>
      </c>
      <c r="AY487" s="230" t="s">
        <v>148</v>
      </c>
    </row>
    <row r="488" spans="2:51" s="13" customFormat="1" ht="12">
      <c r="B488" s="220"/>
      <c r="C488" s="221"/>
      <c r="D488" s="210" t="s">
        <v>157</v>
      </c>
      <c r="E488" s="222" t="s">
        <v>36</v>
      </c>
      <c r="F488" s="223" t="s">
        <v>599</v>
      </c>
      <c r="G488" s="221"/>
      <c r="H488" s="224">
        <v>5.5932</v>
      </c>
      <c r="I488" s="225"/>
      <c r="J488" s="221"/>
      <c r="K488" s="221"/>
      <c r="L488" s="226"/>
      <c r="M488" s="227"/>
      <c r="N488" s="228"/>
      <c r="O488" s="228"/>
      <c r="P488" s="228"/>
      <c r="Q488" s="228"/>
      <c r="R488" s="228"/>
      <c r="S488" s="228"/>
      <c r="T488" s="229"/>
      <c r="AT488" s="230" t="s">
        <v>157</v>
      </c>
      <c r="AU488" s="230" t="s">
        <v>88</v>
      </c>
      <c r="AV488" s="13" t="s">
        <v>88</v>
      </c>
      <c r="AW488" s="13" t="s">
        <v>44</v>
      </c>
      <c r="AX488" s="13" t="s">
        <v>79</v>
      </c>
      <c r="AY488" s="230" t="s">
        <v>148</v>
      </c>
    </row>
    <row r="489" spans="2:51" s="12" customFormat="1" ht="12">
      <c r="B489" s="208"/>
      <c r="C489" s="209"/>
      <c r="D489" s="210" t="s">
        <v>157</v>
      </c>
      <c r="E489" s="211" t="s">
        <v>36</v>
      </c>
      <c r="F489" s="212" t="s">
        <v>591</v>
      </c>
      <c r="G489" s="209"/>
      <c r="H489" s="213" t="s">
        <v>36</v>
      </c>
      <c r="I489" s="214"/>
      <c r="J489" s="209"/>
      <c r="K489" s="209"/>
      <c r="L489" s="215"/>
      <c r="M489" s="216"/>
      <c r="N489" s="217"/>
      <c r="O489" s="217"/>
      <c r="P489" s="217"/>
      <c r="Q489" s="217"/>
      <c r="R489" s="217"/>
      <c r="S489" s="217"/>
      <c r="T489" s="218"/>
      <c r="AT489" s="219" t="s">
        <v>157</v>
      </c>
      <c r="AU489" s="219" t="s">
        <v>88</v>
      </c>
      <c r="AV489" s="12" t="s">
        <v>23</v>
      </c>
      <c r="AW489" s="12" t="s">
        <v>44</v>
      </c>
      <c r="AX489" s="12" t="s">
        <v>79</v>
      </c>
      <c r="AY489" s="219" t="s">
        <v>148</v>
      </c>
    </row>
    <row r="490" spans="2:51" s="13" customFormat="1" ht="12">
      <c r="B490" s="220"/>
      <c r="C490" s="221"/>
      <c r="D490" s="210" t="s">
        <v>157</v>
      </c>
      <c r="E490" s="222" t="s">
        <v>36</v>
      </c>
      <c r="F490" s="223" t="s">
        <v>598</v>
      </c>
      <c r="G490" s="221"/>
      <c r="H490" s="224">
        <v>3.84</v>
      </c>
      <c r="I490" s="225"/>
      <c r="J490" s="221"/>
      <c r="K490" s="221"/>
      <c r="L490" s="226"/>
      <c r="M490" s="227"/>
      <c r="N490" s="228"/>
      <c r="O490" s="228"/>
      <c r="P490" s="228"/>
      <c r="Q490" s="228"/>
      <c r="R490" s="228"/>
      <c r="S490" s="228"/>
      <c r="T490" s="229"/>
      <c r="AT490" s="230" t="s">
        <v>157</v>
      </c>
      <c r="AU490" s="230" t="s">
        <v>88</v>
      </c>
      <c r="AV490" s="13" t="s">
        <v>88</v>
      </c>
      <c r="AW490" s="13" t="s">
        <v>44</v>
      </c>
      <c r="AX490" s="13" t="s">
        <v>79</v>
      </c>
      <c r="AY490" s="230" t="s">
        <v>148</v>
      </c>
    </row>
    <row r="491" spans="2:51" s="14" customFormat="1" ht="12">
      <c r="B491" s="231"/>
      <c r="C491" s="232"/>
      <c r="D491" s="233" t="s">
        <v>157</v>
      </c>
      <c r="E491" s="234" t="s">
        <v>36</v>
      </c>
      <c r="F491" s="235" t="s">
        <v>161</v>
      </c>
      <c r="G491" s="232"/>
      <c r="H491" s="236">
        <v>13.2732</v>
      </c>
      <c r="I491" s="237"/>
      <c r="J491" s="232"/>
      <c r="K491" s="232"/>
      <c r="L491" s="238"/>
      <c r="M491" s="239"/>
      <c r="N491" s="240"/>
      <c r="O491" s="240"/>
      <c r="P491" s="240"/>
      <c r="Q491" s="240"/>
      <c r="R491" s="240"/>
      <c r="S491" s="240"/>
      <c r="T491" s="241"/>
      <c r="AT491" s="242" t="s">
        <v>157</v>
      </c>
      <c r="AU491" s="242" t="s">
        <v>88</v>
      </c>
      <c r="AV491" s="14" t="s">
        <v>155</v>
      </c>
      <c r="AW491" s="14" t="s">
        <v>44</v>
      </c>
      <c r="AX491" s="14" t="s">
        <v>23</v>
      </c>
      <c r="AY491" s="242" t="s">
        <v>148</v>
      </c>
    </row>
    <row r="492" spans="2:65" s="1" customFormat="1" ht="22.5" customHeight="1">
      <c r="B492" s="37"/>
      <c r="C492" s="196" t="s">
        <v>600</v>
      </c>
      <c r="D492" s="196" t="s">
        <v>150</v>
      </c>
      <c r="E492" s="197" t="s">
        <v>601</v>
      </c>
      <c r="F492" s="198" t="s">
        <v>602</v>
      </c>
      <c r="G492" s="199" t="s">
        <v>153</v>
      </c>
      <c r="H492" s="200">
        <v>7.28</v>
      </c>
      <c r="I492" s="201"/>
      <c r="J492" s="202">
        <f>ROUND(I492*H492,2)</f>
        <v>0</v>
      </c>
      <c r="K492" s="198" t="s">
        <v>154</v>
      </c>
      <c r="L492" s="57"/>
      <c r="M492" s="203" t="s">
        <v>36</v>
      </c>
      <c r="N492" s="204" t="s">
        <v>50</v>
      </c>
      <c r="O492" s="38"/>
      <c r="P492" s="205">
        <f>O492*H492</f>
        <v>0</v>
      </c>
      <c r="Q492" s="205">
        <v>0</v>
      </c>
      <c r="R492" s="205">
        <f>Q492*H492</f>
        <v>0</v>
      </c>
      <c r="S492" s="205">
        <v>0.067</v>
      </c>
      <c r="T492" s="206">
        <f>S492*H492</f>
        <v>0.48776</v>
      </c>
      <c r="AR492" s="19" t="s">
        <v>155</v>
      </c>
      <c r="AT492" s="19" t="s">
        <v>150</v>
      </c>
      <c r="AU492" s="19" t="s">
        <v>88</v>
      </c>
      <c r="AY492" s="19" t="s">
        <v>148</v>
      </c>
      <c r="BE492" s="207">
        <f>IF(N492="základní",J492,0)</f>
        <v>0</v>
      </c>
      <c r="BF492" s="207">
        <f>IF(N492="snížená",J492,0)</f>
        <v>0</v>
      </c>
      <c r="BG492" s="207">
        <f>IF(N492="zákl. přenesená",J492,0)</f>
        <v>0</v>
      </c>
      <c r="BH492" s="207">
        <f>IF(N492="sníž. přenesená",J492,0)</f>
        <v>0</v>
      </c>
      <c r="BI492" s="207">
        <f>IF(N492="nulová",J492,0)</f>
        <v>0</v>
      </c>
      <c r="BJ492" s="19" t="s">
        <v>23</v>
      </c>
      <c r="BK492" s="207">
        <f>ROUND(I492*H492,2)</f>
        <v>0</v>
      </c>
      <c r="BL492" s="19" t="s">
        <v>155</v>
      </c>
      <c r="BM492" s="19" t="s">
        <v>603</v>
      </c>
    </row>
    <row r="493" spans="2:51" s="12" customFormat="1" ht="12">
      <c r="B493" s="208"/>
      <c r="C493" s="209"/>
      <c r="D493" s="210" t="s">
        <v>157</v>
      </c>
      <c r="E493" s="211" t="s">
        <v>36</v>
      </c>
      <c r="F493" s="212" t="s">
        <v>604</v>
      </c>
      <c r="G493" s="209"/>
      <c r="H493" s="213" t="s">
        <v>36</v>
      </c>
      <c r="I493" s="214"/>
      <c r="J493" s="209"/>
      <c r="K493" s="209"/>
      <c r="L493" s="215"/>
      <c r="M493" s="216"/>
      <c r="N493" s="217"/>
      <c r="O493" s="217"/>
      <c r="P493" s="217"/>
      <c r="Q493" s="217"/>
      <c r="R493" s="217"/>
      <c r="S493" s="217"/>
      <c r="T493" s="218"/>
      <c r="AT493" s="219" t="s">
        <v>157</v>
      </c>
      <c r="AU493" s="219" t="s">
        <v>88</v>
      </c>
      <c r="AV493" s="12" t="s">
        <v>23</v>
      </c>
      <c r="AW493" s="12" t="s">
        <v>44</v>
      </c>
      <c r="AX493" s="12" t="s">
        <v>79</v>
      </c>
      <c r="AY493" s="219" t="s">
        <v>148</v>
      </c>
    </row>
    <row r="494" spans="2:51" s="12" customFormat="1" ht="12">
      <c r="B494" s="208"/>
      <c r="C494" s="209"/>
      <c r="D494" s="210" t="s">
        <v>157</v>
      </c>
      <c r="E494" s="211" t="s">
        <v>36</v>
      </c>
      <c r="F494" s="212" t="s">
        <v>582</v>
      </c>
      <c r="G494" s="209"/>
      <c r="H494" s="213" t="s">
        <v>36</v>
      </c>
      <c r="I494" s="214"/>
      <c r="J494" s="209"/>
      <c r="K494" s="209"/>
      <c r="L494" s="215"/>
      <c r="M494" s="216"/>
      <c r="N494" s="217"/>
      <c r="O494" s="217"/>
      <c r="P494" s="217"/>
      <c r="Q494" s="217"/>
      <c r="R494" s="217"/>
      <c r="S494" s="217"/>
      <c r="T494" s="218"/>
      <c r="AT494" s="219" t="s">
        <v>157</v>
      </c>
      <c r="AU494" s="219" t="s">
        <v>88</v>
      </c>
      <c r="AV494" s="12" t="s">
        <v>23</v>
      </c>
      <c r="AW494" s="12" t="s">
        <v>44</v>
      </c>
      <c r="AX494" s="12" t="s">
        <v>79</v>
      </c>
      <c r="AY494" s="219" t="s">
        <v>148</v>
      </c>
    </row>
    <row r="495" spans="2:51" s="13" customFormat="1" ht="12">
      <c r="B495" s="220"/>
      <c r="C495" s="221"/>
      <c r="D495" s="210" t="s">
        <v>157</v>
      </c>
      <c r="E495" s="222" t="s">
        <v>36</v>
      </c>
      <c r="F495" s="223" t="s">
        <v>605</v>
      </c>
      <c r="G495" s="221"/>
      <c r="H495" s="224">
        <v>3.5</v>
      </c>
      <c r="I495" s="225"/>
      <c r="J495" s="221"/>
      <c r="K495" s="221"/>
      <c r="L495" s="226"/>
      <c r="M495" s="227"/>
      <c r="N495" s="228"/>
      <c r="O495" s="228"/>
      <c r="P495" s="228"/>
      <c r="Q495" s="228"/>
      <c r="R495" s="228"/>
      <c r="S495" s="228"/>
      <c r="T495" s="229"/>
      <c r="AT495" s="230" t="s">
        <v>157</v>
      </c>
      <c r="AU495" s="230" t="s">
        <v>88</v>
      </c>
      <c r="AV495" s="13" t="s">
        <v>88</v>
      </c>
      <c r="AW495" s="13" t="s">
        <v>44</v>
      </c>
      <c r="AX495" s="13" t="s">
        <v>79</v>
      </c>
      <c r="AY495" s="230" t="s">
        <v>148</v>
      </c>
    </row>
    <row r="496" spans="2:51" s="13" customFormat="1" ht="12">
      <c r="B496" s="220"/>
      <c r="C496" s="221"/>
      <c r="D496" s="210" t="s">
        <v>157</v>
      </c>
      <c r="E496" s="222" t="s">
        <v>36</v>
      </c>
      <c r="F496" s="223" t="s">
        <v>606</v>
      </c>
      <c r="G496" s="221"/>
      <c r="H496" s="224">
        <v>3.78</v>
      </c>
      <c r="I496" s="225"/>
      <c r="J496" s="221"/>
      <c r="K496" s="221"/>
      <c r="L496" s="226"/>
      <c r="M496" s="227"/>
      <c r="N496" s="228"/>
      <c r="O496" s="228"/>
      <c r="P496" s="228"/>
      <c r="Q496" s="228"/>
      <c r="R496" s="228"/>
      <c r="S496" s="228"/>
      <c r="T496" s="229"/>
      <c r="AT496" s="230" t="s">
        <v>157</v>
      </c>
      <c r="AU496" s="230" t="s">
        <v>88</v>
      </c>
      <c r="AV496" s="13" t="s">
        <v>88</v>
      </c>
      <c r="AW496" s="13" t="s">
        <v>44</v>
      </c>
      <c r="AX496" s="13" t="s">
        <v>79</v>
      </c>
      <c r="AY496" s="230" t="s">
        <v>148</v>
      </c>
    </row>
    <row r="497" spans="2:51" s="14" customFormat="1" ht="12">
      <c r="B497" s="231"/>
      <c r="C497" s="232"/>
      <c r="D497" s="233" t="s">
        <v>157</v>
      </c>
      <c r="E497" s="234" t="s">
        <v>36</v>
      </c>
      <c r="F497" s="235" t="s">
        <v>161</v>
      </c>
      <c r="G497" s="232"/>
      <c r="H497" s="236">
        <v>7.28</v>
      </c>
      <c r="I497" s="237"/>
      <c r="J497" s="232"/>
      <c r="K497" s="232"/>
      <c r="L497" s="238"/>
      <c r="M497" s="239"/>
      <c r="N497" s="240"/>
      <c r="O497" s="240"/>
      <c r="P497" s="240"/>
      <c r="Q497" s="240"/>
      <c r="R497" s="240"/>
      <c r="S497" s="240"/>
      <c r="T497" s="241"/>
      <c r="AT497" s="242" t="s">
        <v>157</v>
      </c>
      <c r="AU497" s="242" t="s">
        <v>88</v>
      </c>
      <c r="AV497" s="14" t="s">
        <v>155</v>
      </c>
      <c r="AW497" s="14" t="s">
        <v>44</v>
      </c>
      <c r="AX497" s="14" t="s">
        <v>23</v>
      </c>
      <c r="AY497" s="242" t="s">
        <v>148</v>
      </c>
    </row>
    <row r="498" spans="2:65" s="1" customFormat="1" ht="22.5" customHeight="1">
      <c r="B498" s="37"/>
      <c r="C498" s="196" t="s">
        <v>607</v>
      </c>
      <c r="D498" s="196" t="s">
        <v>150</v>
      </c>
      <c r="E498" s="197" t="s">
        <v>608</v>
      </c>
      <c r="F498" s="198" t="s">
        <v>609</v>
      </c>
      <c r="G498" s="199" t="s">
        <v>153</v>
      </c>
      <c r="H498" s="200">
        <v>26.238</v>
      </c>
      <c r="I498" s="201"/>
      <c r="J498" s="202">
        <f>ROUND(I498*H498,2)</f>
        <v>0</v>
      </c>
      <c r="K498" s="198" t="s">
        <v>154</v>
      </c>
      <c r="L498" s="57"/>
      <c r="M498" s="203" t="s">
        <v>36</v>
      </c>
      <c r="N498" s="204" t="s">
        <v>50</v>
      </c>
      <c r="O498" s="38"/>
      <c r="P498" s="205">
        <f>O498*H498</f>
        <v>0</v>
      </c>
      <c r="Q498" s="205">
        <v>0</v>
      </c>
      <c r="R498" s="205">
        <f>Q498*H498</f>
        <v>0</v>
      </c>
      <c r="S498" s="205">
        <v>0</v>
      </c>
      <c r="T498" s="206">
        <f>S498*H498</f>
        <v>0</v>
      </c>
      <c r="AR498" s="19" t="s">
        <v>155</v>
      </c>
      <c r="AT498" s="19" t="s">
        <v>150</v>
      </c>
      <c r="AU498" s="19" t="s">
        <v>88</v>
      </c>
      <c r="AY498" s="19" t="s">
        <v>148</v>
      </c>
      <c r="BE498" s="207">
        <f>IF(N498="základní",J498,0)</f>
        <v>0</v>
      </c>
      <c r="BF498" s="207">
        <f>IF(N498="snížená",J498,0)</f>
        <v>0</v>
      </c>
      <c r="BG498" s="207">
        <f>IF(N498="zákl. přenesená",J498,0)</f>
        <v>0</v>
      </c>
      <c r="BH498" s="207">
        <f>IF(N498="sníž. přenesená",J498,0)</f>
        <v>0</v>
      </c>
      <c r="BI498" s="207">
        <f>IF(N498="nulová",J498,0)</f>
        <v>0</v>
      </c>
      <c r="BJ498" s="19" t="s">
        <v>23</v>
      </c>
      <c r="BK498" s="207">
        <f>ROUND(I498*H498,2)</f>
        <v>0</v>
      </c>
      <c r="BL498" s="19" t="s">
        <v>155</v>
      </c>
      <c r="BM498" s="19" t="s">
        <v>610</v>
      </c>
    </row>
    <row r="499" spans="2:51" s="12" customFormat="1" ht="12">
      <c r="B499" s="208"/>
      <c r="C499" s="209"/>
      <c r="D499" s="210" t="s">
        <v>157</v>
      </c>
      <c r="E499" s="211" t="s">
        <v>36</v>
      </c>
      <c r="F499" s="212" t="s">
        <v>158</v>
      </c>
      <c r="G499" s="209"/>
      <c r="H499" s="213" t="s">
        <v>36</v>
      </c>
      <c r="I499" s="214"/>
      <c r="J499" s="209"/>
      <c r="K499" s="209"/>
      <c r="L499" s="215"/>
      <c r="M499" s="216"/>
      <c r="N499" s="217"/>
      <c r="O499" s="217"/>
      <c r="P499" s="217"/>
      <c r="Q499" s="217"/>
      <c r="R499" s="217"/>
      <c r="S499" s="217"/>
      <c r="T499" s="218"/>
      <c r="AT499" s="219" t="s">
        <v>157</v>
      </c>
      <c r="AU499" s="219" t="s">
        <v>88</v>
      </c>
      <c r="AV499" s="12" t="s">
        <v>23</v>
      </c>
      <c r="AW499" s="12" t="s">
        <v>44</v>
      </c>
      <c r="AX499" s="12" t="s">
        <v>79</v>
      </c>
      <c r="AY499" s="219" t="s">
        <v>148</v>
      </c>
    </row>
    <row r="500" spans="2:51" s="12" customFormat="1" ht="12">
      <c r="B500" s="208"/>
      <c r="C500" s="209"/>
      <c r="D500" s="210" t="s">
        <v>157</v>
      </c>
      <c r="E500" s="211" t="s">
        <v>36</v>
      </c>
      <c r="F500" s="212" t="s">
        <v>159</v>
      </c>
      <c r="G500" s="209"/>
      <c r="H500" s="213" t="s">
        <v>36</v>
      </c>
      <c r="I500" s="214"/>
      <c r="J500" s="209"/>
      <c r="K500" s="209"/>
      <c r="L500" s="215"/>
      <c r="M500" s="216"/>
      <c r="N500" s="217"/>
      <c r="O500" s="217"/>
      <c r="P500" s="217"/>
      <c r="Q500" s="217"/>
      <c r="R500" s="217"/>
      <c r="S500" s="217"/>
      <c r="T500" s="218"/>
      <c r="AT500" s="219" t="s">
        <v>157</v>
      </c>
      <c r="AU500" s="219" t="s">
        <v>88</v>
      </c>
      <c r="AV500" s="12" t="s">
        <v>23</v>
      </c>
      <c r="AW500" s="12" t="s">
        <v>44</v>
      </c>
      <c r="AX500" s="12" t="s">
        <v>79</v>
      </c>
      <c r="AY500" s="219" t="s">
        <v>148</v>
      </c>
    </row>
    <row r="501" spans="2:51" s="13" customFormat="1" ht="12">
      <c r="B501" s="220"/>
      <c r="C501" s="221"/>
      <c r="D501" s="210" t="s">
        <v>157</v>
      </c>
      <c r="E501" s="222" t="s">
        <v>36</v>
      </c>
      <c r="F501" s="223" t="s">
        <v>160</v>
      </c>
      <c r="G501" s="221"/>
      <c r="H501" s="224">
        <v>26.2375</v>
      </c>
      <c r="I501" s="225"/>
      <c r="J501" s="221"/>
      <c r="K501" s="221"/>
      <c r="L501" s="226"/>
      <c r="M501" s="227"/>
      <c r="N501" s="228"/>
      <c r="O501" s="228"/>
      <c r="P501" s="228"/>
      <c r="Q501" s="228"/>
      <c r="R501" s="228"/>
      <c r="S501" s="228"/>
      <c r="T501" s="229"/>
      <c r="AT501" s="230" t="s">
        <v>157</v>
      </c>
      <c r="AU501" s="230" t="s">
        <v>88</v>
      </c>
      <c r="AV501" s="13" t="s">
        <v>88</v>
      </c>
      <c r="AW501" s="13" t="s">
        <v>44</v>
      </c>
      <c r="AX501" s="13" t="s">
        <v>79</v>
      </c>
      <c r="AY501" s="230" t="s">
        <v>148</v>
      </c>
    </row>
    <row r="502" spans="2:51" s="14" customFormat="1" ht="12">
      <c r="B502" s="231"/>
      <c r="C502" s="232"/>
      <c r="D502" s="233" t="s">
        <v>157</v>
      </c>
      <c r="E502" s="234" t="s">
        <v>36</v>
      </c>
      <c r="F502" s="235" t="s">
        <v>161</v>
      </c>
      <c r="G502" s="232"/>
      <c r="H502" s="236">
        <v>26.2375</v>
      </c>
      <c r="I502" s="237"/>
      <c r="J502" s="232"/>
      <c r="K502" s="232"/>
      <c r="L502" s="238"/>
      <c r="M502" s="239"/>
      <c r="N502" s="240"/>
      <c r="O502" s="240"/>
      <c r="P502" s="240"/>
      <c r="Q502" s="240"/>
      <c r="R502" s="240"/>
      <c r="S502" s="240"/>
      <c r="T502" s="241"/>
      <c r="AT502" s="242" t="s">
        <v>157</v>
      </c>
      <c r="AU502" s="242" t="s">
        <v>88</v>
      </c>
      <c r="AV502" s="14" t="s">
        <v>155</v>
      </c>
      <c r="AW502" s="14" t="s">
        <v>44</v>
      </c>
      <c r="AX502" s="14" t="s">
        <v>23</v>
      </c>
      <c r="AY502" s="242" t="s">
        <v>148</v>
      </c>
    </row>
    <row r="503" spans="2:65" s="1" customFormat="1" ht="31.5" customHeight="1">
      <c r="B503" s="37"/>
      <c r="C503" s="196" t="s">
        <v>611</v>
      </c>
      <c r="D503" s="196" t="s">
        <v>150</v>
      </c>
      <c r="E503" s="197" t="s">
        <v>612</v>
      </c>
      <c r="F503" s="198" t="s">
        <v>613</v>
      </c>
      <c r="G503" s="199" t="s">
        <v>172</v>
      </c>
      <c r="H503" s="200">
        <v>83.904</v>
      </c>
      <c r="I503" s="201"/>
      <c r="J503" s="202">
        <f>ROUND(I503*H503,2)</f>
        <v>0</v>
      </c>
      <c r="K503" s="198" t="s">
        <v>154</v>
      </c>
      <c r="L503" s="57"/>
      <c r="M503" s="203" t="s">
        <v>36</v>
      </c>
      <c r="N503" s="204" t="s">
        <v>50</v>
      </c>
      <c r="O503" s="38"/>
      <c r="P503" s="205">
        <f>O503*H503</f>
        <v>0</v>
      </c>
      <c r="Q503" s="205">
        <v>0</v>
      </c>
      <c r="R503" s="205">
        <f>Q503*H503</f>
        <v>0</v>
      </c>
      <c r="S503" s="205">
        <v>0.222</v>
      </c>
      <c r="T503" s="206">
        <f>S503*H503</f>
        <v>18.626687999999998</v>
      </c>
      <c r="AR503" s="19" t="s">
        <v>155</v>
      </c>
      <c r="AT503" s="19" t="s">
        <v>150</v>
      </c>
      <c r="AU503" s="19" t="s">
        <v>88</v>
      </c>
      <c r="AY503" s="19" t="s">
        <v>148</v>
      </c>
      <c r="BE503" s="207">
        <f>IF(N503="základní",J503,0)</f>
        <v>0</v>
      </c>
      <c r="BF503" s="207">
        <f>IF(N503="snížená",J503,0)</f>
        <v>0</v>
      </c>
      <c r="BG503" s="207">
        <f>IF(N503="zákl. přenesená",J503,0)</f>
        <v>0</v>
      </c>
      <c r="BH503" s="207">
        <f>IF(N503="sníž. přenesená",J503,0)</f>
        <v>0</v>
      </c>
      <c r="BI503" s="207">
        <f>IF(N503="nulová",J503,0)</f>
        <v>0</v>
      </c>
      <c r="BJ503" s="19" t="s">
        <v>23</v>
      </c>
      <c r="BK503" s="207">
        <f>ROUND(I503*H503,2)</f>
        <v>0</v>
      </c>
      <c r="BL503" s="19" t="s">
        <v>155</v>
      </c>
      <c r="BM503" s="19" t="s">
        <v>614</v>
      </c>
    </row>
    <row r="504" spans="2:51" s="13" customFormat="1" ht="12">
      <c r="B504" s="220"/>
      <c r="C504" s="221"/>
      <c r="D504" s="210" t="s">
        <v>157</v>
      </c>
      <c r="E504" s="222" t="s">
        <v>36</v>
      </c>
      <c r="F504" s="223" t="s">
        <v>615</v>
      </c>
      <c r="G504" s="221"/>
      <c r="H504" s="224">
        <v>83.904</v>
      </c>
      <c r="I504" s="225"/>
      <c r="J504" s="221"/>
      <c r="K504" s="221"/>
      <c r="L504" s="226"/>
      <c r="M504" s="227"/>
      <c r="N504" s="228"/>
      <c r="O504" s="228"/>
      <c r="P504" s="228"/>
      <c r="Q504" s="228"/>
      <c r="R504" s="228"/>
      <c r="S504" s="228"/>
      <c r="T504" s="229"/>
      <c r="AT504" s="230" t="s">
        <v>157</v>
      </c>
      <c r="AU504" s="230" t="s">
        <v>88</v>
      </c>
      <c r="AV504" s="13" t="s">
        <v>88</v>
      </c>
      <c r="AW504" s="13" t="s">
        <v>44</v>
      </c>
      <c r="AX504" s="13" t="s">
        <v>79</v>
      </c>
      <c r="AY504" s="230" t="s">
        <v>148</v>
      </c>
    </row>
    <row r="505" spans="2:51" s="14" customFormat="1" ht="12">
      <c r="B505" s="231"/>
      <c r="C505" s="232"/>
      <c r="D505" s="210" t="s">
        <v>157</v>
      </c>
      <c r="E505" s="243" t="s">
        <v>36</v>
      </c>
      <c r="F505" s="244" t="s">
        <v>161</v>
      </c>
      <c r="G505" s="232"/>
      <c r="H505" s="245">
        <v>83.904</v>
      </c>
      <c r="I505" s="237"/>
      <c r="J505" s="232"/>
      <c r="K505" s="232"/>
      <c r="L505" s="238"/>
      <c r="M505" s="239"/>
      <c r="N505" s="240"/>
      <c r="O505" s="240"/>
      <c r="P505" s="240"/>
      <c r="Q505" s="240"/>
      <c r="R505" s="240"/>
      <c r="S505" s="240"/>
      <c r="T505" s="241"/>
      <c r="AT505" s="242" t="s">
        <v>157</v>
      </c>
      <c r="AU505" s="242" t="s">
        <v>88</v>
      </c>
      <c r="AV505" s="14" t="s">
        <v>155</v>
      </c>
      <c r="AW505" s="14" t="s">
        <v>44</v>
      </c>
      <c r="AX505" s="14" t="s">
        <v>23</v>
      </c>
      <c r="AY505" s="242" t="s">
        <v>148</v>
      </c>
    </row>
    <row r="506" spans="2:63" s="11" customFormat="1" ht="29.85" customHeight="1">
      <c r="B506" s="179"/>
      <c r="C506" s="180"/>
      <c r="D506" s="193" t="s">
        <v>78</v>
      </c>
      <c r="E506" s="194" t="s">
        <v>616</v>
      </c>
      <c r="F506" s="194" t="s">
        <v>617</v>
      </c>
      <c r="G506" s="180"/>
      <c r="H506" s="180"/>
      <c r="I506" s="183"/>
      <c r="J506" s="195">
        <f>BK506</f>
        <v>0</v>
      </c>
      <c r="K506" s="180"/>
      <c r="L506" s="185"/>
      <c r="M506" s="186"/>
      <c r="N506" s="187"/>
      <c r="O506" s="187"/>
      <c r="P506" s="188">
        <f>SUM(P507:P511)</f>
        <v>0</v>
      </c>
      <c r="Q506" s="187"/>
      <c r="R506" s="188">
        <f>SUM(R507:R511)</f>
        <v>0</v>
      </c>
      <c r="S506" s="187"/>
      <c r="T506" s="189">
        <f>SUM(T507:T511)</f>
        <v>0</v>
      </c>
      <c r="AR506" s="190" t="s">
        <v>23</v>
      </c>
      <c r="AT506" s="191" t="s">
        <v>78</v>
      </c>
      <c r="AU506" s="191" t="s">
        <v>23</v>
      </c>
      <c r="AY506" s="190" t="s">
        <v>148</v>
      </c>
      <c r="BK506" s="192">
        <f>SUM(BK507:BK511)</f>
        <v>0</v>
      </c>
    </row>
    <row r="507" spans="2:65" s="1" customFormat="1" ht="22.5" customHeight="1">
      <c r="B507" s="37"/>
      <c r="C507" s="196" t="s">
        <v>618</v>
      </c>
      <c r="D507" s="196" t="s">
        <v>150</v>
      </c>
      <c r="E507" s="197" t="s">
        <v>619</v>
      </c>
      <c r="F507" s="198" t="s">
        <v>620</v>
      </c>
      <c r="G507" s="199" t="s">
        <v>234</v>
      </c>
      <c r="H507" s="200">
        <v>58.285</v>
      </c>
      <c r="I507" s="201"/>
      <c r="J507" s="202">
        <f>ROUND(I507*H507,2)</f>
        <v>0</v>
      </c>
      <c r="K507" s="198" t="s">
        <v>154</v>
      </c>
      <c r="L507" s="57"/>
      <c r="M507" s="203" t="s">
        <v>36</v>
      </c>
      <c r="N507" s="204" t="s">
        <v>50</v>
      </c>
      <c r="O507" s="38"/>
      <c r="P507" s="205">
        <f>O507*H507</f>
        <v>0</v>
      </c>
      <c r="Q507" s="205">
        <v>0</v>
      </c>
      <c r="R507" s="205">
        <f>Q507*H507</f>
        <v>0</v>
      </c>
      <c r="S507" s="205">
        <v>0</v>
      </c>
      <c r="T507" s="206">
        <f>S507*H507</f>
        <v>0</v>
      </c>
      <c r="AR507" s="19" t="s">
        <v>155</v>
      </c>
      <c r="AT507" s="19" t="s">
        <v>150</v>
      </c>
      <c r="AU507" s="19" t="s">
        <v>88</v>
      </c>
      <c r="AY507" s="19" t="s">
        <v>148</v>
      </c>
      <c r="BE507" s="207">
        <f>IF(N507="základní",J507,0)</f>
        <v>0</v>
      </c>
      <c r="BF507" s="207">
        <f>IF(N507="snížená",J507,0)</f>
        <v>0</v>
      </c>
      <c r="BG507" s="207">
        <f>IF(N507="zákl. přenesená",J507,0)</f>
        <v>0</v>
      </c>
      <c r="BH507" s="207">
        <f>IF(N507="sníž. přenesená",J507,0)</f>
        <v>0</v>
      </c>
      <c r="BI507" s="207">
        <f>IF(N507="nulová",J507,0)</f>
        <v>0</v>
      </c>
      <c r="BJ507" s="19" t="s">
        <v>23</v>
      </c>
      <c r="BK507" s="207">
        <f>ROUND(I507*H507,2)</f>
        <v>0</v>
      </c>
      <c r="BL507" s="19" t="s">
        <v>155</v>
      </c>
      <c r="BM507" s="19" t="s">
        <v>621</v>
      </c>
    </row>
    <row r="508" spans="2:65" s="1" customFormat="1" ht="22.5" customHeight="1">
      <c r="B508" s="37"/>
      <c r="C508" s="196" t="s">
        <v>622</v>
      </c>
      <c r="D508" s="196" t="s">
        <v>150</v>
      </c>
      <c r="E508" s="197" t="s">
        <v>623</v>
      </c>
      <c r="F508" s="198" t="s">
        <v>624</v>
      </c>
      <c r="G508" s="199" t="s">
        <v>234</v>
      </c>
      <c r="H508" s="200">
        <v>58.285</v>
      </c>
      <c r="I508" s="201"/>
      <c r="J508" s="202">
        <f>ROUND(I508*H508,2)</f>
        <v>0</v>
      </c>
      <c r="K508" s="198" t="s">
        <v>154</v>
      </c>
      <c r="L508" s="57"/>
      <c r="M508" s="203" t="s">
        <v>36</v>
      </c>
      <c r="N508" s="204" t="s">
        <v>50</v>
      </c>
      <c r="O508" s="38"/>
      <c r="P508" s="205">
        <f>O508*H508</f>
        <v>0</v>
      </c>
      <c r="Q508" s="205">
        <v>0</v>
      </c>
      <c r="R508" s="205">
        <f>Q508*H508</f>
        <v>0</v>
      </c>
      <c r="S508" s="205">
        <v>0</v>
      </c>
      <c r="T508" s="206">
        <f>S508*H508</f>
        <v>0</v>
      </c>
      <c r="AR508" s="19" t="s">
        <v>155</v>
      </c>
      <c r="AT508" s="19" t="s">
        <v>150</v>
      </c>
      <c r="AU508" s="19" t="s">
        <v>88</v>
      </c>
      <c r="AY508" s="19" t="s">
        <v>148</v>
      </c>
      <c r="BE508" s="207">
        <f>IF(N508="základní",J508,0)</f>
        <v>0</v>
      </c>
      <c r="BF508" s="207">
        <f>IF(N508="snížená",J508,0)</f>
        <v>0</v>
      </c>
      <c r="BG508" s="207">
        <f>IF(N508="zákl. přenesená",J508,0)</f>
        <v>0</v>
      </c>
      <c r="BH508" s="207">
        <f>IF(N508="sníž. přenesená",J508,0)</f>
        <v>0</v>
      </c>
      <c r="BI508" s="207">
        <f>IF(N508="nulová",J508,0)</f>
        <v>0</v>
      </c>
      <c r="BJ508" s="19" t="s">
        <v>23</v>
      </c>
      <c r="BK508" s="207">
        <f>ROUND(I508*H508,2)</f>
        <v>0</v>
      </c>
      <c r="BL508" s="19" t="s">
        <v>155</v>
      </c>
      <c r="BM508" s="19" t="s">
        <v>625</v>
      </c>
    </row>
    <row r="509" spans="2:65" s="1" customFormat="1" ht="22.5" customHeight="1">
      <c r="B509" s="37"/>
      <c r="C509" s="196" t="s">
        <v>626</v>
      </c>
      <c r="D509" s="196" t="s">
        <v>150</v>
      </c>
      <c r="E509" s="197" t="s">
        <v>627</v>
      </c>
      <c r="F509" s="198" t="s">
        <v>628</v>
      </c>
      <c r="G509" s="199" t="s">
        <v>234</v>
      </c>
      <c r="H509" s="200">
        <v>582.85</v>
      </c>
      <c r="I509" s="201"/>
      <c r="J509" s="202">
        <f>ROUND(I509*H509,2)</f>
        <v>0</v>
      </c>
      <c r="K509" s="198" t="s">
        <v>154</v>
      </c>
      <c r="L509" s="57"/>
      <c r="M509" s="203" t="s">
        <v>36</v>
      </c>
      <c r="N509" s="204" t="s">
        <v>50</v>
      </c>
      <c r="O509" s="38"/>
      <c r="P509" s="205">
        <f>O509*H509</f>
        <v>0</v>
      </c>
      <c r="Q509" s="205">
        <v>0</v>
      </c>
      <c r="R509" s="205">
        <f>Q509*H509</f>
        <v>0</v>
      </c>
      <c r="S509" s="205">
        <v>0</v>
      </c>
      <c r="T509" s="206">
        <f>S509*H509</f>
        <v>0</v>
      </c>
      <c r="AR509" s="19" t="s">
        <v>155</v>
      </c>
      <c r="AT509" s="19" t="s">
        <v>150</v>
      </c>
      <c r="AU509" s="19" t="s">
        <v>88</v>
      </c>
      <c r="AY509" s="19" t="s">
        <v>148</v>
      </c>
      <c r="BE509" s="207">
        <f>IF(N509="základní",J509,0)</f>
        <v>0</v>
      </c>
      <c r="BF509" s="207">
        <f>IF(N509="snížená",J509,0)</f>
        <v>0</v>
      </c>
      <c r="BG509" s="207">
        <f>IF(N509="zákl. přenesená",J509,0)</f>
        <v>0</v>
      </c>
      <c r="BH509" s="207">
        <f>IF(N509="sníž. přenesená",J509,0)</f>
        <v>0</v>
      </c>
      <c r="BI509" s="207">
        <f>IF(N509="nulová",J509,0)</f>
        <v>0</v>
      </c>
      <c r="BJ509" s="19" t="s">
        <v>23</v>
      </c>
      <c r="BK509" s="207">
        <f>ROUND(I509*H509,2)</f>
        <v>0</v>
      </c>
      <c r="BL509" s="19" t="s">
        <v>155</v>
      </c>
      <c r="BM509" s="19" t="s">
        <v>629</v>
      </c>
    </row>
    <row r="510" spans="2:51" s="13" customFormat="1" ht="12">
      <c r="B510" s="220"/>
      <c r="C510" s="221"/>
      <c r="D510" s="233" t="s">
        <v>157</v>
      </c>
      <c r="E510" s="256" t="s">
        <v>36</v>
      </c>
      <c r="F510" s="257" t="s">
        <v>630</v>
      </c>
      <c r="G510" s="221"/>
      <c r="H510" s="258">
        <v>582.85</v>
      </c>
      <c r="I510" s="225"/>
      <c r="J510" s="221"/>
      <c r="K510" s="221"/>
      <c r="L510" s="226"/>
      <c r="M510" s="227"/>
      <c r="N510" s="228"/>
      <c r="O510" s="228"/>
      <c r="P510" s="228"/>
      <c r="Q510" s="228"/>
      <c r="R510" s="228"/>
      <c r="S510" s="228"/>
      <c r="T510" s="229"/>
      <c r="AT510" s="230" t="s">
        <v>157</v>
      </c>
      <c r="AU510" s="230" t="s">
        <v>88</v>
      </c>
      <c r="AV510" s="13" t="s">
        <v>88</v>
      </c>
      <c r="AW510" s="13" t="s">
        <v>44</v>
      </c>
      <c r="AX510" s="13" t="s">
        <v>23</v>
      </c>
      <c r="AY510" s="230" t="s">
        <v>148</v>
      </c>
    </row>
    <row r="511" spans="2:65" s="1" customFormat="1" ht="22.5" customHeight="1">
      <c r="B511" s="37"/>
      <c r="C511" s="196" t="s">
        <v>631</v>
      </c>
      <c r="D511" s="196" t="s">
        <v>150</v>
      </c>
      <c r="E511" s="197" t="s">
        <v>632</v>
      </c>
      <c r="F511" s="198" t="s">
        <v>633</v>
      </c>
      <c r="G511" s="199" t="s">
        <v>234</v>
      </c>
      <c r="H511" s="200">
        <v>58.285</v>
      </c>
      <c r="I511" s="201"/>
      <c r="J511" s="202">
        <f>ROUND(I511*H511,2)</f>
        <v>0</v>
      </c>
      <c r="K511" s="198" t="s">
        <v>154</v>
      </c>
      <c r="L511" s="57"/>
      <c r="M511" s="203" t="s">
        <v>36</v>
      </c>
      <c r="N511" s="204" t="s">
        <v>50</v>
      </c>
      <c r="O511" s="38"/>
      <c r="P511" s="205">
        <f>O511*H511</f>
        <v>0</v>
      </c>
      <c r="Q511" s="205">
        <v>0</v>
      </c>
      <c r="R511" s="205">
        <f>Q511*H511</f>
        <v>0</v>
      </c>
      <c r="S511" s="205">
        <v>0</v>
      </c>
      <c r="T511" s="206">
        <f>S511*H511</f>
        <v>0</v>
      </c>
      <c r="AR511" s="19" t="s">
        <v>155</v>
      </c>
      <c r="AT511" s="19" t="s">
        <v>150</v>
      </c>
      <c r="AU511" s="19" t="s">
        <v>88</v>
      </c>
      <c r="AY511" s="19" t="s">
        <v>148</v>
      </c>
      <c r="BE511" s="207">
        <f>IF(N511="základní",J511,0)</f>
        <v>0</v>
      </c>
      <c r="BF511" s="207">
        <f>IF(N511="snížená",J511,0)</f>
        <v>0</v>
      </c>
      <c r="BG511" s="207">
        <f>IF(N511="zákl. přenesená",J511,0)</f>
        <v>0</v>
      </c>
      <c r="BH511" s="207">
        <f>IF(N511="sníž. přenesená",J511,0)</f>
        <v>0</v>
      </c>
      <c r="BI511" s="207">
        <f>IF(N511="nulová",J511,0)</f>
        <v>0</v>
      </c>
      <c r="BJ511" s="19" t="s">
        <v>23</v>
      </c>
      <c r="BK511" s="207">
        <f>ROUND(I511*H511,2)</f>
        <v>0</v>
      </c>
      <c r="BL511" s="19" t="s">
        <v>155</v>
      </c>
      <c r="BM511" s="19" t="s">
        <v>634</v>
      </c>
    </row>
    <row r="512" spans="2:63" s="11" customFormat="1" ht="29.85" customHeight="1">
      <c r="B512" s="179"/>
      <c r="C512" s="180"/>
      <c r="D512" s="193" t="s">
        <v>78</v>
      </c>
      <c r="E512" s="194" t="s">
        <v>635</v>
      </c>
      <c r="F512" s="194" t="s">
        <v>636</v>
      </c>
      <c r="G512" s="180"/>
      <c r="H512" s="180"/>
      <c r="I512" s="183"/>
      <c r="J512" s="195">
        <f>BK512</f>
        <v>0</v>
      </c>
      <c r="K512" s="180"/>
      <c r="L512" s="185"/>
      <c r="M512" s="186"/>
      <c r="N512" s="187"/>
      <c r="O512" s="187"/>
      <c r="P512" s="188">
        <f>P513</f>
        <v>0</v>
      </c>
      <c r="Q512" s="187"/>
      <c r="R512" s="188">
        <f>R513</f>
        <v>0</v>
      </c>
      <c r="S512" s="187"/>
      <c r="T512" s="189">
        <f>T513</f>
        <v>0</v>
      </c>
      <c r="AR512" s="190" t="s">
        <v>23</v>
      </c>
      <c r="AT512" s="191" t="s">
        <v>78</v>
      </c>
      <c r="AU512" s="191" t="s">
        <v>23</v>
      </c>
      <c r="AY512" s="190" t="s">
        <v>148</v>
      </c>
      <c r="BK512" s="192">
        <f>BK513</f>
        <v>0</v>
      </c>
    </row>
    <row r="513" spans="2:65" s="1" customFormat="1" ht="22.5" customHeight="1">
      <c r="B513" s="37"/>
      <c r="C513" s="196" t="s">
        <v>637</v>
      </c>
      <c r="D513" s="196" t="s">
        <v>150</v>
      </c>
      <c r="E513" s="197" t="s">
        <v>638</v>
      </c>
      <c r="F513" s="198" t="s">
        <v>639</v>
      </c>
      <c r="G513" s="199" t="s">
        <v>234</v>
      </c>
      <c r="H513" s="200">
        <v>54.456</v>
      </c>
      <c r="I513" s="201"/>
      <c r="J513" s="202">
        <f>ROUND(I513*H513,2)</f>
        <v>0</v>
      </c>
      <c r="K513" s="198" t="s">
        <v>154</v>
      </c>
      <c r="L513" s="57"/>
      <c r="M513" s="203" t="s">
        <v>36</v>
      </c>
      <c r="N513" s="204" t="s">
        <v>50</v>
      </c>
      <c r="O513" s="38"/>
      <c r="P513" s="205">
        <f>O513*H513</f>
        <v>0</v>
      </c>
      <c r="Q513" s="205">
        <v>0</v>
      </c>
      <c r="R513" s="205">
        <f>Q513*H513</f>
        <v>0</v>
      </c>
      <c r="S513" s="205">
        <v>0</v>
      </c>
      <c r="T513" s="206">
        <f>S513*H513</f>
        <v>0</v>
      </c>
      <c r="AR513" s="19" t="s">
        <v>155</v>
      </c>
      <c r="AT513" s="19" t="s">
        <v>150</v>
      </c>
      <c r="AU513" s="19" t="s">
        <v>88</v>
      </c>
      <c r="AY513" s="19" t="s">
        <v>148</v>
      </c>
      <c r="BE513" s="207">
        <f>IF(N513="základní",J513,0)</f>
        <v>0</v>
      </c>
      <c r="BF513" s="207">
        <f>IF(N513="snížená",J513,0)</f>
        <v>0</v>
      </c>
      <c r="BG513" s="207">
        <f>IF(N513="zákl. přenesená",J513,0)</f>
        <v>0</v>
      </c>
      <c r="BH513" s="207">
        <f>IF(N513="sníž. přenesená",J513,0)</f>
        <v>0</v>
      </c>
      <c r="BI513" s="207">
        <f>IF(N513="nulová",J513,0)</f>
        <v>0</v>
      </c>
      <c r="BJ513" s="19" t="s">
        <v>23</v>
      </c>
      <c r="BK513" s="207">
        <f>ROUND(I513*H513,2)</f>
        <v>0</v>
      </c>
      <c r="BL513" s="19" t="s">
        <v>155</v>
      </c>
      <c r="BM513" s="19" t="s">
        <v>640</v>
      </c>
    </row>
    <row r="514" spans="2:63" s="11" customFormat="1" ht="37.35" customHeight="1">
      <c r="B514" s="179"/>
      <c r="C514" s="180"/>
      <c r="D514" s="181" t="s">
        <v>78</v>
      </c>
      <c r="E514" s="182" t="s">
        <v>641</v>
      </c>
      <c r="F514" s="182" t="s">
        <v>642</v>
      </c>
      <c r="G514" s="180"/>
      <c r="H514" s="180"/>
      <c r="I514" s="183"/>
      <c r="J514" s="184">
        <f>BK514</f>
        <v>0</v>
      </c>
      <c r="K514" s="180"/>
      <c r="L514" s="185"/>
      <c r="M514" s="186"/>
      <c r="N514" s="187"/>
      <c r="O514" s="187"/>
      <c r="P514" s="188">
        <f>P515+P548+P572+P604+P618+P620+P634+P676+P771+P832+P855+P883</f>
        <v>0</v>
      </c>
      <c r="Q514" s="187"/>
      <c r="R514" s="188">
        <f>R515+R548+R572+R604+R618+R620+R634+R676+R771+R832+R855+R883</f>
        <v>40.484968930000015</v>
      </c>
      <c r="S514" s="187"/>
      <c r="T514" s="189">
        <f>T515+T548+T572+T604+T618+T620+T634+T676+T771+T832+T855+T883</f>
        <v>3.5235757999999997</v>
      </c>
      <c r="AR514" s="190" t="s">
        <v>88</v>
      </c>
      <c r="AT514" s="191" t="s">
        <v>78</v>
      </c>
      <c r="AU514" s="191" t="s">
        <v>79</v>
      </c>
      <c r="AY514" s="190" t="s">
        <v>148</v>
      </c>
      <c r="BK514" s="192">
        <f>BK515+BK548+BK572+BK604+BK618+BK620+BK634+BK676+BK771+BK832+BK855+BK883</f>
        <v>0</v>
      </c>
    </row>
    <row r="515" spans="2:63" s="11" customFormat="1" ht="19.95" customHeight="1">
      <c r="B515" s="179"/>
      <c r="C515" s="180"/>
      <c r="D515" s="193" t="s">
        <v>78</v>
      </c>
      <c r="E515" s="194" t="s">
        <v>643</v>
      </c>
      <c r="F515" s="194" t="s">
        <v>644</v>
      </c>
      <c r="G515" s="180"/>
      <c r="H515" s="180"/>
      <c r="I515" s="183"/>
      <c r="J515" s="195">
        <f>BK515</f>
        <v>0</v>
      </c>
      <c r="K515" s="180"/>
      <c r="L515" s="185"/>
      <c r="M515" s="186"/>
      <c r="N515" s="187"/>
      <c r="O515" s="187"/>
      <c r="P515" s="188">
        <f>SUM(P516:P547)</f>
        <v>0</v>
      </c>
      <c r="Q515" s="187"/>
      <c r="R515" s="188">
        <f>SUM(R516:R547)</f>
        <v>1.04940985</v>
      </c>
      <c r="S515" s="187"/>
      <c r="T515" s="189">
        <f>SUM(T516:T547)</f>
        <v>0</v>
      </c>
      <c r="AR515" s="190" t="s">
        <v>88</v>
      </c>
      <c r="AT515" s="191" t="s">
        <v>78</v>
      </c>
      <c r="AU515" s="191" t="s">
        <v>23</v>
      </c>
      <c r="AY515" s="190" t="s">
        <v>148</v>
      </c>
      <c r="BK515" s="192">
        <f>SUM(BK516:BK547)</f>
        <v>0</v>
      </c>
    </row>
    <row r="516" spans="2:65" s="1" customFormat="1" ht="22.5" customHeight="1">
      <c r="B516" s="37"/>
      <c r="C516" s="196" t="s">
        <v>645</v>
      </c>
      <c r="D516" s="196" t="s">
        <v>150</v>
      </c>
      <c r="E516" s="197" t="s">
        <v>646</v>
      </c>
      <c r="F516" s="198" t="s">
        <v>647</v>
      </c>
      <c r="G516" s="199" t="s">
        <v>153</v>
      </c>
      <c r="H516" s="200">
        <v>168.475</v>
      </c>
      <c r="I516" s="201"/>
      <c r="J516" s="202">
        <f>ROUND(I516*H516,2)</f>
        <v>0</v>
      </c>
      <c r="K516" s="198" t="s">
        <v>154</v>
      </c>
      <c r="L516" s="57"/>
      <c r="M516" s="203" t="s">
        <v>36</v>
      </c>
      <c r="N516" s="204" t="s">
        <v>50</v>
      </c>
      <c r="O516" s="38"/>
      <c r="P516" s="205">
        <f>O516*H516</f>
        <v>0</v>
      </c>
      <c r="Q516" s="205">
        <v>0</v>
      </c>
      <c r="R516" s="205">
        <f>Q516*H516</f>
        <v>0</v>
      </c>
      <c r="S516" s="205">
        <v>0</v>
      </c>
      <c r="T516" s="206">
        <f>S516*H516</f>
        <v>0</v>
      </c>
      <c r="AR516" s="19" t="s">
        <v>231</v>
      </c>
      <c r="AT516" s="19" t="s">
        <v>150</v>
      </c>
      <c r="AU516" s="19" t="s">
        <v>88</v>
      </c>
      <c r="AY516" s="19" t="s">
        <v>148</v>
      </c>
      <c r="BE516" s="207">
        <f>IF(N516="základní",J516,0)</f>
        <v>0</v>
      </c>
      <c r="BF516" s="207">
        <f>IF(N516="snížená",J516,0)</f>
        <v>0</v>
      </c>
      <c r="BG516" s="207">
        <f>IF(N516="zákl. přenesená",J516,0)</f>
        <v>0</v>
      </c>
      <c r="BH516" s="207">
        <f>IF(N516="sníž. přenesená",J516,0)</f>
        <v>0</v>
      </c>
      <c r="BI516" s="207">
        <f>IF(N516="nulová",J516,0)</f>
        <v>0</v>
      </c>
      <c r="BJ516" s="19" t="s">
        <v>23</v>
      </c>
      <c r="BK516" s="207">
        <f>ROUND(I516*H516,2)</f>
        <v>0</v>
      </c>
      <c r="BL516" s="19" t="s">
        <v>231</v>
      </c>
      <c r="BM516" s="19" t="s">
        <v>648</v>
      </c>
    </row>
    <row r="517" spans="2:51" s="12" customFormat="1" ht="12">
      <c r="B517" s="208"/>
      <c r="C517" s="209"/>
      <c r="D517" s="210" t="s">
        <v>157</v>
      </c>
      <c r="E517" s="211" t="s">
        <v>36</v>
      </c>
      <c r="F517" s="212" t="s">
        <v>158</v>
      </c>
      <c r="G517" s="209"/>
      <c r="H517" s="213" t="s">
        <v>36</v>
      </c>
      <c r="I517" s="214"/>
      <c r="J517" s="209"/>
      <c r="K517" s="209"/>
      <c r="L517" s="215"/>
      <c r="M517" s="216"/>
      <c r="N517" s="217"/>
      <c r="O517" s="217"/>
      <c r="P517" s="217"/>
      <c r="Q517" s="217"/>
      <c r="R517" s="217"/>
      <c r="S517" s="217"/>
      <c r="T517" s="218"/>
      <c r="AT517" s="219" t="s">
        <v>157</v>
      </c>
      <c r="AU517" s="219" t="s">
        <v>88</v>
      </c>
      <c r="AV517" s="12" t="s">
        <v>23</v>
      </c>
      <c r="AW517" s="12" t="s">
        <v>44</v>
      </c>
      <c r="AX517" s="12" t="s">
        <v>79</v>
      </c>
      <c r="AY517" s="219" t="s">
        <v>148</v>
      </c>
    </row>
    <row r="518" spans="2:51" s="12" customFormat="1" ht="12">
      <c r="B518" s="208"/>
      <c r="C518" s="209"/>
      <c r="D518" s="210" t="s">
        <v>157</v>
      </c>
      <c r="E518" s="211" t="s">
        <v>36</v>
      </c>
      <c r="F518" s="212" t="s">
        <v>159</v>
      </c>
      <c r="G518" s="209"/>
      <c r="H518" s="213" t="s">
        <v>36</v>
      </c>
      <c r="I518" s="214"/>
      <c r="J518" s="209"/>
      <c r="K518" s="209"/>
      <c r="L518" s="215"/>
      <c r="M518" s="216"/>
      <c r="N518" s="217"/>
      <c r="O518" s="217"/>
      <c r="P518" s="217"/>
      <c r="Q518" s="217"/>
      <c r="R518" s="217"/>
      <c r="S518" s="217"/>
      <c r="T518" s="218"/>
      <c r="AT518" s="219" t="s">
        <v>157</v>
      </c>
      <c r="AU518" s="219" t="s">
        <v>88</v>
      </c>
      <c r="AV518" s="12" t="s">
        <v>23</v>
      </c>
      <c r="AW518" s="12" t="s">
        <v>44</v>
      </c>
      <c r="AX518" s="12" t="s">
        <v>79</v>
      </c>
      <c r="AY518" s="219" t="s">
        <v>148</v>
      </c>
    </row>
    <row r="519" spans="2:51" s="13" customFormat="1" ht="12">
      <c r="B519" s="220"/>
      <c r="C519" s="221"/>
      <c r="D519" s="210" t="s">
        <v>157</v>
      </c>
      <c r="E519" s="222" t="s">
        <v>36</v>
      </c>
      <c r="F519" s="223" t="s">
        <v>649</v>
      </c>
      <c r="G519" s="221"/>
      <c r="H519" s="224">
        <v>56.5</v>
      </c>
      <c r="I519" s="225"/>
      <c r="J519" s="221"/>
      <c r="K519" s="221"/>
      <c r="L519" s="226"/>
      <c r="M519" s="227"/>
      <c r="N519" s="228"/>
      <c r="O519" s="228"/>
      <c r="P519" s="228"/>
      <c r="Q519" s="228"/>
      <c r="R519" s="228"/>
      <c r="S519" s="228"/>
      <c r="T519" s="229"/>
      <c r="AT519" s="230" t="s">
        <v>157</v>
      </c>
      <c r="AU519" s="230" t="s">
        <v>88</v>
      </c>
      <c r="AV519" s="13" t="s">
        <v>88</v>
      </c>
      <c r="AW519" s="13" t="s">
        <v>44</v>
      </c>
      <c r="AX519" s="13" t="s">
        <v>79</v>
      </c>
      <c r="AY519" s="230" t="s">
        <v>148</v>
      </c>
    </row>
    <row r="520" spans="2:51" s="13" customFormat="1" ht="12">
      <c r="B520" s="220"/>
      <c r="C520" s="221"/>
      <c r="D520" s="210" t="s">
        <v>157</v>
      </c>
      <c r="E520" s="222" t="s">
        <v>36</v>
      </c>
      <c r="F520" s="223" t="s">
        <v>650</v>
      </c>
      <c r="G520" s="221"/>
      <c r="H520" s="224">
        <v>16.8</v>
      </c>
      <c r="I520" s="225"/>
      <c r="J520" s="221"/>
      <c r="K520" s="221"/>
      <c r="L520" s="226"/>
      <c r="M520" s="227"/>
      <c r="N520" s="228"/>
      <c r="O520" s="228"/>
      <c r="P520" s="228"/>
      <c r="Q520" s="228"/>
      <c r="R520" s="228"/>
      <c r="S520" s="228"/>
      <c r="T520" s="229"/>
      <c r="AT520" s="230" t="s">
        <v>157</v>
      </c>
      <c r="AU520" s="230" t="s">
        <v>88</v>
      </c>
      <c r="AV520" s="13" t="s">
        <v>88</v>
      </c>
      <c r="AW520" s="13" t="s">
        <v>44</v>
      </c>
      <c r="AX520" s="13" t="s">
        <v>79</v>
      </c>
      <c r="AY520" s="230" t="s">
        <v>148</v>
      </c>
    </row>
    <row r="521" spans="2:51" s="13" customFormat="1" ht="12">
      <c r="B521" s="220"/>
      <c r="C521" s="221"/>
      <c r="D521" s="210" t="s">
        <v>157</v>
      </c>
      <c r="E521" s="222" t="s">
        <v>36</v>
      </c>
      <c r="F521" s="223" t="s">
        <v>651</v>
      </c>
      <c r="G521" s="221"/>
      <c r="H521" s="224">
        <v>51.518</v>
      </c>
      <c r="I521" s="225"/>
      <c r="J521" s="221"/>
      <c r="K521" s="221"/>
      <c r="L521" s="226"/>
      <c r="M521" s="227"/>
      <c r="N521" s="228"/>
      <c r="O521" s="228"/>
      <c r="P521" s="228"/>
      <c r="Q521" s="228"/>
      <c r="R521" s="228"/>
      <c r="S521" s="228"/>
      <c r="T521" s="229"/>
      <c r="AT521" s="230" t="s">
        <v>157</v>
      </c>
      <c r="AU521" s="230" t="s">
        <v>88</v>
      </c>
      <c r="AV521" s="13" t="s">
        <v>88</v>
      </c>
      <c r="AW521" s="13" t="s">
        <v>44</v>
      </c>
      <c r="AX521" s="13" t="s">
        <v>79</v>
      </c>
      <c r="AY521" s="230" t="s">
        <v>148</v>
      </c>
    </row>
    <row r="522" spans="2:51" s="13" customFormat="1" ht="12">
      <c r="B522" s="220"/>
      <c r="C522" s="221"/>
      <c r="D522" s="210" t="s">
        <v>157</v>
      </c>
      <c r="E522" s="222" t="s">
        <v>36</v>
      </c>
      <c r="F522" s="223" t="s">
        <v>179</v>
      </c>
      <c r="G522" s="221"/>
      <c r="H522" s="224">
        <v>13.65</v>
      </c>
      <c r="I522" s="225"/>
      <c r="J522" s="221"/>
      <c r="K522" s="221"/>
      <c r="L522" s="226"/>
      <c r="M522" s="227"/>
      <c r="N522" s="228"/>
      <c r="O522" s="228"/>
      <c r="P522" s="228"/>
      <c r="Q522" s="228"/>
      <c r="R522" s="228"/>
      <c r="S522" s="228"/>
      <c r="T522" s="229"/>
      <c r="AT522" s="230" t="s">
        <v>157</v>
      </c>
      <c r="AU522" s="230" t="s">
        <v>88</v>
      </c>
      <c r="AV522" s="13" t="s">
        <v>88</v>
      </c>
      <c r="AW522" s="13" t="s">
        <v>44</v>
      </c>
      <c r="AX522" s="13" t="s">
        <v>79</v>
      </c>
      <c r="AY522" s="230" t="s">
        <v>148</v>
      </c>
    </row>
    <row r="523" spans="2:51" s="13" customFormat="1" ht="12">
      <c r="B523" s="220"/>
      <c r="C523" s="221"/>
      <c r="D523" s="210" t="s">
        <v>157</v>
      </c>
      <c r="E523" s="222" t="s">
        <v>36</v>
      </c>
      <c r="F523" s="223" t="s">
        <v>180</v>
      </c>
      <c r="G523" s="221"/>
      <c r="H523" s="224">
        <v>11.583</v>
      </c>
      <c r="I523" s="225"/>
      <c r="J523" s="221"/>
      <c r="K523" s="221"/>
      <c r="L523" s="226"/>
      <c r="M523" s="227"/>
      <c r="N523" s="228"/>
      <c r="O523" s="228"/>
      <c r="P523" s="228"/>
      <c r="Q523" s="228"/>
      <c r="R523" s="228"/>
      <c r="S523" s="228"/>
      <c r="T523" s="229"/>
      <c r="AT523" s="230" t="s">
        <v>157</v>
      </c>
      <c r="AU523" s="230" t="s">
        <v>88</v>
      </c>
      <c r="AV523" s="13" t="s">
        <v>88</v>
      </c>
      <c r="AW523" s="13" t="s">
        <v>44</v>
      </c>
      <c r="AX523" s="13" t="s">
        <v>79</v>
      </c>
      <c r="AY523" s="230" t="s">
        <v>148</v>
      </c>
    </row>
    <row r="524" spans="2:51" s="13" customFormat="1" ht="12">
      <c r="B524" s="220"/>
      <c r="C524" s="221"/>
      <c r="D524" s="210" t="s">
        <v>157</v>
      </c>
      <c r="E524" s="222" t="s">
        <v>36</v>
      </c>
      <c r="F524" s="223" t="s">
        <v>181</v>
      </c>
      <c r="G524" s="221"/>
      <c r="H524" s="224">
        <v>11.29875</v>
      </c>
      <c r="I524" s="225"/>
      <c r="J524" s="221"/>
      <c r="K524" s="221"/>
      <c r="L524" s="226"/>
      <c r="M524" s="227"/>
      <c r="N524" s="228"/>
      <c r="O524" s="228"/>
      <c r="P524" s="228"/>
      <c r="Q524" s="228"/>
      <c r="R524" s="228"/>
      <c r="S524" s="228"/>
      <c r="T524" s="229"/>
      <c r="AT524" s="230" t="s">
        <v>157</v>
      </c>
      <c r="AU524" s="230" t="s">
        <v>88</v>
      </c>
      <c r="AV524" s="13" t="s">
        <v>88</v>
      </c>
      <c r="AW524" s="13" t="s">
        <v>44</v>
      </c>
      <c r="AX524" s="13" t="s">
        <v>79</v>
      </c>
      <c r="AY524" s="230" t="s">
        <v>148</v>
      </c>
    </row>
    <row r="525" spans="2:51" s="13" customFormat="1" ht="12">
      <c r="B525" s="220"/>
      <c r="C525" s="221"/>
      <c r="D525" s="210" t="s">
        <v>157</v>
      </c>
      <c r="E525" s="222" t="s">
        <v>36</v>
      </c>
      <c r="F525" s="223" t="s">
        <v>182</v>
      </c>
      <c r="G525" s="221"/>
      <c r="H525" s="224">
        <v>7.125</v>
      </c>
      <c r="I525" s="225"/>
      <c r="J525" s="221"/>
      <c r="K525" s="221"/>
      <c r="L525" s="226"/>
      <c r="M525" s="227"/>
      <c r="N525" s="228"/>
      <c r="O525" s="228"/>
      <c r="P525" s="228"/>
      <c r="Q525" s="228"/>
      <c r="R525" s="228"/>
      <c r="S525" s="228"/>
      <c r="T525" s="229"/>
      <c r="AT525" s="230" t="s">
        <v>157</v>
      </c>
      <c r="AU525" s="230" t="s">
        <v>88</v>
      </c>
      <c r="AV525" s="13" t="s">
        <v>88</v>
      </c>
      <c r="AW525" s="13" t="s">
        <v>44</v>
      </c>
      <c r="AX525" s="13" t="s">
        <v>79</v>
      </c>
      <c r="AY525" s="230" t="s">
        <v>148</v>
      </c>
    </row>
    <row r="526" spans="2:51" s="14" customFormat="1" ht="12">
      <c r="B526" s="231"/>
      <c r="C526" s="232"/>
      <c r="D526" s="233" t="s">
        <v>157</v>
      </c>
      <c r="E526" s="234" t="s">
        <v>36</v>
      </c>
      <c r="F526" s="235" t="s">
        <v>161</v>
      </c>
      <c r="G526" s="232"/>
      <c r="H526" s="236">
        <v>168.47475</v>
      </c>
      <c r="I526" s="237"/>
      <c r="J526" s="232"/>
      <c r="K526" s="232"/>
      <c r="L526" s="238"/>
      <c r="M526" s="239"/>
      <c r="N526" s="240"/>
      <c r="O526" s="240"/>
      <c r="P526" s="240"/>
      <c r="Q526" s="240"/>
      <c r="R526" s="240"/>
      <c r="S526" s="240"/>
      <c r="T526" s="241"/>
      <c r="AT526" s="242" t="s">
        <v>157</v>
      </c>
      <c r="AU526" s="242" t="s">
        <v>88</v>
      </c>
      <c r="AV526" s="14" t="s">
        <v>155</v>
      </c>
      <c r="AW526" s="14" t="s">
        <v>44</v>
      </c>
      <c r="AX526" s="14" t="s">
        <v>23</v>
      </c>
      <c r="AY526" s="242" t="s">
        <v>148</v>
      </c>
    </row>
    <row r="527" spans="2:65" s="1" customFormat="1" ht="22.5" customHeight="1">
      <c r="B527" s="37"/>
      <c r="C527" s="246" t="s">
        <v>652</v>
      </c>
      <c r="D527" s="246" t="s">
        <v>260</v>
      </c>
      <c r="E527" s="247" t="s">
        <v>653</v>
      </c>
      <c r="F527" s="248" t="s">
        <v>654</v>
      </c>
      <c r="G527" s="249" t="s">
        <v>234</v>
      </c>
      <c r="H527" s="250">
        <v>0.059</v>
      </c>
      <c r="I527" s="251"/>
      <c r="J527" s="252">
        <f>ROUND(I527*H527,2)</f>
        <v>0</v>
      </c>
      <c r="K527" s="248" t="s">
        <v>154</v>
      </c>
      <c r="L527" s="253"/>
      <c r="M527" s="254" t="s">
        <v>36</v>
      </c>
      <c r="N527" s="255" t="s">
        <v>50</v>
      </c>
      <c r="O527" s="38"/>
      <c r="P527" s="205">
        <f>O527*H527</f>
        <v>0</v>
      </c>
      <c r="Q527" s="205">
        <v>1</v>
      </c>
      <c r="R527" s="205">
        <f>Q527*H527</f>
        <v>0.059</v>
      </c>
      <c r="S527" s="205">
        <v>0</v>
      </c>
      <c r="T527" s="206">
        <f>S527*H527</f>
        <v>0</v>
      </c>
      <c r="AR527" s="19" t="s">
        <v>308</v>
      </c>
      <c r="AT527" s="19" t="s">
        <v>260</v>
      </c>
      <c r="AU527" s="19" t="s">
        <v>88</v>
      </c>
      <c r="AY527" s="19" t="s">
        <v>148</v>
      </c>
      <c r="BE527" s="207">
        <f>IF(N527="základní",J527,0)</f>
        <v>0</v>
      </c>
      <c r="BF527" s="207">
        <f>IF(N527="snížená",J527,0)</f>
        <v>0</v>
      </c>
      <c r="BG527" s="207">
        <f>IF(N527="zákl. přenesená",J527,0)</f>
        <v>0</v>
      </c>
      <c r="BH527" s="207">
        <f>IF(N527="sníž. přenesená",J527,0)</f>
        <v>0</v>
      </c>
      <c r="BI527" s="207">
        <f>IF(N527="nulová",J527,0)</f>
        <v>0</v>
      </c>
      <c r="BJ527" s="19" t="s">
        <v>23</v>
      </c>
      <c r="BK527" s="207">
        <f>ROUND(I527*H527,2)</f>
        <v>0</v>
      </c>
      <c r="BL527" s="19" t="s">
        <v>231</v>
      </c>
      <c r="BM527" s="19" t="s">
        <v>655</v>
      </c>
    </row>
    <row r="528" spans="2:51" s="13" customFormat="1" ht="12">
      <c r="B528" s="220"/>
      <c r="C528" s="221"/>
      <c r="D528" s="233" t="s">
        <v>157</v>
      </c>
      <c r="E528" s="256" t="s">
        <v>36</v>
      </c>
      <c r="F528" s="257" t="s">
        <v>656</v>
      </c>
      <c r="G528" s="221"/>
      <c r="H528" s="258">
        <v>0.0589661625</v>
      </c>
      <c r="I528" s="225"/>
      <c r="J528" s="221"/>
      <c r="K528" s="221"/>
      <c r="L528" s="226"/>
      <c r="M528" s="227"/>
      <c r="N528" s="228"/>
      <c r="O528" s="228"/>
      <c r="P528" s="228"/>
      <c r="Q528" s="228"/>
      <c r="R528" s="228"/>
      <c r="S528" s="228"/>
      <c r="T528" s="229"/>
      <c r="AT528" s="230" t="s">
        <v>157</v>
      </c>
      <c r="AU528" s="230" t="s">
        <v>88</v>
      </c>
      <c r="AV528" s="13" t="s">
        <v>88</v>
      </c>
      <c r="AW528" s="13" t="s">
        <v>44</v>
      </c>
      <c r="AX528" s="13" t="s">
        <v>23</v>
      </c>
      <c r="AY528" s="230" t="s">
        <v>148</v>
      </c>
    </row>
    <row r="529" spans="2:65" s="1" customFormat="1" ht="22.5" customHeight="1">
      <c r="B529" s="37"/>
      <c r="C529" s="196" t="s">
        <v>657</v>
      </c>
      <c r="D529" s="196" t="s">
        <v>150</v>
      </c>
      <c r="E529" s="197" t="s">
        <v>658</v>
      </c>
      <c r="F529" s="198" t="s">
        <v>659</v>
      </c>
      <c r="G529" s="199" t="s">
        <v>153</v>
      </c>
      <c r="H529" s="200">
        <v>168.475</v>
      </c>
      <c r="I529" s="201"/>
      <c r="J529" s="202">
        <f>ROUND(I529*H529,2)</f>
        <v>0</v>
      </c>
      <c r="K529" s="198" t="s">
        <v>154</v>
      </c>
      <c r="L529" s="57"/>
      <c r="M529" s="203" t="s">
        <v>36</v>
      </c>
      <c r="N529" s="204" t="s">
        <v>50</v>
      </c>
      <c r="O529" s="38"/>
      <c r="P529" s="205">
        <f>O529*H529</f>
        <v>0</v>
      </c>
      <c r="Q529" s="205">
        <v>0.0004</v>
      </c>
      <c r="R529" s="205">
        <f>Q529*H529</f>
        <v>0.06739</v>
      </c>
      <c r="S529" s="205">
        <v>0</v>
      </c>
      <c r="T529" s="206">
        <f>S529*H529</f>
        <v>0</v>
      </c>
      <c r="AR529" s="19" t="s">
        <v>231</v>
      </c>
      <c r="AT529" s="19" t="s">
        <v>150</v>
      </c>
      <c r="AU529" s="19" t="s">
        <v>88</v>
      </c>
      <c r="AY529" s="19" t="s">
        <v>148</v>
      </c>
      <c r="BE529" s="207">
        <f>IF(N529="základní",J529,0)</f>
        <v>0</v>
      </c>
      <c r="BF529" s="207">
        <f>IF(N529="snížená",J529,0)</f>
        <v>0</v>
      </c>
      <c r="BG529" s="207">
        <f>IF(N529="zákl. přenesená",J529,0)</f>
        <v>0</v>
      </c>
      <c r="BH529" s="207">
        <f>IF(N529="sníž. přenesená",J529,0)</f>
        <v>0</v>
      </c>
      <c r="BI529" s="207">
        <f>IF(N529="nulová",J529,0)</f>
        <v>0</v>
      </c>
      <c r="BJ529" s="19" t="s">
        <v>23</v>
      </c>
      <c r="BK529" s="207">
        <f>ROUND(I529*H529,2)</f>
        <v>0</v>
      </c>
      <c r="BL529" s="19" t="s">
        <v>231</v>
      </c>
      <c r="BM529" s="19" t="s">
        <v>660</v>
      </c>
    </row>
    <row r="530" spans="2:51" s="12" customFormat="1" ht="12">
      <c r="B530" s="208"/>
      <c r="C530" s="209"/>
      <c r="D530" s="210" t="s">
        <v>157</v>
      </c>
      <c r="E530" s="211" t="s">
        <v>36</v>
      </c>
      <c r="F530" s="212" t="s">
        <v>158</v>
      </c>
      <c r="G530" s="209"/>
      <c r="H530" s="213" t="s">
        <v>36</v>
      </c>
      <c r="I530" s="214"/>
      <c r="J530" s="209"/>
      <c r="K530" s="209"/>
      <c r="L530" s="215"/>
      <c r="M530" s="216"/>
      <c r="N530" s="217"/>
      <c r="O530" s="217"/>
      <c r="P530" s="217"/>
      <c r="Q530" s="217"/>
      <c r="R530" s="217"/>
      <c r="S530" s="217"/>
      <c r="T530" s="218"/>
      <c r="AT530" s="219" t="s">
        <v>157</v>
      </c>
      <c r="AU530" s="219" t="s">
        <v>88</v>
      </c>
      <c r="AV530" s="12" t="s">
        <v>23</v>
      </c>
      <c r="AW530" s="12" t="s">
        <v>44</v>
      </c>
      <c r="AX530" s="12" t="s">
        <v>79</v>
      </c>
      <c r="AY530" s="219" t="s">
        <v>148</v>
      </c>
    </row>
    <row r="531" spans="2:51" s="12" customFormat="1" ht="12">
      <c r="B531" s="208"/>
      <c r="C531" s="209"/>
      <c r="D531" s="210" t="s">
        <v>157</v>
      </c>
      <c r="E531" s="211" t="s">
        <v>36</v>
      </c>
      <c r="F531" s="212" t="s">
        <v>159</v>
      </c>
      <c r="G531" s="209"/>
      <c r="H531" s="213" t="s">
        <v>36</v>
      </c>
      <c r="I531" s="214"/>
      <c r="J531" s="209"/>
      <c r="K531" s="209"/>
      <c r="L531" s="215"/>
      <c r="M531" s="216"/>
      <c r="N531" s="217"/>
      <c r="O531" s="217"/>
      <c r="P531" s="217"/>
      <c r="Q531" s="217"/>
      <c r="R531" s="217"/>
      <c r="S531" s="217"/>
      <c r="T531" s="218"/>
      <c r="AT531" s="219" t="s">
        <v>157</v>
      </c>
      <c r="AU531" s="219" t="s">
        <v>88</v>
      </c>
      <c r="AV531" s="12" t="s">
        <v>23</v>
      </c>
      <c r="AW531" s="12" t="s">
        <v>44</v>
      </c>
      <c r="AX531" s="12" t="s">
        <v>79</v>
      </c>
      <c r="AY531" s="219" t="s">
        <v>148</v>
      </c>
    </row>
    <row r="532" spans="2:51" s="13" customFormat="1" ht="12">
      <c r="B532" s="220"/>
      <c r="C532" s="221"/>
      <c r="D532" s="210" t="s">
        <v>157</v>
      </c>
      <c r="E532" s="222" t="s">
        <v>36</v>
      </c>
      <c r="F532" s="223" t="s">
        <v>649</v>
      </c>
      <c r="G532" s="221"/>
      <c r="H532" s="224">
        <v>56.5</v>
      </c>
      <c r="I532" s="225"/>
      <c r="J532" s="221"/>
      <c r="K532" s="221"/>
      <c r="L532" s="226"/>
      <c r="M532" s="227"/>
      <c r="N532" s="228"/>
      <c r="O532" s="228"/>
      <c r="P532" s="228"/>
      <c r="Q532" s="228"/>
      <c r="R532" s="228"/>
      <c r="S532" s="228"/>
      <c r="T532" s="229"/>
      <c r="AT532" s="230" t="s">
        <v>157</v>
      </c>
      <c r="AU532" s="230" t="s">
        <v>88</v>
      </c>
      <c r="AV532" s="13" t="s">
        <v>88</v>
      </c>
      <c r="AW532" s="13" t="s">
        <v>44</v>
      </c>
      <c r="AX532" s="13" t="s">
        <v>79</v>
      </c>
      <c r="AY532" s="230" t="s">
        <v>148</v>
      </c>
    </row>
    <row r="533" spans="2:51" s="13" customFormat="1" ht="12">
      <c r="B533" s="220"/>
      <c r="C533" s="221"/>
      <c r="D533" s="210" t="s">
        <v>157</v>
      </c>
      <c r="E533" s="222" t="s">
        <v>36</v>
      </c>
      <c r="F533" s="223" t="s">
        <v>650</v>
      </c>
      <c r="G533" s="221"/>
      <c r="H533" s="224">
        <v>16.8</v>
      </c>
      <c r="I533" s="225"/>
      <c r="J533" s="221"/>
      <c r="K533" s="221"/>
      <c r="L533" s="226"/>
      <c r="M533" s="227"/>
      <c r="N533" s="228"/>
      <c r="O533" s="228"/>
      <c r="P533" s="228"/>
      <c r="Q533" s="228"/>
      <c r="R533" s="228"/>
      <c r="S533" s="228"/>
      <c r="T533" s="229"/>
      <c r="AT533" s="230" t="s">
        <v>157</v>
      </c>
      <c r="AU533" s="230" t="s">
        <v>88</v>
      </c>
      <c r="AV533" s="13" t="s">
        <v>88</v>
      </c>
      <c r="AW533" s="13" t="s">
        <v>44</v>
      </c>
      <c r="AX533" s="13" t="s">
        <v>79</v>
      </c>
      <c r="AY533" s="230" t="s">
        <v>148</v>
      </c>
    </row>
    <row r="534" spans="2:51" s="13" customFormat="1" ht="12">
      <c r="B534" s="220"/>
      <c r="C534" s="221"/>
      <c r="D534" s="210" t="s">
        <v>157</v>
      </c>
      <c r="E534" s="222" t="s">
        <v>36</v>
      </c>
      <c r="F534" s="223" t="s">
        <v>651</v>
      </c>
      <c r="G534" s="221"/>
      <c r="H534" s="224">
        <v>51.518</v>
      </c>
      <c r="I534" s="225"/>
      <c r="J534" s="221"/>
      <c r="K534" s="221"/>
      <c r="L534" s="226"/>
      <c r="M534" s="227"/>
      <c r="N534" s="228"/>
      <c r="O534" s="228"/>
      <c r="P534" s="228"/>
      <c r="Q534" s="228"/>
      <c r="R534" s="228"/>
      <c r="S534" s="228"/>
      <c r="T534" s="229"/>
      <c r="AT534" s="230" t="s">
        <v>157</v>
      </c>
      <c r="AU534" s="230" t="s">
        <v>88</v>
      </c>
      <c r="AV534" s="13" t="s">
        <v>88</v>
      </c>
      <c r="AW534" s="13" t="s">
        <v>44</v>
      </c>
      <c r="AX534" s="13" t="s">
        <v>79</v>
      </c>
      <c r="AY534" s="230" t="s">
        <v>148</v>
      </c>
    </row>
    <row r="535" spans="2:51" s="13" customFormat="1" ht="12">
      <c r="B535" s="220"/>
      <c r="C535" s="221"/>
      <c r="D535" s="210" t="s">
        <v>157</v>
      </c>
      <c r="E535" s="222" t="s">
        <v>36</v>
      </c>
      <c r="F535" s="223" t="s">
        <v>179</v>
      </c>
      <c r="G535" s="221"/>
      <c r="H535" s="224">
        <v>13.65</v>
      </c>
      <c r="I535" s="225"/>
      <c r="J535" s="221"/>
      <c r="K535" s="221"/>
      <c r="L535" s="226"/>
      <c r="M535" s="227"/>
      <c r="N535" s="228"/>
      <c r="O535" s="228"/>
      <c r="P535" s="228"/>
      <c r="Q535" s="228"/>
      <c r="R535" s="228"/>
      <c r="S535" s="228"/>
      <c r="T535" s="229"/>
      <c r="AT535" s="230" t="s">
        <v>157</v>
      </c>
      <c r="AU535" s="230" t="s">
        <v>88</v>
      </c>
      <c r="AV535" s="13" t="s">
        <v>88</v>
      </c>
      <c r="AW535" s="13" t="s">
        <v>44</v>
      </c>
      <c r="AX535" s="13" t="s">
        <v>79</v>
      </c>
      <c r="AY535" s="230" t="s">
        <v>148</v>
      </c>
    </row>
    <row r="536" spans="2:51" s="13" customFormat="1" ht="12">
      <c r="B536" s="220"/>
      <c r="C536" s="221"/>
      <c r="D536" s="210" t="s">
        <v>157</v>
      </c>
      <c r="E536" s="222" t="s">
        <v>36</v>
      </c>
      <c r="F536" s="223" t="s">
        <v>180</v>
      </c>
      <c r="G536" s="221"/>
      <c r="H536" s="224">
        <v>11.583</v>
      </c>
      <c r="I536" s="225"/>
      <c r="J536" s="221"/>
      <c r="K536" s="221"/>
      <c r="L536" s="226"/>
      <c r="M536" s="227"/>
      <c r="N536" s="228"/>
      <c r="O536" s="228"/>
      <c r="P536" s="228"/>
      <c r="Q536" s="228"/>
      <c r="R536" s="228"/>
      <c r="S536" s="228"/>
      <c r="T536" s="229"/>
      <c r="AT536" s="230" t="s">
        <v>157</v>
      </c>
      <c r="AU536" s="230" t="s">
        <v>88</v>
      </c>
      <c r="AV536" s="13" t="s">
        <v>88</v>
      </c>
      <c r="AW536" s="13" t="s">
        <v>44</v>
      </c>
      <c r="AX536" s="13" t="s">
        <v>79</v>
      </c>
      <c r="AY536" s="230" t="s">
        <v>148</v>
      </c>
    </row>
    <row r="537" spans="2:51" s="13" customFormat="1" ht="12">
      <c r="B537" s="220"/>
      <c r="C537" s="221"/>
      <c r="D537" s="210" t="s">
        <v>157</v>
      </c>
      <c r="E537" s="222" t="s">
        <v>36</v>
      </c>
      <c r="F537" s="223" t="s">
        <v>181</v>
      </c>
      <c r="G537" s="221"/>
      <c r="H537" s="224">
        <v>11.29875</v>
      </c>
      <c r="I537" s="225"/>
      <c r="J537" s="221"/>
      <c r="K537" s="221"/>
      <c r="L537" s="226"/>
      <c r="M537" s="227"/>
      <c r="N537" s="228"/>
      <c r="O537" s="228"/>
      <c r="P537" s="228"/>
      <c r="Q537" s="228"/>
      <c r="R537" s="228"/>
      <c r="S537" s="228"/>
      <c r="T537" s="229"/>
      <c r="AT537" s="230" t="s">
        <v>157</v>
      </c>
      <c r="AU537" s="230" t="s">
        <v>88</v>
      </c>
      <c r="AV537" s="13" t="s">
        <v>88</v>
      </c>
      <c r="AW537" s="13" t="s">
        <v>44</v>
      </c>
      <c r="AX537" s="13" t="s">
        <v>79</v>
      </c>
      <c r="AY537" s="230" t="s">
        <v>148</v>
      </c>
    </row>
    <row r="538" spans="2:51" s="13" customFormat="1" ht="12">
      <c r="B538" s="220"/>
      <c r="C538" s="221"/>
      <c r="D538" s="210" t="s">
        <v>157</v>
      </c>
      <c r="E538" s="222" t="s">
        <v>36</v>
      </c>
      <c r="F538" s="223" t="s">
        <v>182</v>
      </c>
      <c r="G538" s="221"/>
      <c r="H538" s="224">
        <v>7.125</v>
      </c>
      <c r="I538" s="225"/>
      <c r="J538" s="221"/>
      <c r="K538" s="221"/>
      <c r="L538" s="226"/>
      <c r="M538" s="227"/>
      <c r="N538" s="228"/>
      <c r="O538" s="228"/>
      <c r="P538" s="228"/>
      <c r="Q538" s="228"/>
      <c r="R538" s="228"/>
      <c r="S538" s="228"/>
      <c r="T538" s="229"/>
      <c r="AT538" s="230" t="s">
        <v>157</v>
      </c>
      <c r="AU538" s="230" t="s">
        <v>88</v>
      </c>
      <c r="AV538" s="13" t="s">
        <v>88</v>
      </c>
      <c r="AW538" s="13" t="s">
        <v>44</v>
      </c>
      <c r="AX538" s="13" t="s">
        <v>79</v>
      </c>
      <c r="AY538" s="230" t="s">
        <v>148</v>
      </c>
    </row>
    <row r="539" spans="2:51" s="14" customFormat="1" ht="12">
      <c r="B539" s="231"/>
      <c r="C539" s="232"/>
      <c r="D539" s="233" t="s">
        <v>157</v>
      </c>
      <c r="E539" s="234" t="s">
        <v>36</v>
      </c>
      <c r="F539" s="235" t="s">
        <v>161</v>
      </c>
      <c r="G539" s="232"/>
      <c r="H539" s="236">
        <v>168.47475</v>
      </c>
      <c r="I539" s="237"/>
      <c r="J539" s="232"/>
      <c r="K539" s="232"/>
      <c r="L539" s="238"/>
      <c r="M539" s="239"/>
      <c r="N539" s="240"/>
      <c r="O539" s="240"/>
      <c r="P539" s="240"/>
      <c r="Q539" s="240"/>
      <c r="R539" s="240"/>
      <c r="S539" s="240"/>
      <c r="T539" s="241"/>
      <c r="AT539" s="242" t="s">
        <v>157</v>
      </c>
      <c r="AU539" s="242" t="s">
        <v>88</v>
      </c>
      <c r="AV539" s="14" t="s">
        <v>155</v>
      </c>
      <c r="AW539" s="14" t="s">
        <v>44</v>
      </c>
      <c r="AX539" s="14" t="s">
        <v>23</v>
      </c>
      <c r="AY539" s="242" t="s">
        <v>148</v>
      </c>
    </row>
    <row r="540" spans="2:65" s="1" customFormat="1" ht="22.5" customHeight="1">
      <c r="B540" s="37"/>
      <c r="C540" s="246" t="s">
        <v>661</v>
      </c>
      <c r="D540" s="246" t="s">
        <v>260</v>
      </c>
      <c r="E540" s="247" t="s">
        <v>662</v>
      </c>
      <c r="F540" s="248" t="s">
        <v>663</v>
      </c>
      <c r="G540" s="249" t="s">
        <v>153</v>
      </c>
      <c r="H540" s="250">
        <v>202.17</v>
      </c>
      <c r="I540" s="251"/>
      <c r="J540" s="252">
        <f>ROUND(I540*H540,2)</f>
        <v>0</v>
      </c>
      <c r="K540" s="248" t="s">
        <v>154</v>
      </c>
      <c r="L540" s="253"/>
      <c r="M540" s="254" t="s">
        <v>36</v>
      </c>
      <c r="N540" s="255" t="s">
        <v>50</v>
      </c>
      <c r="O540" s="38"/>
      <c r="P540" s="205">
        <f>O540*H540</f>
        <v>0</v>
      </c>
      <c r="Q540" s="205">
        <v>0.00388</v>
      </c>
      <c r="R540" s="205">
        <f>Q540*H540</f>
        <v>0.7844196</v>
      </c>
      <c r="S540" s="205">
        <v>0</v>
      </c>
      <c r="T540" s="206">
        <f>S540*H540</f>
        <v>0</v>
      </c>
      <c r="AR540" s="19" t="s">
        <v>308</v>
      </c>
      <c r="AT540" s="19" t="s">
        <v>260</v>
      </c>
      <c r="AU540" s="19" t="s">
        <v>88</v>
      </c>
      <c r="AY540" s="19" t="s">
        <v>148</v>
      </c>
      <c r="BE540" s="207">
        <f>IF(N540="základní",J540,0)</f>
        <v>0</v>
      </c>
      <c r="BF540" s="207">
        <f>IF(N540="snížená",J540,0)</f>
        <v>0</v>
      </c>
      <c r="BG540" s="207">
        <f>IF(N540="zákl. přenesená",J540,0)</f>
        <v>0</v>
      </c>
      <c r="BH540" s="207">
        <f>IF(N540="sníž. přenesená",J540,0)</f>
        <v>0</v>
      </c>
      <c r="BI540" s="207">
        <f>IF(N540="nulová",J540,0)</f>
        <v>0</v>
      </c>
      <c r="BJ540" s="19" t="s">
        <v>23</v>
      </c>
      <c r="BK540" s="207">
        <f>ROUND(I540*H540,2)</f>
        <v>0</v>
      </c>
      <c r="BL540" s="19" t="s">
        <v>231</v>
      </c>
      <c r="BM540" s="19" t="s">
        <v>664</v>
      </c>
    </row>
    <row r="541" spans="2:51" s="13" customFormat="1" ht="12">
      <c r="B541" s="220"/>
      <c r="C541" s="221"/>
      <c r="D541" s="233" t="s">
        <v>157</v>
      </c>
      <c r="E541" s="256" t="s">
        <v>36</v>
      </c>
      <c r="F541" s="257" t="s">
        <v>665</v>
      </c>
      <c r="G541" s="221"/>
      <c r="H541" s="258">
        <v>202.1697</v>
      </c>
      <c r="I541" s="225"/>
      <c r="J541" s="221"/>
      <c r="K541" s="221"/>
      <c r="L541" s="226"/>
      <c r="M541" s="227"/>
      <c r="N541" s="228"/>
      <c r="O541" s="228"/>
      <c r="P541" s="228"/>
      <c r="Q541" s="228"/>
      <c r="R541" s="228"/>
      <c r="S541" s="228"/>
      <c r="T541" s="229"/>
      <c r="AT541" s="230" t="s">
        <v>157</v>
      </c>
      <c r="AU541" s="230" t="s">
        <v>88</v>
      </c>
      <c r="AV541" s="13" t="s">
        <v>88</v>
      </c>
      <c r="AW541" s="13" t="s">
        <v>44</v>
      </c>
      <c r="AX541" s="13" t="s">
        <v>23</v>
      </c>
      <c r="AY541" s="230" t="s">
        <v>148</v>
      </c>
    </row>
    <row r="542" spans="2:65" s="1" customFormat="1" ht="31.5" customHeight="1">
      <c r="B542" s="37"/>
      <c r="C542" s="196" t="s">
        <v>666</v>
      </c>
      <c r="D542" s="196" t="s">
        <v>150</v>
      </c>
      <c r="E542" s="197" t="s">
        <v>667</v>
      </c>
      <c r="F542" s="198" t="s">
        <v>668</v>
      </c>
      <c r="G542" s="199" t="s">
        <v>153</v>
      </c>
      <c r="H542" s="200">
        <v>168.475</v>
      </c>
      <c r="I542" s="201"/>
      <c r="J542" s="202">
        <f>ROUND(I542*H542,2)</f>
        <v>0</v>
      </c>
      <c r="K542" s="198" t="s">
        <v>154</v>
      </c>
      <c r="L542" s="57"/>
      <c r="M542" s="203" t="s">
        <v>36</v>
      </c>
      <c r="N542" s="204" t="s">
        <v>50</v>
      </c>
      <c r="O542" s="38"/>
      <c r="P542" s="205">
        <f>O542*H542</f>
        <v>0</v>
      </c>
      <c r="Q542" s="205">
        <v>0.00059</v>
      </c>
      <c r="R542" s="205">
        <f>Q542*H542</f>
        <v>0.09940025</v>
      </c>
      <c r="S542" s="205">
        <v>0</v>
      </c>
      <c r="T542" s="206">
        <f>S542*H542</f>
        <v>0</v>
      </c>
      <c r="AR542" s="19" t="s">
        <v>231</v>
      </c>
      <c r="AT542" s="19" t="s">
        <v>150</v>
      </c>
      <c r="AU542" s="19" t="s">
        <v>88</v>
      </c>
      <c r="AY542" s="19" t="s">
        <v>148</v>
      </c>
      <c r="BE542" s="207">
        <f>IF(N542="základní",J542,0)</f>
        <v>0</v>
      </c>
      <c r="BF542" s="207">
        <f>IF(N542="snížená",J542,0)</f>
        <v>0</v>
      </c>
      <c r="BG542" s="207">
        <f>IF(N542="zákl. přenesená",J542,0)</f>
        <v>0</v>
      </c>
      <c r="BH542" s="207">
        <f>IF(N542="sníž. přenesená",J542,0)</f>
        <v>0</v>
      </c>
      <c r="BI542" s="207">
        <f>IF(N542="nulová",J542,0)</f>
        <v>0</v>
      </c>
      <c r="BJ542" s="19" t="s">
        <v>23</v>
      </c>
      <c r="BK542" s="207">
        <f>ROUND(I542*H542,2)</f>
        <v>0</v>
      </c>
      <c r="BL542" s="19" t="s">
        <v>231</v>
      </c>
      <c r="BM542" s="19" t="s">
        <v>669</v>
      </c>
    </row>
    <row r="543" spans="2:65" s="1" customFormat="1" ht="22.5" customHeight="1">
      <c r="B543" s="37"/>
      <c r="C543" s="196" t="s">
        <v>670</v>
      </c>
      <c r="D543" s="196" t="s">
        <v>150</v>
      </c>
      <c r="E543" s="197" t="s">
        <v>671</v>
      </c>
      <c r="F543" s="198" t="s">
        <v>672</v>
      </c>
      <c r="G543" s="199" t="s">
        <v>293</v>
      </c>
      <c r="H543" s="200">
        <v>140</v>
      </c>
      <c r="I543" s="201"/>
      <c r="J543" s="202">
        <f>ROUND(I543*H543,2)</f>
        <v>0</v>
      </c>
      <c r="K543" s="198" t="s">
        <v>154</v>
      </c>
      <c r="L543" s="57"/>
      <c r="M543" s="203" t="s">
        <v>36</v>
      </c>
      <c r="N543" s="204" t="s">
        <v>50</v>
      </c>
      <c r="O543" s="38"/>
      <c r="P543" s="205">
        <f>O543*H543</f>
        <v>0</v>
      </c>
      <c r="Q543" s="205">
        <v>0.00028</v>
      </c>
      <c r="R543" s="205">
        <f>Q543*H543</f>
        <v>0.0392</v>
      </c>
      <c r="S543" s="205">
        <v>0</v>
      </c>
      <c r="T543" s="206">
        <f>S543*H543</f>
        <v>0</v>
      </c>
      <c r="AR543" s="19" t="s">
        <v>231</v>
      </c>
      <c r="AT543" s="19" t="s">
        <v>150</v>
      </c>
      <c r="AU543" s="19" t="s">
        <v>88</v>
      </c>
      <c r="AY543" s="19" t="s">
        <v>148</v>
      </c>
      <c r="BE543" s="207">
        <f>IF(N543="základní",J543,0)</f>
        <v>0</v>
      </c>
      <c r="BF543" s="207">
        <f>IF(N543="snížená",J543,0)</f>
        <v>0</v>
      </c>
      <c r="BG543" s="207">
        <f>IF(N543="zákl. přenesená",J543,0)</f>
        <v>0</v>
      </c>
      <c r="BH543" s="207">
        <f>IF(N543="sníž. přenesená",J543,0)</f>
        <v>0</v>
      </c>
      <c r="BI543" s="207">
        <f>IF(N543="nulová",J543,0)</f>
        <v>0</v>
      </c>
      <c r="BJ543" s="19" t="s">
        <v>23</v>
      </c>
      <c r="BK543" s="207">
        <f>ROUND(I543*H543,2)</f>
        <v>0</v>
      </c>
      <c r="BL543" s="19" t="s">
        <v>231</v>
      </c>
      <c r="BM543" s="19" t="s">
        <v>673</v>
      </c>
    </row>
    <row r="544" spans="2:51" s="12" customFormat="1" ht="12">
      <c r="B544" s="208"/>
      <c r="C544" s="209"/>
      <c r="D544" s="210" t="s">
        <v>157</v>
      </c>
      <c r="E544" s="211" t="s">
        <v>36</v>
      </c>
      <c r="F544" s="212" t="s">
        <v>674</v>
      </c>
      <c r="G544" s="209"/>
      <c r="H544" s="213" t="s">
        <v>36</v>
      </c>
      <c r="I544" s="214"/>
      <c r="J544" s="209"/>
      <c r="K544" s="209"/>
      <c r="L544" s="215"/>
      <c r="M544" s="216"/>
      <c r="N544" s="217"/>
      <c r="O544" s="217"/>
      <c r="P544" s="217"/>
      <c r="Q544" s="217"/>
      <c r="R544" s="217"/>
      <c r="S544" s="217"/>
      <c r="T544" s="218"/>
      <c r="AT544" s="219" t="s">
        <v>157</v>
      </c>
      <c r="AU544" s="219" t="s">
        <v>88</v>
      </c>
      <c r="AV544" s="12" t="s">
        <v>23</v>
      </c>
      <c r="AW544" s="12" t="s">
        <v>44</v>
      </c>
      <c r="AX544" s="12" t="s">
        <v>79</v>
      </c>
      <c r="AY544" s="219" t="s">
        <v>148</v>
      </c>
    </row>
    <row r="545" spans="2:51" s="13" customFormat="1" ht="12">
      <c r="B545" s="220"/>
      <c r="C545" s="221"/>
      <c r="D545" s="210" t="s">
        <v>157</v>
      </c>
      <c r="E545" s="222" t="s">
        <v>36</v>
      </c>
      <c r="F545" s="223" t="s">
        <v>675</v>
      </c>
      <c r="G545" s="221"/>
      <c r="H545" s="224">
        <v>140</v>
      </c>
      <c r="I545" s="225"/>
      <c r="J545" s="221"/>
      <c r="K545" s="221"/>
      <c r="L545" s="226"/>
      <c r="M545" s="227"/>
      <c r="N545" s="228"/>
      <c r="O545" s="228"/>
      <c r="P545" s="228"/>
      <c r="Q545" s="228"/>
      <c r="R545" s="228"/>
      <c r="S545" s="228"/>
      <c r="T545" s="229"/>
      <c r="AT545" s="230" t="s">
        <v>157</v>
      </c>
      <c r="AU545" s="230" t="s">
        <v>88</v>
      </c>
      <c r="AV545" s="13" t="s">
        <v>88</v>
      </c>
      <c r="AW545" s="13" t="s">
        <v>44</v>
      </c>
      <c r="AX545" s="13" t="s">
        <v>79</v>
      </c>
      <c r="AY545" s="230" t="s">
        <v>148</v>
      </c>
    </row>
    <row r="546" spans="2:51" s="14" customFormat="1" ht="12">
      <c r="B546" s="231"/>
      <c r="C546" s="232"/>
      <c r="D546" s="233" t="s">
        <v>157</v>
      </c>
      <c r="E546" s="234" t="s">
        <v>36</v>
      </c>
      <c r="F546" s="235" t="s">
        <v>161</v>
      </c>
      <c r="G546" s="232"/>
      <c r="H546" s="236">
        <v>140</v>
      </c>
      <c r="I546" s="237"/>
      <c r="J546" s="232"/>
      <c r="K546" s="232"/>
      <c r="L546" s="238"/>
      <c r="M546" s="239"/>
      <c r="N546" s="240"/>
      <c r="O546" s="240"/>
      <c r="P546" s="240"/>
      <c r="Q546" s="240"/>
      <c r="R546" s="240"/>
      <c r="S546" s="240"/>
      <c r="T546" s="241"/>
      <c r="AT546" s="242" t="s">
        <v>157</v>
      </c>
      <c r="AU546" s="242" t="s">
        <v>88</v>
      </c>
      <c r="AV546" s="14" t="s">
        <v>155</v>
      </c>
      <c r="AW546" s="14" t="s">
        <v>44</v>
      </c>
      <c r="AX546" s="14" t="s">
        <v>23</v>
      </c>
      <c r="AY546" s="242" t="s">
        <v>148</v>
      </c>
    </row>
    <row r="547" spans="2:65" s="1" customFormat="1" ht="22.5" customHeight="1">
      <c r="B547" s="37"/>
      <c r="C547" s="196" t="s">
        <v>676</v>
      </c>
      <c r="D547" s="196" t="s">
        <v>150</v>
      </c>
      <c r="E547" s="197" t="s">
        <v>677</v>
      </c>
      <c r="F547" s="198" t="s">
        <v>678</v>
      </c>
      <c r="G547" s="199" t="s">
        <v>679</v>
      </c>
      <c r="H547" s="270"/>
      <c r="I547" s="201"/>
      <c r="J547" s="202">
        <f>ROUND(I547*H547,2)</f>
        <v>0</v>
      </c>
      <c r="K547" s="198" t="s">
        <v>154</v>
      </c>
      <c r="L547" s="57"/>
      <c r="M547" s="203" t="s">
        <v>36</v>
      </c>
      <c r="N547" s="204" t="s">
        <v>50</v>
      </c>
      <c r="O547" s="38"/>
      <c r="P547" s="205">
        <f>O547*H547</f>
        <v>0</v>
      </c>
      <c r="Q547" s="205">
        <v>0</v>
      </c>
      <c r="R547" s="205">
        <f>Q547*H547</f>
        <v>0</v>
      </c>
      <c r="S547" s="205">
        <v>0</v>
      </c>
      <c r="T547" s="206">
        <f>S547*H547</f>
        <v>0</v>
      </c>
      <c r="AR547" s="19" t="s">
        <v>231</v>
      </c>
      <c r="AT547" s="19" t="s">
        <v>150</v>
      </c>
      <c r="AU547" s="19" t="s">
        <v>88</v>
      </c>
      <c r="AY547" s="19" t="s">
        <v>148</v>
      </c>
      <c r="BE547" s="207">
        <f>IF(N547="základní",J547,0)</f>
        <v>0</v>
      </c>
      <c r="BF547" s="207">
        <f>IF(N547="snížená",J547,0)</f>
        <v>0</v>
      </c>
      <c r="BG547" s="207">
        <f>IF(N547="zákl. přenesená",J547,0)</f>
        <v>0</v>
      </c>
      <c r="BH547" s="207">
        <f>IF(N547="sníž. přenesená",J547,0)</f>
        <v>0</v>
      </c>
      <c r="BI547" s="207">
        <f>IF(N547="nulová",J547,0)</f>
        <v>0</v>
      </c>
      <c r="BJ547" s="19" t="s">
        <v>23</v>
      </c>
      <c r="BK547" s="207">
        <f>ROUND(I547*H547,2)</f>
        <v>0</v>
      </c>
      <c r="BL547" s="19" t="s">
        <v>231</v>
      </c>
      <c r="BM547" s="19" t="s">
        <v>680</v>
      </c>
    </row>
    <row r="548" spans="2:63" s="11" customFormat="1" ht="29.85" customHeight="1">
      <c r="B548" s="179"/>
      <c r="C548" s="180"/>
      <c r="D548" s="193" t="s">
        <v>78</v>
      </c>
      <c r="E548" s="194" t="s">
        <v>681</v>
      </c>
      <c r="F548" s="194" t="s">
        <v>682</v>
      </c>
      <c r="G548" s="180"/>
      <c r="H548" s="180"/>
      <c r="I548" s="183"/>
      <c r="J548" s="195">
        <f>BK548</f>
        <v>0</v>
      </c>
      <c r="K548" s="180"/>
      <c r="L548" s="185"/>
      <c r="M548" s="186"/>
      <c r="N548" s="187"/>
      <c r="O548" s="187"/>
      <c r="P548" s="188">
        <f>SUM(P549:P571)</f>
        <v>0</v>
      </c>
      <c r="Q548" s="187"/>
      <c r="R548" s="188">
        <f>SUM(R549:R571)</f>
        <v>0.8746137700000002</v>
      </c>
      <c r="S548" s="187"/>
      <c r="T548" s="189">
        <f>SUM(T549:T571)</f>
        <v>0</v>
      </c>
      <c r="AR548" s="190" t="s">
        <v>88</v>
      </c>
      <c r="AT548" s="191" t="s">
        <v>78</v>
      </c>
      <c r="AU548" s="191" t="s">
        <v>23</v>
      </c>
      <c r="AY548" s="190" t="s">
        <v>148</v>
      </c>
      <c r="BK548" s="192">
        <f>SUM(BK549:BK571)</f>
        <v>0</v>
      </c>
    </row>
    <row r="549" spans="2:65" s="1" customFormat="1" ht="22.5" customHeight="1">
      <c r="B549" s="37"/>
      <c r="C549" s="196" t="s">
        <v>683</v>
      </c>
      <c r="D549" s="196" t="s">
        <v>150</v>
      </c>
      <c r="E549" s="197" t="s">
        <v>684</v>
      </c>
      <c r="F549" s="198" t="s">
        <v>685</v>
      </c>
      <c r="G549" s="199" t="s">
        <v>153</v>
      </c>
      <c r="H549" s="200">
        <v>111.995</v>
      </c>
      <c r="I549" s="201"/>
      <c r="J549" s="202">
        <f>ROUND(I549*H549,2)</f>
        <v>0</v>
      </c>
      <c r="K549" s="198" t="s">
        <v>154</v>
      </c>
      <c r="L549" s="57"/>
      <c r="M549" s="203" t="s">
        <v>36</v>
      </c>
      <c r="N549" s="204" t="s">
        <v>50</v>
      </c>
      <c r="O549" s="38"/>
      <c r="P549" s="205">
        <f>O549*H549</f>
        <v>0</v>
      </c>
      <c r="Q549" s="205">
        <v>0</v>
      </c>
      <c r="R549" s="205">
        <f>Q549*H549</f>
        <v>0</v>
      </c>
      <c r="S549" s="205">
        <v>0</v>
      </c>
      <c r="T549" s="206">
        <f>S549*H549</f>
        <v>0</v>
      </c>
      <c r="AR549" s="19" t="s">
        <v>231</v>
      </c>
      <c r="AT549" s="19" t="s">
        <v>150</v>
      </c>
      <c r="AU549" s="19" t="s">
        <v>88</v>
      </c>
      <c r="AY549" s="19" t="s">
        <v>148</v>
      </c>
      <c r="BE549" s="207">
        <f>IF(N549="základní",J549,0)</f>
        <v>0</v>
      </c>
      <c r="BF549" s="207">
        <f>IF(N549="snížená",J549,0)</f>
        <v>0</v>
      </c>
      <c r="BG549" s="207">
        <f>IF(N549="zákl. přenesená",J549,0)</f>
        <v>0</v>
      </c>
      <c r="BH549" s="207">
        <f>IF(N549="sníž. přenesená",J549,0)</f>
        <v>0</v>
      </c>
      <c r="BI549" s="207">
        <f>IF(N549="nulová",J549,0)</f>
        <v>0</v>
      </c>
      <c r="BJ549" s="19" t="s">
        <v>23</v>
      </c>
      <c r="BK549" s="207">
        <f>ROUND(I549*H549,2)</f>
        <v>0</v>
      </c>
      <c r="BL549" s="19" t="s">
        <v>231</v>
      </c>
      <c r="BM549" s="19" t="s">
        <v>686</v>
      </c>
    </row>
    <row r="550" spans="2:51" s="12" customFormat="1" ht="12">
      <c r="B550" s="208"/>
      <c r="C550" s="209"/>
      <c r="D550" s="210" t="s">
        <v>157</v>
      </c>
      <c r="E550" s="211" t="s">
        <v>36</v>
      </c>
      <c r="F550" s="212" t="s">
        <v>159</v>
      </c>
      <c r="G550" s="209"/>
      <c r="H550" s="213" t="s">
        <v>36</v>
      </c>
      <c r="I550" s="214"/>
      <c r="J550" s="209"/>
      <c r="K550" s="209"/>
      <c r="L550" s="215"/>
      <c r="M550" s="216"/>
      <c r="N550" s="217"/>
      <c r="O550" s="217"/>
      <c r="P550" s="217"/>
      <c r="Q550" s="217"/>
      <c r="R550" s="217"/>
      <c r="S550" s="217"/>
      <c r="T550" s="218"/>
      <c r="AT550" s="219" t="s">
        <v>157</v>
      </c>
      <c r="AU550" s="219" t="s">
        <v>88</v>
      </c>
      <c r="AV550" s="12" t="s">
        <v>23</v>
      </c>
      <c r="AW550" s="12" t="s">
        <v>44</v>
      </c>
      <c r="AX550" s="12" t="s">
        <v>79</v>
      </c>
      <c r="AY550" s="219" t="s">
        <v>148</v>
      </c>
    </row>
    <row r="551" spans="2:51" s="13" customFormat="1" ht="12">
      <c r="B551" s="220"/>
      <c r="C551" s="221"/>
      <c r="D551" s="210" t="s">
        <v>157</v>
      </c>
      <c r="E551" s="222" t="s">
        <v>36</v>
      </c>
      <c r="F551" s="223" t="s">
        <v>687</v>
      </c>
      <c r="G551" s="221"/>
      <c r="H551" s="224">
        <v>111.995</v>
      </c>
      <c r="I551" s="225"/>
      <c r="J551" s="221"/>
      <c r="K551" s="221"/>
      <c r="L551" s="226"/>
      <c r="M551" s="227"/>
      <c r="N551" s="228"/>
      <c r="O551" s="228"/>
      <c r="P551" s="228"/>
      <c r="Q551" s="228"/>
      <c r="R551" s="228"/>
      <c r="S551" s="228"/>
      <c r="T551" s="229"/>
      <c r="AT551" s="230" t="s">
        <v>157</v>
      </c>
      <c r="AU551" s="230" t="s">
        <v>88</v>
      </c>
      <c r="AV551" s="13" t="s">
        <v>88</v>
      </c>
      <c r="AW551" s="13" t="s">
        <v>44</v>
      </c>
      <c r="AX551" s="13" t="s">
        <v>79</v>
      </c>
      <c r="AY551" s="230" t="s">
        <v>148</v>
      </c>
    </row>
    <row r="552" spans="2:51" s="14" customFormat="1" ht="12">
      <c r="B552" s="231"/>
      <c r="C552" s="232"/>
      <c r="D552" s="233" t="s">
        <v>157</v>
      </c>
      <c r="E552" s="234" t="s">
        <v>36</v>
      </c>
      <c r="F552" s="235" t="s">
        <v>161</v>
      </c>
      <c r="G552" s="232"/>
      <c r="H552" s="236">
        <v>111.995</v>
      </c>
      <c r="I552" s="237"/>
      <c r="J552" s="232"/>
      <c r="K552" s="232"/>
      <c r="L552" s="238"/>
      <c r="M552" s="239"/>
      <c r="N552" s="240"/>
      <c r="O552" s="240"/>
      <c r="P552" s="240"/>
      <c r="Q552" s="240"/>
      <c r="R552" s="240"/>
      <c r="S552" s="240"/>
      <c r="T552" s="241"/>
      <c r="AT552" s="242" t="s">
        <v>157</v>
      </c>
      <c r="AU552" s="242" t="s">
        <v>88</v>
      </c>
      <c r="AV552" s="14" t="s">
        <v>155</v>
      </c>
      <c r="AW552" s="14" t="s">
        <v>44</v>
      </c>
      <c r="AX552" s="14" t="s">
        <v>23</v>
      </c>
      <c r="AY552" s="242" t="s">
        <v>148</v>
      </c>
    </row>
    <row r="553" spans="2:65" s="1" customFormat="1" ht="22.5" customHeight="1">
      <c r="B553" s="37"/>
      <c r="C553" s="246" t="s">
        <v>688</v>
      </c>
      <c r="D553" s="246" t="s">
        <v>260</v>
      </c>
      <c r="E553" s="247" t="s">
        <v>689</v>
      </c>
      <c r="F553" s="248" t="s">
        <v>690</v>
      </c>
      <c r="G553" s="249" t="s">
        <v>153</v>
      </c>
      <c r="H553" s="250">
        <v>132.934</v>
      </c>
      <c r="I553" s="251"/>
      <c r="J553" s="252">
        <f>ROUND(I553*H553,2)</f>
        <v>0</v>
      </c>
      <c r="K553" s="248" t="s">
        <v>154</v>
      </c>
      <c r="L553" s="253"/>
      <c r="M553" s="254" t="s">
        <v>36</v>
      </c>
      <c r="N553" s="255" t="s">
        <v>50</v>
      </c>
      <c r="O553" s="38"/>
      <c r="P553" s="205">
        <f>O553*H553</f>
        <v>0</v>
      </c>
      <c r="Q553" s="205">
        <v>0.004</v>
      </c>
      <c r="R553" s="205">
        <f>Q553*H553</f>
        <v>0.531736</v>
      </c>
      <c r="S553" s="205">
        <v>0</v>
      </c>
      <c r="T553" s="206">
        <f>S553*H553</f>
        <v>0</v>
      </c>
      <c r="AR553" s="19" t="s">
        <v>308</v>
      </c>
      <c r="AT553" s="19" t="s">
        <v>260</v>
      </c>
      <c r="AU553" s="19" t="s">
        <v>88</v>
      </c>
      <c r="AY553" s="19" t="s">
        <v>148</v>
      </c>
      <c r="BE553" s="207">
        <f>IF(N553="základní",J553,0)</f>
        <v>0</v>
      </c>
      <c r="BF553" s="207">
        <f>IF(N553="snížená",J553,0)</f>
        <v>0</v>
      </c>
      <c r="BG553" s="207">
        <f>IF(N553="zákl. přenesená",J553,0)</f>
        <v>0</v>
      </c>
      <c r="BH553" s="207">
        <f>IF(N553="sníž. přenesená",J553,0)</f>
        <v>0</v>
      </c>
      <c r="BI553" s="207">
        <f>IF(N553="nulová",J553,0)</f>
        <v>0</v>
      </c>
      <c r="BJ553" s="19" t="s">
        <v>23</v>
      </c>
      <c r="BK553" s="207">
        <f>ROUND(I553*H553,2)</f>
        <v>0</v>
      </c>
      <c r="BL553" s="19" t="s">
        <v>231</v>
      </c>
      <c r="BM553" s="19" t="s">
        <v>691</v>
      </c>
    </row>
    <row r="554" spans="2:51" s="13" customFormat="1" ht="12">
      <c r="B554" s="220"/>
      <c r="C554" s="221"/>
      <c r="D554" s="233" t="s">
        <v>157</v>
      </c>
      <c r="E554" s="256" t="s">
        <v>36</v>
      </c>
      <c r="F554" s="257" t="s">
        <v>692</v>
      </c>
      <c r="G554" s="221"/>
      <c r="H554" s="258">
        <v>132.93425</v>
      </c>
      <c r="I554" s="225"/>
      <c r="J554" s="221"/>
      <c r="K554" s="221"/>
      <c r="L554" s="226"/>
      <c r="M554" s="227"/>
      <c r="N554" s="228"/>
      <c r="O554" s="228"/>
      <c r="P554" s="228"/>
      <c r="Q554" s="228"/>
      <c r="R554" s="228"/>
      <c r="S554" s="228"/>
      <c r="T554" s="229"/>
      <c r="AT554" s="230" t="s">
        <v>157</v>
      </c>
      <c r="AU554" s="230" t="s">
        <v>88</v>
      </c>
      <c r="AV554" s="13" t="s">
        <v>88</v>
      </c>
      <c r="AW554" s="13" t="s">
        <v>44</v>
      </c>
      <c r="AX554" s="13" t="s">
        <v>23</v>
      </c>
      <c r="AY554" s="230" t="s">
        <v>148</v>
      </c>
    </row>
    <row r="555" spans="2:65" s="1" customFormat="1" ht="22.5" customHeight="1">
      <c r="B555" s="37"/>
      <c r="C555" s="196" t="s">
        <v>693</v>
      </c>
      <c r="D555" s="196" t="s">
        <v>150</v>
      </c>
      <c r="E555" s="197" t="s">
        <v>694</v>
      </c>
      <c r="F555" s="198" t="s">
        <v>695</v>
      </c>
      <c r="G555" s="199" t="s">
        <v>153</v>
      </c>
      <c r="H555" s="200">
        <v>115.595</v>
      </c>
      <c r="I555" s="201"/>
      <c r="J555" s="202">
        <f>ROUND(I555*H555,2)</f>
        <v>0</v>
      </c>
      <c r="K555" s="198" t="s">
        <v>154</v>
      </c>
      <c r="L555" s="57"/>
      <c r="M555" s="203" t="s">
        <v>36</v>
      </c>
      <c r="N555" s="204" t="s">
        <v>50</v>
      </c>
      <c r="O555" s="38"/>
      <c r="P555" s="205">
        <f>O555*H555</f>
        <v>0</v>
      </c>
      <c r="Q555" s="205">
        <v>3E-05</v>
      </c>
      <c r="R555" s="205">
        <f>Q555*H555</f>
        <v>0.00346785</v>
      </c>
      <c r="S555" s="205">
        <v>0</v>
      </c>
      <c r="T555" s="206">
        <f>S555*H555</f>
        <v>0</v>
      </c>
      <c r="AR555" s="19" t="s">
        <v>231</v>
      </c>
      <c r="AT555" s="19" t="s">
        <v>150</v>
      </c>
      <c r="AU555" s="19" t="s">
        <v>88</v>
      </c>
      <c r="AY555" s="19" t="s">
        <v>148</v>
      </c>
      <c r="BE555" s="207">
        <f>IF(N555="základní",J555,0)</f>
        <v>0</v>
      </c>
      <c r="BF555" s="207">
        <f>IF(N555="snížená",J555,0)</f>
        <v>0</v>
      </c>
      <c r="BG555" s="207">
        <f>IF(N555="zákl. přenesená",J555,0)</f>
        <v>0</v>
      </c>
      <c r="BH555" s="207">
        <f>IF(N555="sníž. přenesená",J555,0)</f>
        <v>0</v>
      </c>
      <c r="BI555" s="207">
        <f>IF(N555="nulová",J555,0)</f>
        <v>0</v>
      </c>
      <c r="BJ555" s="19" t="s">
        <v>23</v>
      </c>
      <c r="BK555" s="207">
        <f>ROUND(I555*H555,2)</f>
        <v>0</v>
      </c>
      <c r="BL555" s="19" t="s">
        <v>231</v>
      </c>
      <c r="BM555" s="19" t="s">
        <v>696</v>
      </c>
    </row>
    <row r="556" spans="2:51" s="12" customFormat="1" ht="12">
      <c r="B556" s="208"/>
      <c r="C556" s="209"/>
      <c r="D556" s="210" t="s">
        <v>157</v>
      </c>
      <c r="E556" s="211" t="s">
        <v>36</v>
      </c>
      <c r="F556" s="212" t="s">
        <v>159</v>
      </c>
      <c r="G556" s="209"/>
      <c r="H556" s="213" t="s">
        <v>36</v>
      </c>
      <c r="I556" s="214"/>
      <c r="J556" s="209"/>
      <c r="K556" s="209"/>
      <c r="L556" s="215"/>
      <c r="M556" s="216"/>
      <c r="N556" s="217"/>
      <c r="O556" s="217"/>
      <c r="P556" s="217"/>
      <c r="Q556" s="217"/>
      <c r="R556" s="217"/>
      <c r="S556" s="217"/>
      <c r="T556" s="218"/>
      <c r="AT556" s="219" t="s">
        <v>157</v>
      </c>
      <c r="AU556" s="219" t="s">
        <v>88</v>
      </c>
      <c r="AV556" s="12" t="s">
        <v>23</v>
      </c>
      <c r="AW556" s="12" t="s">
        <v>44</v>
      </c>
      <c r="AX556" s="12" t="s">
        <v>79</v>
      </c>
      <c r="AY556" s="219" t="s">
        <v>148</v>
      </c>
    </row>
    <row r="557" spans="2:51" s="13" customFormat="1" ht="12">
      <c r="B557" s="220"/>
      <c r="C557" s="221"/>
      <c r="D557" s="210" t="s">
        <v>157</v>
      </c>
      <c r="E557" s="222" t="s">
        <v>36</v>
      </c>
      <c r="F557" s="223" t="s">
        <v>697</v>
      </c>
      <c r="G557" s="221"/>
      <c r="H557" s="224">
        <v>115.595</v>
      </c>
      <c r="I557" s="225"/>
      <c r="J557" s="221"/>
      <c r="K557" s="221"/>
      <c r="L557" s="226"/>
      <c r="M557" s="227"/>
      <c r="N557" s="228"/>
      <c r="O557" s="228"/>
      <c r="P557" s="228"/>
      <c r="Q557" s="228"/>
      <c r="R557" s="228"/>
      <c r="S557" s="228"/>
      <c r="T557" s="229"/>
      <c r="AT557" s="230" t="s">
        <v>157</v>
      </c>
      <c r="AU557" s="230" t="s">
        <v>88</v>
      </c>
      <c r="AV557" s="13" t="s">
        <v>88</v>
      </c>
      <c r="AW557" s="13" t="s">
        <v>44</v>
      </c>
      <c r="AX557" s="13" t="s">
        <v>79</v>
      </c>
      <c r="AY557" s="230" t="s">
        <v>148</v>
      </c>
    </row>
    <row r="558" spans="2:51" s="14" customFormat="1" ht="12">
      <c r="B558" s="231"/>
      <c r="C558" s="232"/>
      <c r="D558" s="233" t="s">
        <v>157</v>
      </c>
      <c r="E558" s="234" t="s">
        <v>36</v>
      </c>
      <c r="F558" s="235" t="s">
        <v>161</v>
      </c>
      <c r="G558" s="232"/>
      <c r="H558" s="236">
        <v>115.595</v>
      </c>
      <c r="I558" s="237"/>
      <c r="J558" s="232"/>
      <c r="K558" s="232"/>
      <c r="L558" s="238"/>
      <c r="M558" s="239"/>
      <c r="N558" s="240"/>
      <c r="O558" s="240"/>
      <c r="P558" s="240"/>
      <c r="Q558" s="240"/>
      <c r="R558" s="240"/>
      <c r="S558" s="240"/>
      <c r="T558" s="241"/>
      <c r="AT558" s="242" t="s">
        <v>157</v>
      </c>
      <c r="AU558" s="242" t="s">
        <v>88</v>
      </c>
      <c r="AV558" s="14" t="s">
        <v>155</v>
      </c>
      <c r="AW558" s="14" t="s">
        <v>44</v>
      </c>
      <c r="AX558" s="14" t="s">
        <v>23</v>
      </c>
      <c r="AY558" s="242" t="s">
        <v>148</v>
      </c>
    </row>
    <row r="559" spans="2:65" s="1" customFormat="1" ht="22.5" customHeight="1">
      <c r="B559" s="37"/>
      <c r="C559" s="246" t="s">
        <v>698</v>
      </c>
      <c r="D559" s="246" t="s">
        <v>260</v>
      </c>
      <c r="E559" s="247" t="s">
        <v>699</v>
      </c>
      <c r="F559" s="248" t="s">
        <v>700</v>
      </c>
      <c r="G559" s="249" t="s">
        <v>153</v>
      </c>
      <c r="H559" s="250">
        <v>117.907</v>
      </c>
      <c r="I559" s="251"/>
      <c r="J559" s="252">
        <f>ROUND(I559*H559,2)</f>
        <v>0</v>
      </c>
      <c r="K559" s="248" t="s">
        <v>154</v>
      </c>
      <c r="L559" s="253"/>
      <c r="M559" s="254" t="s">
        <v>36</v>
      </c>
      <c r="N559" s="255" t="s">
        <v>50</v>
      </c>
      <c r="O559" s="38"/>
      <c r="P559" s="205">
        <f>O559*H559</f>
        <v>0</v>
      </c>
      <c r="Q559" s="205">
        <v>0.00254</v>
      </c>
      <c r="R559" s="205">
        <f>Q559*H559</f>
        <v>0.29948378000000003</v>
      </c>
      <c r="S559" s="205">
        <v>0</v>
      </c>
      <c r="T559" s="206">
        <f>S559*H559</f>
        <v>0</v>
      </c>
      <c r="AR559" s="19" t="s">
        <v>308</v>
      </c>
      <c r="AT559" s="19" t="s">
        <v>260</v>
      </c>
      <c r="AU559" s="19" t="s">
        <v>88</v>
      </c>
      <c r="AY559" s="19" t="s">
        <v>148</v>
      </c>
      <c r="BE559" s="207">
        <f>IF(N559="základní",J559,0)</f>
        <v>0</v>
      </c>
      <c r="BF559" s="207">
        <f>IF(N559="snížená",J559,0)</f>
        <v>0</v>
      </c>
      <c r="BG559" s="207">
        <f>IF(N559="zákl. přenesená",J559,0)</f>
        <v>0</v>
      </c>
      <c r="BH559" s="207">
        <f>IF(N559="sníž. přenesená",J559,0)</f>
        <v>0</v>
      </c>
      <c r="BI559" s="207">
        <f>IF(N559="nulová",J559,0)</f>
        <v>0</v>
      </c>
      <c r="BJ559" s="19" t="s">
        <v>23</v>
      </c>
      <c r="BK559" s="207">
        <f>ROUND(I559*H559,2)</f>
        <v>0</v>
      </c>
      <c r="BL559" s="19" t="s">
        <v>231</v>
      </c>
      <c r="BM559" s="19" t="s">
        <v>701</v>
      </c>
    </row>
    <row r="560" spans="2:51" s="13" customFormat="1" ht="12">
      <c r="B560" s="220"/>
      <c r="C560" s="221"/>
      <c r="D560" s="233" t="s">
        <v>157</v>
      </c>
      <c r="E560" s="256" t="s">
        <v>36</v>
      </c>
      <c r="F560" s="257" t="s">
        <v>702</v>
      </c>
      <c r="G560" s="221"/>
      <c r="H560" s="258">
        <v>117.9069</v>
      </c>
      <c r="I560" s="225"/>
      <c r="J560" s="221"/>
      <c r="K560" s="221"/>
      <c r="L560" s="226"/>
      <c r="M560" s="227"/>
      <c r="N560" s="228"/>
      <c r="O560" s="228"/>
      <c r="P560" s="228"/>
      <c r="Q560" s="228"/>
      <c r="R560" s="228"/>
      <c r="S560" s="228"/>
      <c r="T560" s="229"/>
      <c r="AT560" s="230" t="s">
        <v>157</v>
      </c>
      <c r="AU560" s="230" t="s">
        <v>88</v>
      </c>
      <c r="AV560" s="13" t="s">
        <v>88</v>
      </c>
      <c r="AW560" s="13" t="s">
        <v>44</v>
      </c>
      <c r="AX560" s="13" t="s">
        <v>23</v>
      </c>
      <c r="AY560" s="230" t="s">
        <v>148</v>
      </c>
    </row>
    <row r="561" spans="2:65" s="1" customFormat="1" ht="22.5" customHeight="1">
      <c r="B561" s="37"/>
      <c r="C561" s="196" t="s">
        <v>703</v>
      </c>
      <c r="D561" s="196" t="s">
        <v>150</v>
      </c>
      <c r="E561" s="197" t="s">
        <v>704</v>
      </c>
      <c r="F561" s="198" t="s">
        <v>705</v>
      </c>
      <c r="G561" s="199" t="s">
        <v>293</v>
      </c>
      <c r="H561" s="200">
        <v>18</v>
      </c>
      <c r="I561" s="201"/>
      <c r="J561" s="202">
        <f>ROUND(I561*H561,2)</f>
        <v>0</v>
      </c>
      <c r="K561" s="198" t="s">
        <v>154</v>
      </c>
      <c r="L561" s="57"/>
      <c r="M561" s="203" t="s">
        <v>36</v>
      </c>
      <c r="N561" s="204" t="s">
        <v>50</v>
      </c>
      <c r="O561" s="38"/>
      <c r="P561" s="205">
        <f>O561*H561</f>
        <v>0</v>
      </c>
      <c r="Q561" s="205">
        <v>0</v>
      </c>
      <c r="R561" s="205">
        <f>Q561*H561</f>
        <v>0</v>
      </c>
      <c r="S561" s="205">
        <v>0</v>
      </c>
      <c r="T561" s="206">
        <f>S561*H561</f>
        <v>0</v>
      </c>
      <c r="AR561" s="19" t="s">
        <v>231</v>
      </c>
      <c r="AT561" s="19" t="s">
        <v>150</v>
      </c>
      <c r="AU561" s="19" t="s">
        <v>88</v>
      </c>
      <c r="AY561" s="19" t="s">
        <v>148</v>
      </c>
      <c r="BE561" s="207">
        <f>IF(N561="základní",J561,0)</f>
        <v>0</v>
      </c>
      <c r="BF561" s="207">
        <f>IF(N561="snížená",J561,0)</f>
        <v>0</v>
      </c>
      <c r="BG561" s="207">
        <f>IF(N561="zákl. přenesená",J561,0)</f>
        <v>0</v>
      </c>
      <c r="BH561" s="207">
        <f>IF(N561="sníž. přenesená",J561,0)</f>
        <v>0</v>
      </c>
      <c r="BI561" s="207">
        <f>IF(N561="nulová",J561,0)</f>
        <v>0</v>
      </c>
      <c r="BJ561" s="19" t="s">
        <v>23</v>
      </c>
      <c r="BK561" s="207">
        <f>ROUND(I561*H561,2)</f>
        <v>0</v>
      </c>
      <c r="BL561" s="19" t="s">
        <v>231</v>
      </c>
      <c r="BM561" s="19" t="s">
        <v>706</v>
      </c>
    </row>
    <row r="562" spans="2:51" s="12" customFormat="1" ht="12">
      <c r="B562" s="208"/>
      <c r="C562" s="209"/>
      <c r="D562" s="210" t="s">
        <v>157</v>
      </c>
      <c r="E562" s="211" t="s">
        <v>36</v>
      </c>
      <c r="F562" s="212" t="s">
        <v>159</v>
      </c>
      <c r="G562" s="209"/>
      <c r="H562" s="213" t="s">
        <v>36</v>
      </c>
      <c r="I562" s="214"/>
      <c r="J562" s="209"/>
      <c r="K562" s="209"/>
      <c r="L562" s="215"/>
      <c r="M562" s="216"/>
      <c r="N562" s="217"/>
      <c r="O562" s="217"/>
      <c r="P562" s="217"/>
      <c r="Q562" s="217"/>
      <c r="R562" s="217"/>
      <c r="S562" s="217"/>
      <c r="T562" s="218"/>
      <c r="AT562" s="219" t="s">
        <v>157</v>
      </c>
      <c r="AU562" s="219" t="s">
        <v>88</v>
      </c>
      <c r="AV562" s="12" t="s">
        <v>23</v>
      </c>
      <c r="AW562" s="12" t="s">
        <v>44</v>
      </c>
      <c r="AX562" s="12" t="s">
        <v>79</v>
      </c>
      <c r="AY562" s="219" t="s">
        <v>148</v>
      </c>
    </row>
    <row r="563" spans="2:51" s="13" customFormat="1" ht="12">
      <c r="B563" s="220"/>
      <c r="C563" s="221"/>
      <c r="D563" s="210" t="s">
        <v>157</v>
      </c>
      <c r="E563" s="222" t="s">
        <v>36</v>
      </c>
      <c r="F563" s="223" t="s">
        <v>244</v>
      </c>
      <c r="G563" s="221"/>
      <c r="H563" s="224">
        <v>18</v>
      </c>
      <c r="I563" s="225"/>
      <c r="J563" s="221"/>
      <c r="K563" s="221"/>
      <c r="L563" s="226"/>
      <c r="M563" s="227"/>
      <c r="N563" s="228"/>
      <c r="O563" s="228"/>
      <c r="P563" s="228"/>
      <c r="Q563" s="228"/>
      <c r="R563" s="228"/>
      <c r="S563" s="228"/>
      <c r="T563" s="229"/>
      <c r="AT563" s="230" t="s">
        <v>157</v>
      </c>
      <c r="AU563" s="230" t="s">
        <v>88</v>
      </c>
      <c r="AV563" s="13" t="s">
        <v>88</v>
      </c>
      <c r="AW563" s="13" t="s">
        <v>44</v>
      </c>
      <c r="AX563" s="13" t="s">
        <v>79</v>
      </c>
      <c r="AY563" s="230" t="s">
        <v>148</v>
      </c>
    </row>
    <row r="564" spans="2:51" s="14" customFormat="1" ht="12">
      <c r="B564" s="231"/>
      <c r="C564" s="232"/>
      <c r="D564" s="233" t="s">
        <v>157</v>
      </c>
      <c r="E564" s="234" t="s">
        <v>36</v>
      </c>
      <c r="F564" s="235" t="s">
        <v>161</v>
      </c>
      <c r="G564" s="232"/>
      <c r="H564" s="236">
        <v>18</v>
      </c>
      <c r="I564" s="237"/>
      <c r="J564" s="232"/>
      <c r="K564" s="232"/>
      <c r="L564" s="238"/>
      <c r="M564" s="239"/>
      <c r="N564" s="240"/>
      <c r="O564" s="240"/>
      <c r="P564" s="240"/>
      <c r="Q564" s="240"/>
      <c r="R564" s="240"/>
      <c r="S564" s="240"/>
      <c r="T564" s="241"/>
      <c r="AT564" s="242" t="s">
        <v>157</v>
      </c>
      <c r="AU564" s="242" t="s">
        <v>88</v>
      </c>
      <c r="AV564" s="14" t="s">
        <v>155</v>
      </c>
      <c r="AW564" s="14" t="s">
        <v>44</v>
      </c>
      <c r="AX564" s="14" t="s">
        <v>23</v>
      </c>
      <c r="AY564" s="242" t="s">
        <v>148</v>
      </c>
    </row>
    <row r="565" spans="2:65" s="1" customFormat="1" ht="22.5" customHeight="1">
      <c r="B565" s="37"/>
      <c r="C565" s="196" t="s">
        <v>707</v>
      </c>
      <c r="D565" s="196" t="s">
        <v>150</v>
      </c>
      <c r="E565" s="197" t="s">
        <v>708</v>
      </c>
      <c r="F565" s="198" t="s">
        <v>709</v>
      </c>
      <c r="G565" s="199" t="s">
        <v>153</v>
      </c>
      <c r="H565" s="200">
        <v>111.995</v>
      </c>
      <c r="I565" s="201"/>
      <c r="J565" s="202">
        <f>ROUND(I565*H565,2)</f>
        <v>0</v>
      </c>
      <c r="K565" s="198" t="s">
        <v>154</v>
      </c>
      <c r="L565" s="57"/>
      <c r="M565" s="203" t="s">
        <v>36</v>
      </c>
      <c r="N565" s="204" t="s">
        <v>50</v>
      </c>
      <c r="O565" s="38"/>
      <c r="P565" s="205">
        <f>O565*H565</f>
        <v>0</v>
      </c>
      <c r="Q565" s="205">
        <v>0</v>
      </c>
      <c r="R565" s="205">
        <f>Q565*H565</f>
        <v>0</v>
      </c>
      <c r="S565" s="205">
        <v>0</v>
      </c>
      <c r="T565" s="206">
        <f>S565*H565</f>
        <v>0</v>
      </c>
      <c r="AR565" s="19" t="s">
        <v>231</v>
      </c>
      <c r="AT565" s="19" t="s">
        <v>150</v>
      </c>
      <c r="AU565" s="19" t="s">
        <v>88</v>
      </c>
      <c r="AY565" s="19" t="s">
        <v>148</v>
      </c>
      <c r="BE565" s="207">
        <f>IF(N565="základní",J565,0)</f>
        <v>0</v>
      </c>
      <c r="BF565" s="207">
        <f>IF(N565="snížená",J565,0)</f>
        <v>0</v>
      </c>
      <c r="BG565" s="207">
        <f>IF(N565="zákl. přenesená",J565,0)</f>
        <v>0</v>
      </c>
      <c r="BH565" s="207">
        <f>IF(N565="sníž. přenesená",J565,0)</f>
        <v>0</v>
      </c>
      <c r="BI565" s="207">
        <f>IF(N565="nulová",J565,0)</f>
        <v>0</v>
      </c>
      <c r="BJ565" s="19" t="s">
        <v>23</v>
      </c>
      <c r="BK565" s="207">
        <f>ROUND(I565*H565,2)</f>
        <v>0</v>
      </c>
      <c r="BL565" s="19" t="s">
        <v>231</v>
      </c>
      <c r="BM565" s="19" t="s">
        <v>710</v>
      </c>
    </row>
    <row r="566" spans="2:51" s="12" customFormat="1" ht="12">
      <c r="B566" s="208"/>
      <c r="C566" s="209"/>
      <c r="D566" s="210" t="s">
        <v>157</v>
      </c>
      <c r="E566" s="211" t="s">
        <v>36</v>
      </c>
      <c r="F566" s="212" t="s">
        <v>159</v>
      </c>
      <c r="G566" s="209"/>
      <c r="H566" s="213" t="s">
        <v>36</v>
      </c>
      <c r="I566" s="214"/>
      <c r="J566" s="209"/>
      <c r="K566" s="209"/>
      <c r="L566" s="215"/>
      <c r="M566" s="216"/>
      <c r="N566" s="217"/>
      <c r="O566" s="217"/>
      <c r="P566" s="217"/>
      <c r="Q566" s="217"/>
      <c r="R566" s="217"/>
      <c r="S566" s="217"/>
      <c r="T566" s="218"/>
      <c r="AT566" s="219" t="s">
        <v>157</v>
      </c>
      <c r="AU566" s="219" t="s">
        <v>88</v>
      </c>
      <c r="AV566" s="12" t="s">
        <v>23</v>
      </c>
      <c r="AW566" s="12" t="s">
        <v>44</v>
      </c>
      <c r="AX566" s="12" t="s">
        <v>79</v>
      </c>
      <c r="AY566" s="219" t="s">
        <v>148</v>
      </c>
    </row>
    <row r="567" spans="2:51" s="13" customFormat="1" ht="12">
      <c r="B567" s="220"/>
      <c r="C567" s="221"/>
      <c r="D567" s="210" t="s">
        <v>157</v>
      </c>
      <c r="E567" s="222" t="s">
        <v>36</v>
      </c>
      <c r="F567" s="223" t="s">
        <v>687</v>
      </c>
      <c r="G567" s="221"/>
      <c r="H567" s="224">
        <v>111.995</v>
      </c>
      <c r="I567" s="225"/>
      <c r="J567" s="221"/>
      <c r="K567" s="221"/>
      <c r="L567" s="226"/>
      <c r="M567" s="227"/>
      <c r="N567" s="228"/>
      <c r="O567" s="228"/>
      <c r="P567" s="228"/>
      <c r="Q567" s="228"/>
      <c r="R567" s="228"/>
      <c r="S567" s="228"/>
      <c r="T567" s="229"/>
      <c r="AT567" s="230" t="s">
        <v>157</v>
      </c>
      <c r="AU567" s="230" t="s">
        <v>88</v>
      </c>
      <c r="AV567" s="13" t="s">
        <v>88</v>
      </c>
      <c r="AW567" s="13" t="s">
        <v>44</v>
      </c>
      <c r="AX567" s="13" t="s">
        <v>79</v>
      </c>
      <c r="AY567" s="230" t="s">
        <v>148</v>
      </c>
    </row>
    <row r="568" spans="2:51" s="14" customFormat="1" ht="12">
      <c r="B568" s="231"/>
      <c r="C568" s="232"/>
      <c r="D568" s="233" t="s">
        <v>157</v>
      </c>
      <c r="E568" s="234" t="s">
        <v>36</v>
      </c>
      <c r="F568" s="235" t="s">
        <v>161</v>
      </c>
      <c r="G568" s="232"/>
      <c r="H568" s="236">
        <v>111.995</v>
      </c>
      <c r="I568" s="237"/>
      <c r="J568" s="232"/>
      <c r="K568" s="232"/>
      <c r="L568" s="238"/>
      <c r="M568" s="239"/>
      <c r="N568" s="240"/>
      <c r="O568" s="240"/>
      <c r="P568" s="240"/>
      <c r="Q568" s="240"/>
      <c r="R568" s="240"/>
      <c r="S568" s="240"/>
      <c r="T568" s="241"/>
      <c r="AT568" s="242" t="s">
        <v>157</v>
      </c>
      <c r="AU568" s="242" t="s">
        <v>88</v>
      </c>
      <c r="AV568" s="14" t="s">
        <v>155</v>
      </c>
      <c r="AW568" s="14" t="s">
        <v>44</v>
      </c>
      <c r="AX568" s="14" t="s">
        <v>23</v>
      </c>
      <c r="AY568" s="242" t="s">
        <v>148</v>
      </c>
    </row>
    <row r="569" spans="2:65" s="1" customFormat="1" ht="22.5" customHeight="1">
      <c r="B569" s="37"/>
      <c r="C569" s="246" t="s">
        <v>711</v>
      </c>
      <c r="D569" s="246" t="s">
        <v>260</v>
      </c>
      <c r="E569" s="247" t="s">
        <v>712</v>
      </c>
      <c r="F569" s="248" t="s">
        <v>713</v>
      </c>
      <c r="G569" s="249" t="s">
        <v>153</v>
      </c>
      <c r="H569" s="250">
        <v>128.794</v>
      </c>
      <c r="I569" s="251"/>
      <c r="J569" s="252">
        <f>ROUND(I569*H569,2)</f>
        <v>0</v>
      </c>
      <c r="K569" s="248" t="s">
        <v>154</v>
      </c>
      <c r="L569" s="253"/>
      <c r="M569" s="254" t="s">
        <v>36</v>
      </c>
      <c r="N569" s="255" t="s">
        <v>50</v>
      </c>
      <c r="O569" s="38"/>
      <c r="P569" s="205">
        <f>O569*H569</f>
        <v>0</v>
      </c>
      <c r="Q569" s="205">
        <v>0.00031</v>
      </c>
      <c r="R569" s="205">
        <f>Q569*H569</f>
        <v>0.039926140000000006</v>
      </c>
      <c r="S569" s="205">
        <v>0</v>
      </c>
      <c r="T569" s="206">
        <f>S569*H569</f>
        <v>0</v>
      </c>
      <c r="AR569" s="19" t="s">
        <v>308</v>
      </c>
      <c r="AT569" s="19" t="s">
        <v>260</v>
      </c>
      <c r="AU569" s="19" t="s">
        <v>88</v>
      </c>
      <c r="AY569" s="19" t="s">
        <v>148</v>
      </c>
      <c r="BE569" s="207">
        <f>IF(N569="základní",J569,0)</f>
        <v>0</v>
      </c>
      <c r="BF569" s="207">
        <f>IF(N569="snížená",J569,0)</f>
        <v>0</v>
      </c>
      <c r="BG569" s="207">
        <f>IF(N569="zákl. přenesená",J569,0)</f>
        <v>0</v>
      </c>
      <c r="BH569" s="207">
        <f>IF(N569="sníž. přenesená",J569,0)</f>
        <v>0</v>
      </c>
      <c r="BI569" s="207">
        <f>IF(N569="nulová",J569,0)</f>
        <v>0</v>
      </c>
      <c r="BJ569" s="19" t="s">
        <v>23</v>
      </c>
      <c r="BK569" s="207">
        <f>ROUND(I569*H569,2)</f>
        <v>0</v>
      </c>
      <c r="BL569" s="19" t="s">
        <v>231</v>
      </c>
      <c r="BM569" s="19" t="s">
        <v>714</v>
      </c>
    </row>
    <row r="570" spans="2:51" s="13" customFormat="1" ht="12">
      <c r="B570" s="220"/>
      <c r="C570" s="221"/>
      <c r="D570" s="233" t="s">
        <v>157</v>
      </c>
      <c r="E570" s="256" t="s">
        <v>36</v>
      </c>
      <c r="F570" s="257" t="s">
        <v>715</v>
      </c>
      <c r="G570" s="221"/>
      <c r="H570" s="258">
        <v>128.79425</v>
      </c>
      <c r="I570" s="225"/>
      <c r="J570" s="221"/>
      <c r="K570" s="221"/>
      <c r="L570" s="226"/>
      <c r="M570" s="227"/>
      <c r="N570" s="228"/>
      <c r="O570" s="228"/>
      <c r="P570" s="228"/>
      <c r="Q570" s="228"/>
      <c r="R570" s="228"/>
      <c r="S570" s="228"/>
      <c r="T570" s="229"/>
      <c r="AT570" s="230" t="s">
        <v>157</v>
      </c>
      <c r="AU570" s="230" t="s">
        <v>88</v>
      </c>
      <c r="AV570" s="13" t="s">
        <v>88</v>
      </c>
      <c r="AW570" s="13" t="s">
        <v>44</v>
      </c>
      <c r="AX570" s="13" t="s">
        <v>23</v>
      </c>
      <c r="AY570" s="230" t="s">
        <v>148</v>
      </c>
    </row>
    <row r="571" spans="2:65" s="1" customFormat="1" ht="22.5" customHeight="1">
      <c r="B571" s="37"/>
      <c r="C571" s="196" t="s">
        <v>716</v>
      </c>
      <c r="D571" s="196" t="s">
        <v>150</v>
      </c>
      <c r="E571" s="197" t="s">
        <v>717</v>
      </c>
      <c r="F571" s="198" t="s">
        <v>718</v>
      </c>
      <c r="G571" s="199" t="s">
        <v>679</v>
      </c>
      <c r="H571" s="270"/>
      <c r="I571" s="201"/>
      <c r="J571" s="202">
        <f>ROUND(I571*H571,2)</f>
        <v>0</v>
      </c>
      <c r="K571" s="198" t="s">
        <v>154</v>
      </c>
      <c r="L571" s="57"/>
      <c r="M571" s="203" t="s">
        <v>36</v>
      </c>
      <c r="N571" s="204" t="s">
        <v>50</v>
      </c>
      <c r="O571" s="38"/>
      <c r="P571" s="205">
        <f>O571*H571</f>
        <v>0</v>
      </c>
      <c r="Q571" s="205">
        <v>0</v>
      </c>
      <c r="R571" s="205">
        <f>Q571*H571</f>
        <v>0</v>
      </c>
      <c r="S571" s="205">
        <v>0</v>
      </c>
      <c r="T571" s="206">
        <f>S571*H571</f>
        <v>0</v>
      </c>
      <c r="AR571" s="19" t="s">
        <v>231</v>
      </c>
      <c r="AT571" s="19" t="s">
        <v>150</v>
      </c>
      <c r="AU571" s="19" t="s">
        <v>88</v>
      </c>
      <c r="AY571" s="19" t="s">
        <v>148</v>
      </c>
      <c r="BE571" s="207">
        <f>IF(N571="základní",J571,0)</f>
        <v>0</v>
      </c>
      <c r="BF571" s="207">
        <f>IF(N571="snížená",J571,0)</f>
        <v>0</v>
      </c>
      <c r="BG571" s="207">
        <f>IF(N571="zákl. přenesená",J571,0)</f>
        <v>0</v>
      </c>
      <c r="BH571" s="207">
        <f>IF(N571="sníž. přenesená",J571,0)</f>
        <v>0</v>
      </c>
      <c r="BI571" s="207">
        <f>IF(N571="nulová",J571,0)</f>
        <v>0</v>
      </c>
      <c r="BJ571" s="19" t="s">
        <v>23</v>
      </c>
      <c r="BK571" s="207">
        <f>ROUND(I571*H571,2)</f>
        <v>0</v>
      </c>
      <c r="BL571" s="19" t="s">
        <v>231</v>
      </c>
      <c r="BM571" s="19" t="s">
        <v>719</v>
      </c>
    </row>
    <row r="572" spans="2:63" s="11" customFormat="1" ht="29.85" customHeight="1">
      <c r="B572" s="179"/>
      <c r="C572" s="180"/>
      <c r="D572" s="193" t="s">
        <v>78</v>
      </c>
      <c r="E572" s="194" t="s">
        <v>720</v>
      </c>
      <c r="F572" s="194" t="s">
        <v>721</v>
      </c>
      <c r="G572" s="180"/>
      <c r="H572" s="180"/>
      <c r="I572" s="183"/>
      <c r="J572" s="195">
        <f>BK572</f>
        <v>0</v>
      </c>
      <c r="K572" s="180"/>
      <c r="L572" s="185"/>
      <c r="M572" s="186"/>
      <c r="N572" s="187"/>
      <c r="O572" s="187"/>
      <c r="P572" s="188">
        <f>SUM(P573:P603)</f>
        <v>0</v>
      </c>
      <c r="Q572" s="187"/>
      <c r="R572" s="188">
        <f>SUM(R573:R603)</f>
        <v>18.418924600000004</v>
      </c>
      <c r="S572" s="187"/>
      <c r="T572" s="189">
        <f>SUM(T573:T603)</f>
        <v>0</v>
      </c>
      <c r="AR572" s="190" t="s">
        <v>88</v>
      </c>
      <c r="AT572" s="191" t="s">
        <v>78</v>
      </c>
      <c r="AU572" s="191" t="s">
        <v>23</v>
      </c>
      <c r="AY572" s="190" t="s">
        <v>148</v>
      </c>
      <c r="BK572" s="192">
        <f>SUM(BK573:BK603)</f>
        <v>0</v>
      </c>
    </row>
    <row r="573" spans="2:65" s="1" customFormat="1" ht="22.5" customHeight="1">
      <c r="B573" s="37"/>
      <c r="C573" s="196" t="s">
        <v>722</v>
      </c>
      <c r="D573" s="196" t="s">
        <v>150</v>
      </c>
      <c r="E573" s="197" t="s">
        <v>723</v>
      </c>
      <c r="F573" s="198" t="s">
        <v>724</v>
      </c>
      <c r="G573" s="199" t="s">
        <v>153</v>
      </c>
      <c r="H573" s="200">
        <v>1007.92</v>
      </c>
      <c r="I573" s="201"/>
      <c r="J573" s="202">
        <f>ROUND(I573*H573,2)</f>
        <v>0</v>
      </c>
      <c r="K573" s="198" t="s">
        <v>154</v>
      </c>
      <c r="L573" s="57"/>
      <c r="M573" s="203" t="s">
        <v>36</v>
      </c>
      <c r="N573" s="204" t="s">
        <v>50</v>
      </c>
      <c r="O573" s="38"/>
      <c r="P573" s="205">
        <f>O573*H573</f>
        <v>0</v>
      </c>
      <c r="Q573" s="205">
        <v>0</v>
      </c>
      <c r="R573" s="205">
        <f>Q573*H573</f>
        <v>0</v>
      </c>
      <c r="S573" s="205">
        <v>0</v>
      </c>
      <c r="T573" s="206">
        <f>S573*H573</f>
        <v>0</v>
      </c>
      <c r="AR573" s="19" t="s">
        <v>231</v>
      </c>
      <c r="AT573" s="19" t="s">
        <v>150</v>
      </c>
      <c r="AU573" s="19" t="s">
        <v>88</v>
      </c>
      <c r="AY573" s="19" t="s">
        <v>148</v>
      </c>
      <c r="BE573" s="207">
        <f>IF(N573="základní",J573,0)</f>
        <v>0</v>
      </c>
      <c r="BF573" s="207">
        <f>IF(N573="snížená",J573,0)</f>
        <v>0</v>
      </c>
      <c r="BG573" s="207">
        <f>IF(N573="zákl. přenesená",J573,0)</f>
        <v>0</v>
      </c>
      <c r="BH573" s="207">
        <f>IF(N573="sníž. přenesená",J573,0)</f>
        <v>0</v>
      </c>
      <c r="BI573" s="207">
        <f>IF(N573="nulová",J573,0)</f>
        <v>0</v>
      </c>
      <c r="BJ573" s="19" t="s">
        <v>23</v>
      </c>
      <c r="BK573" s="207">
        <f>ROUND(I573*H573,2)</f>
        <v>0</v>
      </c>
      <c r="BL573" s="19" t="s">
        <v>231</v>
      </c>
      <c r="BM573" s="19" t="s">
        <v>725</v>
      </c>
    </row>
    <row r="574" spans="2:51" s="12" customFormat="1" ht="12">
      <c r="B574" s="208"/>
      <c r="C574" s="209"/>
      <c r="D574" s="210" t="s">
        <v>157</v>
      </c>
      <c r="E574" s="211" t="s">
        <v>36</v>
      </c>
      <c r="F574" s="212" t="s">
        <v>726</v>
      </c>
      <c r="G574" s="209"/>
      <c r="H574" s="213" t="s">
        <v>36</v>
      </c>
      <c r="I574" s="214"/>
      <c r="J574" s="209"/>
      <c r="K574" s="209"/>
      <c r="L574" s="215"/>
      <c r="M574" s="216"/>
      <c r="N574" s="217"/>
      <c r="O574" s="217"/>
      <c r="P574" s="217"/>
      <c r="Q574" s="217"/>
      <c r="R574" s="217"/>
      <c r="S574" s="217"/>
      <c r="T574" s="218"/>
      <c r="AT574" s="219" t="s">
        <v>157</v>
      </c>
      <c r="AU574" s="219" t="s">
        <v>88</v>
      </c>
      <c r="AV574" s="12" t="s">
        <v>23</v>
      </c>
      <c r="AW574" s="12" t="s">
        <v>44</v>
      </c>
      <c r="AX574" s="12" t="s">
        <v>79</v>
      </c>
      <c r="AY574" s="219" t="s">
        <v>148</v>
      </c>
    </row>
    <row r="575" spans="2:51" s="13" customFormat="1" ht="12">
      <c r="B575" s="220"/>
      <c r="C575" s="221"/>
      <c r="D575" s="210" t="s">
        <v>157</v>
      </c>
      <c r="E575" s="222" t="s">
        <v>36</v>
      </c>
      <c r="F575" s="223" t="s">
        <v>727</v>
      </c>
      <c r="G575" s="221"/>
      <c r="H575" s="224">
        <v>1007.92</v>
      </c>
      <c r="I575" s="225"/>
      <c r="J575" s="221"/>
      <c r="K575" s="221"/>
      <c r="L575" s="226"/>
      <c r="M575" s="227"/>
      <c r="N575" s="228"/>
      <c r="O575" s="228"/>
      <c r="P575" s="228"/>
      <c r="Q575" s="228"/>
      <c r="R575" s="228"/>
      <c r="S575" s="228"/>
      <c r="T575" s="229"/>
      <c r="AT575" s="230" t="s">
        <v>157</v>
      </c>
      <c r="AU575" s="230" t="s">
        <v>88</v>
      </c>
      <c r="AV575" s="13" t="s">
        <v>88</v>
      </c>
      <c r="AW575" s="13" t="s">
        <v>44</v>
      </c>
      <c r="AX575" s="13" t="s">
        <v>79</v>
      </c>
      <c r="AY575" s="230" t="s">
        <v>148</v>
      </c>
    </row>
    <row r="576" spans="2:51" s="14" customFormat="1" ht="12">
      <c r="B576" s="231"/>
      <c r="C576" s="232"/>
      <c r="D576" s="233" t="s">
        <v>157</v>
      </c>
      <c r="E576" s="234" t="s">
        <v>36</v>
      </c>
      <c r="F576" s="235" t="s">
        <v>161</v>
      </c>
      <c r="G576" s="232"/>
      <c r="H576" s="236">
        <v>1007.92</v>
      </c>
      <c r="I576" s="237"/>
      <c r="J576" s="232"/>
      <c r="K576" s="232"/>
      <c r="L576" s="238"/>
      <c r="M576" s="239"/>
      <c r="N576" s="240"/>
      <c r="O576" s="240"/>
      <c r="P576" s="240"/>
      <c r="Q576" s="240"/>
      <c r="R576" s="240"/>
      <c r="S576" s="240"/>
      <c r="T576" s="241"/>
      <c r="AT576" s="242" t="s">
        <v>157</v>
      </c>
      <c r="AU576" s="242" t="s">
        <v>88</v>
      </c>
      <c r="AV576" s="14" t="s">
        <v>155</v>
      </c>
      <c r="AW576" s="14" t="s">
        <v>44</v>
      </c>
      <c r="AX576" s="14" t="s">
        <v>23</v>
      </c>
      <c r="AY576" s="242" t="s">
        <v>148</v>
      </c>
    </row>
    <row r="577" spans="2:65" s="1" customFormat="1" ht="22.5" customHeight="1">
      <c r="B577" s="37"/>
      <c r="C577" s="246" t="s">
        <v>33</v>
      </c>
      <c r="D577" s="246" t="s">
        <v>260</v>
      </c>
      <c r="E577" s="247" t="s">
        <v>728</v>
      </c>
      <c r="F577" s="248" t="s">
        <v>729</v>
      </c>
      <c r="G577" s="249" t="s">
        <v>153</v>
      </c>
      <c r="H577" s="250">
        <v>2056.157</v>
      </c>
      <c r="I577" s="251"/>
      <c r="J577" s="252">
        <f>ROUND(I577*H577,2)</f>
        <v>0</v>
      </c>
      <c r="K577" s="248" t="s">
        <v>154</v>
      </c>
      <c r="L577" s="253"/>
      <c r="M577" s="254" t="s">
        <v>36</v>
      </c>
      <c r="N577" s="255" t="s">
        <v>50</v>
      </c>
      <c r="O577" s="38"/>
      <c r="P577" s="205">
        <f>O577*H577</f>
        <v>0</v>
      </c>
      <c r="Q577" s="205">
        <v>0.008</v>
      </c>
      <c r="R577" s="205">
        <f>Q577*H577</f>
        <v>16.449256000000002</v>
      </c>
      <c r="S577" s="205">
        <v>0</v>
      </c>
      <c r="T577" s="206">
        <f>S577*H577</f>
        <v>0</v>
      </c>
      <c r="AR577" s="19" t="s">
        <v>308</v>
      </c>
      <c r="AT577" s="19" t="s">
        <v>260</v>
      </c>
      <c r="AU577" s="19" t="s">
        <v>88</v>
      </c>
      <c r="AY577" s="19" t="s">
        <v>148</v>
      </c>
      <c r="BE577" s="207">
        <f>IF(N577="základní",J577,0)</f>
        <v>0</v>
      </c>
      <c r="BF577" s="207">
        <f>IF(N577="snížená",J577,0)</f>
        <v>0</v>
      </c>
      <c r="BG577" s="207">
        <f>IF(N577="zákl. přenesená",J577,0)</f>
        <v>0</v>
      </c>
      <c r="BH577" s="207">
        <f>IF(N577="sníž. přenesená",J577,0)</f>
        <v>0</v>
      </c>
      <c r="BI577" s="207">
        <f>IF(N577="nulová",J577,0)</f>
        <v>0</v>
      </c>
      <c r="BJ577" s="19" t="s">
        <v>23</v>
      </c>
      <c r="BK577" s="207">
        <f>ROUND(I577*H577,2)</f>
        <v>0</v>
      </c>
      <c r="BL577" s="19" t="s">
        <v>231</v>
      </c>
      <c r="BM577" s="19" t="s">
        <v>730</v>
      </c>
    </row>
    <row r="578" spans="2:51" s="13" customFormat="1" ht="12">
      <c r="B578" s="220"/>
      <c r="C578" s="221"/>
      <c r="D578" s="233" t="s">
        <v>157</v>
      </c>
      <c r="E578" s="256" t="s">
        <v>36</v>
      </c>
      <c r="F578" s="257" t="s">
        <v>731</v>
      </c>
      <c r="G578" s="221"/>
      <c r="H578" s="258">
        <v>2056.1568</v>
      </c>
      <c r="I578" s="225"/>
      <c r="J578" s="221"/>
      <c r="K578" s="221"/>
      <c r="L578" s="226"/>
      <c r="M578" s="227"/>
      <c r="N578" s="228"/>
      <c r="O578" s="228"/>
      <c r="P578" s="228"/>
      <c r="Q578" s="228"/>
      <c r="R578" s="228"/>
      <c r="S578" s="228"/>
      <c r="T578" s="229"/>
      <c r="AT578" s="230" t="s">
        <v>157</v>
      </c>
      <c r="AU578" s="230" t="s">
        <v>88</v>
      </c>
      <c r="AV578" s="13" t="s">
        <v>88</v>
      </c>
      <c r="AW578" s="13" t="s">
        <v>44</v>
      </c>
      <c r="AX578" s="13" t="s">
        <v>23</v>
      </c>
      <c r="AY578" s="230" t="s">
        <v>148</v>
      </c>
    </row>
    <row r="579" spans="2:65" s="1" customFormat="1" ht="22.5" customHeight="1">
      <c r="B579" s="37"/>
      <c r="C579" s="196" t="s">
        <v>732</v>
      </c>
      <c r="D579" s="196" t="s">
        <v>150</v>
      </c>
      <c r="E579" s="197" t="s">
        <v>733</v>
      </c>
      <c r="F579" s="198" t="s">
        <v>734</v>
      </c>
      <c r="G579" s="199" t="s">
        <v>153</v>
      </c>
      <c r="H579" s="200">
        <v>604.752</v>
      </c>
      <c r="I579" s="201"/>
      <c r="J579" s="202">
        <f>ROUND(I579*H579,2)</f>
        <v>0</v>
      </c>
      <c r="K579" s="198" t="s">
        <v>154</v>
      </c>
      <c r="L579" s="57"/>
      <c r="M579" s="203" t="s">
        <v>36</v>
      </c>
      <c r="N579" s="204" t="s">
        <v>50</v>
      </c>
      <c r="O579" s="38"/>
      <c r="P579" s="205">
        <f>O579*H579</f>
        <v>0</v>
      </c>
      <c r="Q579" s="205">
        <v>0</v>
      </c>
      <c r="R579" s="205">
        <f>Q579*H579</f>
        <v>0</v>
      </c>
      <c r="S579" s="205">
        <v>0</v>
      </c>
      <c r="T579" s="206">
        <f>S579*H579</f>
        <v>0</v>
      </c>
      <c r="AR579" s="19" t="s">
        <v>231</v>
      </c>
      <c r="AT579" s="19" t="s">
        <v>150</v>
      </c>
      <c r="AU579" s="19" t="s">
        <v>88</v>
      </c>
      <c r="AY579" s="19" t="s">
        <v>148</v>
      </c>
      <c r="BE579" s="207">
        <f>IF(N579="základní",J579,0)</f>
        <v>0</v>
      </c>
      <c r="BF579" s="207">
        <f>IF(N579="snížená",J579,0)</f>
        <v>0</v>
      </c>
      <c r="BG579" s="207">
        <f>IF(N579="zákl. přenesená",J579,0)</f>
        <v>0</v>
      </c>
      <c r="BH579" s="207">
        <f>IF(N579="sníž. přenesená",J579,0)</f>
        <v>0</v>
      </c>
      <c r="BI579" s="207">
        <f>IF(N579="nulová",J579,0)</f>
        <v>0</v>
      </c>
      <c r="BJ579" s="19" t="s">
        <v>23</v>
      </c>
      <c r="BK579" s="207">
        <f>ROUND(I579*H579,2)</f>
        <v>0</v>
      </c>
      <c r="BL579" s="19" t="s">
        <v>231</v>
      </c>
      <c r="BM579" s="19" t="s">
        <v>735</v>
      </c>
    </row>
    <row r="580" spans="2:51" s="12" customFormat="1" ht="12">
      <c r="B580" s="208"/>
      <c r="C580" s="209"/>
      <c r="D580" s="210" t="s">
        <v>157</v>
      </c>
      <c r="E580" s="211" t="s">
        <v>36</v>
      </c>
      <c r="F580" s="212" t="s">
        <v>726</v>
      </c>
      <c r="G580" s="209"/>
      <c r="H580" s="213" t="s">
        <v>36</v>
      </c>
      <c r="I580" s="214"/>
      <c r="J580" s="209"/>
      <c r="K580" s="209"/>
      <c r="L580" s="215"/>
      <c r="M580" s="216"/>
      <c r="N580" s="217"/>
      <c r="O580" s="217"/>
      <c r="P580" s="217"/>
      <c r="Q580" s="217"/>
      <c r="R580" s="217"/>
      <c r="S580" s="217"/>
      <c r="T580" s="218"/>
      <c r="AT580" s="219" t="s">
        <v>157</v>
      </c>
      <c r="AU580" s="219" t="s">
        <v>88</v>
      </c>
      <c r="AV580" s="12" t="s">
        <v>23</v>
      </c>
      <c r="AW580" s="12" t="s">
        <v>44</v>
      </c>
      <c r="AX580" s="12" t="s">
        <v>79</v>
      </c>
      <c r="AY580" s="219" t="s">
        <v>148</v>
      </c>
    </row>
    <row r="581" spans="2:51" s="13" customFormat="1" ht="12">
      <c r="B581" s="220"/>
      <c r="C581" s="221"/>
      <c r="D581" s="210" t="s">
        <v>157</v>
      </c>
      <c r="E581" s="222" t="s">
        <v>36</v>
      </c>
      <c r="F581" s="223" t="s">
        <v>736</v>
      </c>
      <c r="G581" s="221"/>
      <c r="H581" s="224">
        <v>604.752</v>
      </c>
      <c r="I581" s="225"/>
      <c r="J581" s="221"/>
      <c r="K581" s="221"/>
      <c r="L581" s="226"/>
      <c r="M581" s="227"/>
      <c r="N581" s="228"/>
      <c r="O581" s="228"/>
      <c r="P581" s="228"/>
      <c r="Q581" s="228"/>
      <c r="R581" s="228"/>
      <c r="S581" s="228"/>
      <c r="T581" s="229"/>
      <c r="AT581" s="230" t="s">
        <v>157</v>
      </c>
      <c r="AU581" s="230" t="s">
        <v>88</v>
      </c>
      <c r="AV581" s="13" t="s">
        <v>88</v>
      </c>
      <c r="AW581" s="13" t="s">
        <v>44</v>
      </c>
      <c r="AX581" s="13" t="s">
        <v>79</v>
      </c>
      <c r="AY581" s="230" t="s">
        <v>148</v>
      </c>
    </row>
    <row r="582" spans="2:51" s="14" customFormat="1" ht="12">
      <c r="B582" s="231"/>
      <c r="C582" s="232"/>
      <c r="D582" s="233" t="s">
        <v>157</v>
      </c>
      <c r="E582" s="234" t="s">
        <v>36</v>
      </c>
      <c r="F582" s="235" t="s">
        <v>161</v>
      </c>
      <c r="G582" s="232"/>
      <c r="H582" s="236">
        <v>604.752</v>
      </c>
      <c r="I582" s="237"/>
      <c r="J582" s="232"/>
      <c r="K582" s="232"/>
      <c r="L582" s="238"/>
      <c r="M582" s="239"/>
      <c r="N582" s="240"/>
      <c r="O582" s="240"/>
      <c r="P582" s="240"/>
      <c r="Q582" s="240"/>
      <c r="R582" s="240"/>
      <c r="S582" s="240"/>
      <c r="T582" s="241"/>
      <c r="AT582" s="242" t="s">
        <v>157</v>
      </c>
      <c r="AU582" s="242" t="s">
        <v>88</v>
      </c>
      <c r="AV582" s="14" t="s">
        <v>155</v>
      </c>
      <c r="AW582" s="14" t="s">
        <v>44</v>
      </c>
      <c r="AX582" s="14" t="s">
        <v>23</v>
      </c>
      <c r="AY582" s="242" t="s">
        <v>148</v>
      </c>
    </row>
    <row r="583" spans="2:65" s="1" customFormat="1" ht="22.5" customHeight="1">
      <c r="B583" s="37"/>
      <c r="C583" s="246" t="s">
        <v>737</v>
      </c>
      <c r="D583" s="246" t="s">
        <v>260</v>
      </c>
      <c r="E583" s="247" t="s">
        <v>738</v>
      </c>
      <c r="F583" s="248" t="s">
        <v>739</v>
      </c>
      <c r="G583" s="249" t="s">
        <v>153</v>
      </c>
      <c r="H583" s="250">
        <v>634.99</v>
      </c>
      <c r="I583" s="251"/>
      <c r="J583" s="252">
        <f>ROUND(I583*H583,2)</f>
        <v>0</v>
      </c>
      <c r="K583" s="248" t="s">
        <v>154</v>
      </c>
      <c r="L583" s="253"/>
      <c r="M583" s="254" t="s">
        <v>36</v>
      </c>
      <c r="N583" s="255" t="s">
        <v>50</v>
      </c>
      <c r="O583" s="38"/>
      <c r="P583" s="205">
        <f>O583*H583</f>
        <v>0</v>
      </c>
      <c r="Q583" s="205">
        <v>0.00014</v>
      </c>
      <c r="R583" s="205">
        <f>Q583*H583</f>
        <v>0.0888986</v>
      </c>
      <c r="S583" s="205">
        <v>0</v>
      </c>
      <c r="T583" s="206">
        <f>S583*H583</f>
        <v>0</v>
      </c>
      <c r="AR583" s="19" t="s">
        <v>308</v>
      </c>
      <c r="AT583" s="19" t="s">
        <v>260</v>
      </c>
      <c r="AU583" s="19" t="s">
        <v>88</v>
      </c>
      <c r="AY583" s="19" t="s">
        <v>148</v>
      </c>
      <c r="BE583" s="207">
        <f>IF(N583="základní",J583,0)</f>
        <v>0</v>
      </c>
      <c r="BF583" s="207">
        <f>IF(N583="snížená",J583,0)</f>
        <v>0</v>
      </c>
      <c r="BG583" s="207">
        <f>IF(N583="zákl. přenesená",J583,0)</f>
        <v>0</v>
      </c>
      <c r="BH583" s="207">
        <f>IF(N583="sníž. přenesená",J583,0)</f>
        <v>0</v>
      </c>
      <c r="BI583" s="207">
        <f>IF(N583="nulová",J583,0)</f>
        <v>0</v>
      </c>
      <c r="BJ583" s="19" t="s">
        <v>23</v>
      </c>
      <c r="BK583" s="207">
        <f>ROUND(I583*H583,2)</f>
        <v>0</v>
      </c>
      <c r="BL583" s="19" t="s">
        <v>231</v>
      </c>
      <c r="BM583" s="19" t="s">
        <v>740</v>
      </c>
    </row>
    <row r="584" spans="2:51" s="13" customFormat="1" ht="12">
      <c r="B584" s="220"/>
      <c r="C584" s="221"/>
      <c r="D584" s="233" t="s">
        <v>157</v>
      </c>
      <c r="E584" s="256" t="s">
        <v>36</v>
      </c>
      <c r="F584" s="257" t="s">
        <v>741</v>
      </c>
      <c r="G584" s="221"/>
      <c r="H584" s="258">
        <v>634.9896</v>
      </c>
      <c r="I584" s="225"/>
      <c r="J584" s="221"/>
      <c r="K584" s="221"/>
      <c r="L584" s="226"/>
      <c r="M584" s="227"/>
      <c r="N584" s="228"/>
      <c r="O584" s="228"/>
      <c r="P584" s="228"/>
      <c r="Q584" s="228"/>
      <c r="R584" s="228"/>
      <c r="S584" s="228"/>
      <c r="T584" s="229"/>
      <c r="AT584" s="230" t="s">
        <v>157</v>
      </c>
      <c r="AU584" s="230" t="s">
        <v>88</v>
      </c>
      <c r="AV584" s="13" t="s">
        <v>88</v>
      </c>
      <c r="AW584" s="13" t="s">
        <v>44</v>
      </c>
      <c r="AX584" s="13" t="s">
        <v>23</v>
      </c>
      <c r="AY584" s="230" t="s">
        <v>148</v>
      </c>
    </row>
    <row r="585" spans="2:65" s="1" customFormat="1" ht="22.5" customHeight="1">
      <c r="B585" s="37"/>
      <c r="C585" s="196" t="s">
        <v>742</v>
      </c>
      <c r="D585" s="196" t="s">
        <v>150</v>
      </c>
      <c r="E585" s="197" t="s">
        <v>743</v>
      </c>
      <c r="F585" s="198" t="s">
        <v>744</v>
      </c>
      <c r="G585" s="199" t="s">
        <v>153</v>
      </c>
      <c r="H585" s="200">
        <v>124.818</v>
      </c>
      <c r="I585" s="201"/>
      <c r="J585" s="202">
        <f>ROUND(I585*H585,2)</f>
        <v>0</v>
      </c>
      <c r="K585" s="198" t="s">
        <v>154</v>
      </c>
      <c r="L585" s="57"/>
      <c r="M585" s="203" t="s">
        <v>36</v>
      </c>
      <c r="N585" s="204" t="s">
        <v>50</v>
      </c>
      <c r="O585" s="38"/>
      <c r="P585" s="205">
        <f>O585*H585</f>
        <v>0</v>
      </c>
      <c r="Q585" s="205">
        <v>0.003</v>
      </c>
      <c r="R585" s="205">
        <f>Q585*H585</f>
        <v>0.374454</v>
      </c>
      <c r="S585" s="205">
        <v>0</v>
      </c>
      <c r="T585" s="206">
        <f>S585*H585</f>
        <v>0</v>
      </c>
      <c r="AR585" s="19" t="s">
        <v>231</v>
      </c>
      <c r="AT585" s="19" t="s">
        <v>150</v>
      </c>
      <c r="AU585" s="19" t="s">
        <v>88</v>
      </c>
      <c r="AY585" s="19" t="s">
        <v>148</v>
      </c>
      <c r="BE585" s="207">
        <f>IF(N585="základní",J585,0)</f>
        <v>0</v>
      </c>
      <c r="BF585" s="207">
        <f>IF(N585="snížená",J585,0)</f>
        <v>0</v>
      </c>
      <c r="BG585" s="207">
        <f>IF(N585="zákl. přenesená",J585,0)</f>
        <v>0</v>
      </c>
      <c r="BH585" s="207">
        <f>IF(N585="sníž. přenesená",J585,0)</f>
        <v>0</v>
      </c>
      <c r="BI585" s="207">
        <f>IF(N585="nulová",J585,0)</f>
        <v>0</v>
      </c>
      <c r="BJ585" s="19" t="s">
        <v>23</v>
      </c>
      <c r="BK585" s="207">
        <f>ROUND(I585*H585,2)</f>
        <v>0</v>
      </c>
      <c r="BL585" s="19" t="s">
        <v>231</v>
      </c>
      <c r="BM585" s="19" t="s">
        <v>745</v>
      </c>
    </row>
    <row r="586" spans="2:51" s="12" customFormat="1" ht="12">
      <c r="B586" s="208"/>
      <c r="C586" s="209"/>
      <c r="D586" s="210" t="s">
        <v>157</v>
      </c>
      <c r="E586" s="211" t="s">
        <v>36</v>
      </c>
      <c r="F586" s="212" t="s">
        <v>158</v>
      </c>
      <c r="G586" s="209"/>
      <c r="H586" s="213" t="s">
        <v>36</v>
      </c>
      <c r="I586" s="214"/>
      <c r="J586" s="209"/>
      <c r="K586" s="209"/>
      <c r="L586" s="215"/>
      <c r="M586" s="216"/>
      <c r="N586" s="217"/>
      <c r="O586" s="217"/>
      <c r="P586" s="217"/>
      <c r="Q586" s="217"/>
      <c r="R586" s="217"/>
      <c r="S586" s="217"/>
      <c r="T586" s="218"/>
      <c r="AT586" s="219" t="s">
        <v>157</v>
      </c>
      <c r="AU586" s="219" t="s">
        <v>88</v>
      </c>
      <c r="AV586" s="12" t="s">
        <v>23</v>
      </c>
      <c r="AW586" s="12" t="s">
        <v>44</v>
      </c>
      <c r="AX586" s="12" t="s">
        <v>79</v>
      </c>
      <c r="AY586" s="219" t="s">
        <v>148</v>
      </c>
    </row>
    <row r="587" spans="2:51" s="12" customFormat="1" ht="12">
      <c r="B587" s="208"/>
      <c r="C587" s="209"/>
      <c r="D587" s="210" t="s">
        <v>157</v>
      </c>
      <c r="E587" s="211" t="s">
        <v>36</v>
      </c>
      <c r="F587" s="212" t="s">
        <v>159</v>
      </c>
      <c r="G587" s="209"/>
      <c r="H587" s="213" t="s">
        <v>36</v>
      </c>
      <c r="I587" s="214"/>
      <c r="J587" s="209"/>
      <c r="K587" s="209"/>
      <c r="L587" s="215"/>
      <c r="M587" s="216"/>
      <c r="N587" s="217"/>
      <c r="O587" s="217"/>
      <c r="P587" s="217"/>
      <c r="Q587" s="217"/>
      <c r="R587" s="217"/>
      <c r="S587" s="217"/>
      <c r="T587" s="218"/>
      <c r="AT587" s="219" t="s">
        <v>157</v>
      </c>
      <c r="AU587" s="219" t="s">
        <v>88</v>
      </c>
      <c r="AV587" s="12" t="s">
        <v>23</v>
      </c>
      <c r="AW587" s="12" t="s">
        <v>44</v>
      </c>
      <c r="AX587" s="12" t="s">
        <v>79</v>
      </c>
      <c r="AY587" s="219" t="s">
        <v>148</v>
      </c>
    </row>
    <row r="588" spans="2:51" s="12" customFormat="1" ht="12">
      <c r="B588" s="208"/>
      <c r="C588" s="209"/>
      <c r="D588" s="210" t="s">
        <v>157</v>
      </c>
      <c r="E588" s="211" t="s">
        <v>36</v>
      </c>
      <c r="F588" s="212" t="s">
        <v>746</v>
      </c>
      <c r="G588" s="209"/>
      <c r="H588" s="213" t="s">
        <v>36</v>
      </c>
      <c r="I588" s="214"/>
      <c r="J588" s="209"/>
      <c r="K588" s="209"/>
      <c r="L588" s="215"/>
      <c r="M588" s="216"/>
      <c r="N588" s="217"/>
      <c r="O588" s="217"/>
      <c r="P588" s="217"/>
      <c r="Q588" s="217"/>
      <c r="R588" s="217"/>
      <c r="S588" s="217"/>
      <c r="T588" s="218"/>
      <c r="AT588" s="219" t="s">
        <v>157</v>
      </c>
      <c r="AU588" s="219" t="s">
        <v>88</v>
      </c>
      <c r="AV588" s="12" t="s">
        <v>23</v>
      </c>
      <c r="AW588" s="12" t="s">
        <v>44</v>
      </c>
      <c r="AX588" s="12" t="s">
        <v>79</v>
      </c>
      <c r="AY588" s="219" t="s">
        <v>148</v>
      </c>
    </row>
    <row r="589" spans="2:51" s="13" customFormat="1" ht="12">
      <c r="B589" s="220"/>
      <c r="C589" s="221"/>
      <c r="D589" s="210" t="s">
        <v>157</v>
      </c>
      <c r="E589" s="222" t="s">
        <v>36</v>
      </c>
      <c r="F589" s="223" t="s">
        <v>649</v>
      </c>
      <c r="G589" s="221"/>
      <c r="H589" s="224">
        <v>56.5</v>
      </c>
      <c r="I589" s="225"/>
      <c r="J589" s="221"/>
      <c r="K589" s="221"/>
      <c r="L589" s="226"/>
      <c r="M589" s="227"/>
      <c r="N589" s="228"/>
      <c r="O589" s="228"/>
      <c r="P589" s="228"/>
      <c r="Q589" s="228"/>
      <c r="R589" s="228"/>
      <c r="S589" s="228"/>
      <c r="T589" s="229"/>
      <c r="AT589" s="230" t="s">
        <v>157</v>
      </c>
      <c r="AU589" s="230" t="s">
        <v>88</v>
      </c>
      <c r="AV589" s="13" t="s">
        <v>88</v>
      </c>
      <c r="AW589" s="13" t="s">
        <v>44</v>
      </c>
      <c r="AX589" s="13" t="s">
        <v>79</v>
      </c>
      <c r="AY589" s="230" t="s">
        <v>148</v>
      </c>
    </row>
    <row r="590" spans="2:51" s="13" customFormat="1" ht="12">
      <c r="B590" s="220"/>
      <c r="C590" s="221"/>
      <c r="D590" s="210" t="s">
        <v>157</v>
      </c>
      <c r="E590" s="222" t="s">
        <v>36</v>
      </c>
      <c r="F590" s="223" t="s">
        <v>650</v>
      </c>
      <c r="G590" s="221"/>
      <c r="H590" s="224">
        <v>16.8</v>
      </c>
      <c r="I590" s="225"/>
      <c r="J590" s="221"/>
      <c r="K590" s="221"/>
      <c r="L590" s="226"/>
      <c r="M590" s="227"/>
      <c r="N590" s="228"/>
      <c r="O590" s="228"/>
      <c r="P590" s="228"/>
      <c r="Q590" s="228"/>
      <c r="R590" s="228"/>
      <c r="S590" s="228"/>
      <c r="T590" s="229"/>
      <c r="AT590" s="230" t="s">
        <v>157</v>
      </c>
      <c r="AU590" s="230" t="s">
        <v>88</v>
      </c>
      <c r="AV590" s="13" t="s">
        <v>88</v>
      </c>
      <c r="AW590" s="13" t="s">
        <v>44</v>
      </c>
      <c r="AX590" s="13" t="s">
        <v>79</v>
      </c>
      <c r="AY590" s="230" t="s">
        <v>148</v>
      </c>
    </row>
    <row r="591" spans="2:51" s="13" customFormat="1" ht="12">
      <c r="B591" s="220"/>
      <c r="C591" s="221"/>
      <c r="D591" s="210" t="s">
        <v>157</v>
      </c>
      <c r="E591" s="222" t="s">
        <v>36</v>
      </c>
      <c r="F591" s="223" t="s">
        <v>651</v>
      </c>
      <c r="G591" s="221"/>
      <c r="H591" s="224">
        <v>51.518</v>
      </c>
      <c r="I591" s="225"/>
      <c r="J591" s="221"/>
      <c r="K591" s="221"/>
      <c r="L591" s="226"/>
      <c r="M591" s="227"/>
      <c r="N591" s="228"/>
      <c r="O591" s="228"/>
      <c r="P591" s="228"/>
      <c r="Q591" s="228"/>
      <c r="R591" s="228"/>
      <c r="S591" s="228"/>
      <c r="T591" s="229"/>
      <c r="AT591" s="230" t="s">
        <v>157</v>
      </c>
      <c r="AU591" s="230" t="s">
        <v>88</v>
      </c>
      <c r="AV591" s="13" t="s">
        <v>88</v>
      </c>
      <c r="AW591" s="13" t="s">
        <v>44</v>
      </c>
      <c r="AX591" s="13" t="s">
        <v>79</v>
      </c>
      <c r="AY591" s="230" t="s">
        <v>148</v>
      </c>
    </row>
    <row r="592" spans="2:51" s="14" customFormat="1" ht="12">
      <c r="B592" s="231"/>
      <c r="C592" s="232"/>
      <c r="D592" s="233" t="s">
        <v>157</v>
      </c>
      <c r="E592" s="234" t="s">
        <v>36</v>
      </c>
      <c r="F592" s="235" t="s">
        <v>161</v>
      </c>
      <c r="G592" s="232"/>
      <c r="H592" s="236">
        <v>124.818</v>
      </c>
      <c r="I592" s="237"/>
      <c r="J592" s="232"/>
      <c r="K592" s="232"/>
      <c r="L592" s="238"/>
      <c r="M592" s="239"/>
      <c r="N592" s="240"/>
      <c r="O592" s="240"/>
      <c r="P592" s="240"/>
      <c r="Q592" s="240"/>
      <c r="R592" s="240"/>
      <c r="S592" s="240"/>
      <c r="T592" s="241"/>
      <c r="AT592" s="242" t="s">
        <v>157</v>
      </c>
      <c r="AU592" s="242" t="s">
        <v>88</v>
      </c>
      <c r="AV592" s="14" t="s">
        <v>155</v>
      </c>
      <c r="AW592" s="14" t="s">
        <v>44</v>
      </c>
      <c r="AX592" s="14" t="s">
        <v>23</v>
      </c>
      <c r="AY592" s="242" t="s">
        <v>148</v>
      </c>
    </row>
    <row r="593" spans="2:65" s="1" customFormat="1" ht="22.5" customHeight="1">
      <c r="B593" s="37"/>
      <c r="C593" s="246" t="s">
        <v>747</v>
      </c>
      <c r="D593" s="246" t="s">
        <v>260</v>
      </c>
      <c r="E593" s="247" t="s">
        <v>748</v>
      </c>
      <c r="F593" s="248" t="s">
        <v>749</v>
      </c>
      <c r="G593" s="249" t="s">
        <v>172</v>
      </c>
      <c r="H593" s="250">
        <v>19.097</v>
      </c>
      <c r="I593" s="251"/>
      <c r="J593" s="252">
        <f>ROUND(I593*H593,2)</f>
        <v>0</v>
      </c>
      <c r="K593" s="248" t="s">
        <v>154</v>
      </c>
      <c r="L593" s="253"/>
      <c r="M593" s="254" t="s">
        <v>36</v>
      </c>
      <c r="N593" s="255" t="s">
        <v>50</v>
      </c>
      <c r="O593" s="38"/>
      <c r="P593" s="205">
        <f>O593*H593</f>
        <v>0</v>
      </c>
      <c r="Q593" s="205">
        <v>0.032</v>
      </c>
      <c r="R593" s="205">
        <f>Q593*H593</f>
        <v>0.6111040000000001</v>
      </c>
      <c r="S593" s="205">
        <v>0</v>
      </c>
      <c r="T593" s="206">
        <f>S593*H593</f>
        <v>0</v>
      </c>
      <c r="AR593" s="19" t="s">
        <v>308</v>
      </c>
      <c r="AT593" s="19" t="s">
        <v>260</v>
      </c>
      <c r="AU593" s="19" t="s">
        <v>88</v>
      </c>
      <c r="AY593" s="19" t="s">
        <v>148</v>
      </c>
      <c r="BE593" s="207">
        <f>IF(N593="základní",J593,0)</f>
        <v>0</v>
      </c>
      <c r="BF593" s="207">
        <f>IF(N593="snížená",J593,0)</f>
        <v>0</v>
      </c>
      <c r="BG593" s="207">
        <f>IF(N593="zákl. přenesená",J593,0)</f>
        <v>0</v>
      </c>
      <c r="BH593" s="207">
        <f>IF(N593="sníž. přenesená",J593,0)</f>
        <v>0</v>
      </c>
      <c r="BI593" s="207">
        <f>IF(N593="nulová",J593,0)</f>
        <v>0</v>
      </c>
      <c r="BJ593" s="19" t="s">
        <v>23</v>
      </c>
      <c r="BK593" s="207">
        <f>ROUND(I593*H593,2)</f>
        <v>0</v>
      </c>
      <c r="BL593" s="19" t="s">
        <v>231</v>
      </c>
      <c r="BM593" s="19" t="s">
        <v>750</v>
      </c>
    </row>
    <row r="594" spans="2:51" s="13" customFormat="1" ht="12">
      <c r="B594" s="220"/>
      <c r="C594" s="221"/>
      <c r="D594" s="210" t="s">
        <v>157</v>
      </c>
      <c r="E594" s="222" t="s">
        <v>36</v>
      </c>
      <c r="F594" s="223" t="s">
        <v>751</v>
      </c>
      <c r="G594" s="221"/>
      <c r="H594" s="224">
        <v>18.7227</v>
      </c>
      <c r="I594" s="225"/>
      <c r="J594" s="221"/>
      <c r="K594" s="221"/>
      <c r="L594" s="226"/>
      <c r="M594" s="227"/>
      <c r="N594" s="228"/>
      <c r="O594" s="228"/>
      <c r="P594" s="228"/>
      <c r="Q594" s="228"/>
      <c r="R594" s="228"/>
      <c r="S594" s="228"/>
      <c r="T594" s="229"/>
      <c r="AT594" s="230" t="s">
        <v>157</v>
      </c>
      <c r="AU594" s="230" t="s">
        <v>88</v>
      </c>
      <c r="AV594" s="13" t="s">
        <v>88</v>
      </c>
      <c r="AW594" s="13" t="s">
        <v>44</v>
      </c>
      <c r="AX594" s="13" t="s">
        <v>79</v>
      </c>
      <c r="AY594" s="230" t="s">
        <v>148</v>
      </c>
    </row>
    <row r="595" spans="2:51" s="14" customFormat="1" ht="12">
      <c r="B595" s="231"/>
      <c r="C595" s="232"/>
      <c r="D595" s="210" t="s">
        <v>157</v>
      </c>
      <c r="E595" s="243" t="s">
        <v>36</v>
      </c>
      <c r="F595" s="244" t="s">
        <v>161</v>
      </c>
      <c r="G595" s="232"/>
      <c r="H595" s="245">
        <v>18.7227</v>
      </c>
      <c r="I595" s="237"/>
      <c r="J595" s="232"/>
      <c r="K595" s="232"/>
      <c r="L595" s="238"/>
      <c r="M595" s="239"/>
      <c r="N595" s="240"/>
      <c r="O595" s="240"/>
      <c r="P595" s="240"/>
      <c r="Q595" s="240"/>
      <c r="R595" s="240"/>
      <c r="S595" s="240"/>
      <c r="T595" s="241"/>
      <c r="AT595" s="242" t="s">
        <v>157</v>
      </c>
      <c r="AU595" s="242" t="s">
        <v>88</v>
      </c>
      <c r="AV595" s="14" t="s">
        <v>155</v>
      </c>
      <c r="AW595" s="14" t="s">
        <v>44</v>
      </c>
      <c r="AX595" s="14" t="s">
        <v>79</v>
      </c>
      <c r="AY595" s="242" t="s">
        <v>148</v>
      </c>
    </row>
    <row r="596" spans="2:51" s="13" customFormat="1" ht="12">
      <c r="B596" s="220"/>
      <c r="C596" s="221"/>
      <c r="D596" s="233" t="s">
        <v>157</v>
      </c>
      <c r="E596" s="256" t="s">
        <v>36</v>
      </c>
      <c r="F596" s="257" t="s">
        <v>752</v>
      </c>
      <c r="G596" s="221"/>
      <c r="H596" s="258">
        <v>19.09746</v>
      </c>
      <c r="I596" s="225"/>
      <c r="J596" s="221"/>
      <c r="K596" s="221"/>
      <c r="L596" s="226"/>
      <c r="M596" s="227"/>
      <c r="N596" s="228"/>
      <c r="O596" s="228"/>
      <c r="P596" s="228"/>
      <c r="Q596" s="228"/>
      <c r="R596" s="228"/>
      <c r="S596" s="228"/>
      <c r="T596" s="229"/>
      <c r="AT596" s="230" t="s">
        <v>157</v>
      </c>
      <c r="AU596" s="230" t="s">
        <v>88</v>
      </c>
      <c r="AV596" s="13" t="s">
        <v>88</v>
      </c>
      <c r="AW596" s="13" t="s">
        <v>44</v>
      </c>
      <c r="AX596" s="13" t="s">
        <v>23</v>
      </c>
      <c r="AY596" s="230" t="s">
        <v>148</v>
      </c>
    </row>
    <row r="597" spans="2:65" s="1" customFormat="1" ht="22.5" customHeight="1">
      <c r="B597" s="37"/>
      <c r="C597" s="196" t="s">
        <v>753</v>
      </c>
      <c r="D597" s="196" t="s">
        <v>150</v>
      </c>
      <c r="E597" s="197" t="s">
        <v>754</v>
      </c>
      <c r="F597" s="198" t="s">
        <v>755</v>
      </c>
      <c r="G597" s="199" t="s">
        <v>153</v>
      </c>
      <c r="H597" s="200">
        <v>219.415</v>
      </c>
      <c r="I597" s="201"/>
      <c r="J597" s="202">
        <f>ROUND(I597*H597,2)</f>
        <v>0</v>
      </c>
      <c r="K597" s="198" t="s">
        <v>154</v>
      </c>
      <c r="L597" s="57"/>
      <c r="M597" s="203" t="s">
        <v>36</v>
      </c>
      <c r="N597" s="204" t="s">
        <v>50</v>
      </c>
      <c r="O597" s="38"/>
      <c r="P597" s="205">
        <f>O597*H597</f>
        <v>0</v>
      </c>
      <c r="Q597" s="205">
        <v>0</v>
      </c>
      <c r="R597" s="205">
        <f>Q597*H597</f>
        <v>0</v>
      </c>
      <c r="S597" s="205">
        <v>0</v>
      </c>
      <c r="T597" s="206">
        <f>S597*H597</f>
        <v>0</v>
      </c>
      <c r="AR597" s="19" t="s">
        <v>231</v>
      </c>
      <c r="AT597" s="19" t="s">
        <v>150</v>
      </c>
      <c r="AU597" s="19" t="s">
        <v>88</v>
      </c>
      <c r="AY597" s="19" t="s">
        <v>148</v>
      </c>
      <c r="BE597" s="207">
        <f>IF(N597="základní",J597,0)</f>
        <v>0</v>
      </c>
      <c r="BF597" s="207">
        <f>IF(N597="snížená",J597,0)</f>
        <v>0</v>
      </c>
      <c r="BG597" s="207">
        <f>IF(N597="zákl. přenesená",J597,0)</f>
        <v>0</v>
      </c>
      <c r="BH597" s="207">
        <f>IF(N597="sníž. přenesená",J597,0)</f>
        <v>0</v>
      </c>
      <c r="BI597" s="207">
        <f>IF(N597="nulová",J597,0)</f>
        <v>0</v>
      </c>
      <c r="BJ597" s="19" t="s">
        <v>23</v>
      </c>
      <c r="BK597" s="207">
        <f>ROUND(I597*H597,2)</f>
        <v>0</v>
      </c>
      <c r="BL597" s="19" t="s">
        <v>231</v>
      </c>
      <c r="BM597" s="19" t="s">
        <v>756</v>
      </c>
    </row>
    <row r="598" spans="2:51" s="12" customFormat="1" ht="12">
      <c r="B598" s="208"/>
      <c r="C598" s="209"/>
      <c r="D598" s="210" t="s">
        <v>157</v>
      </c>
      <c r="E598" s="211" t="s">
        <v>36</v>
      </c>
      <c r="F598" s="212" t="s">
        <v>159</v>
      </c>
      <c r="G598" s="209"/>
      <c r="H598" s="213" t="s">
        <v>36</v>
      </c>
      <c r="I598" s="214"/>
      <c r="J598" s="209"/>
      <c r="K598" s="209"/>
      <c r="L598" s="215"/>
      <c r="M598" s="216"/>
      <c r="N598" s="217"/>
      <c r="O598" s="217"/>
      <c r="P598" s="217"/>
      <c r="Q598" s="217"/>
      <c r="R598" s="217"/>
      <c r="S598" s="217"/>
      <c r="T598" s="218"/>
      <c r="AT598" s="219" t="s">
        <v>157</v>
      </c>
      <c r="AU598" s="219" t="s">
        <v>88</v>
      </c>
      <c r="AV598" s="12" t="s">
        <v>23</v>
      </c>
      <c r="AW598" s="12" t="s">
        <v>44</v>
      </c>
      <c r="AX598" s="12" t="s">
        <v>79</v>
      </c>
      <c r="AY598" s="219" t="s">
        <v>148</v>
      </c>
    </row>
    <row r="599" spans="2:51" s="13" customFormat="1" ht="12">
      <c r="B599" s="220"/>
      <c r="C599" s="221"/>
      <c r="D599" s="210" t="s">
        <v>157</v>
      </c>
      <c r="E599" s="222" t="s">
        <v>36</v>
      </c>
      <c r="F599" s="223" t="s">
        <v>757</v>
      </c>
      <c r="G599" s="221"/>
      <c r="H599" s="224">
        <v>219.415</v>
      </c>
      <c r="I599" s="225"/>
      <c r="J599" s="221"/>
      <c r="K599" s="221"/>
      <c r="L599" s="226"/>
      <c r="M599" s="227"/>
      <c r="N599" s="228"/>
      <c r="O599" s="228"/>
      <c r="P599" s="228"/>
      <c r="Q599" s="228"/>
      <c r="R599" s="228"/>
      <c r="S599" s="228"/>
      <c r="T599" s="229"/>
      <c r="AT599" s="230" t="s">
        <v>157</v>
      </c>
      <c r="AU599" s="230" t="s">
        <v>88</v>
      </c>
      <c r="AV599" s="13" t="s">
        <v>88</v>
      </c>
      <c r="AW599" s="13" t="s">
        <v>44</v>
      </c>
      <c r="AX599" s="13" t="s">
        <v>79</v>
      </c>
      <c r="AY599" s="230" t="s">
        <v>148</v>
      </c>
    </row>
    <row r="600" spans="2:51" s="14" customFormat="1" ht="12">
      <c r="B600" s="231"/>
      <c r="C600" s="232"/>
      <c r="D600" s="233" t="s">
        <v>157</v>
      </c>
      <c r="E600" s="234" t="s">
        <v>36</v>
      </c>
      <c r="F600" s="235" t="s">
        <v>161</v>
      </c>
      <c r="G600" s="232"/>
      <c r="H600" s="236">
        <v>219.415</v>
      </c>
      <c r="I600" s="237"/>
      <c r="J600" s="232"/>
      <c r="K600" s="232"/>
      <c r="L600" s="238"/>
      <c r="M600" s="239"/>
      <c r="N600" s="240"/>
      <c r="O600" s="240"/>
      <c r="P600" s="240"/>
      <c r="Q600" s="240"/>
      <c r="R600" s="240"/>
      <c r="S600" s="240"/>
      <c r="T600" s="241"/>
      <c r="AT600" s="242" t="s">
        <v>157</v>
      </c>
      <c r="AU600" s="242" t="s">
        <v>88</v>
      </c>
      <c r="AV600" s="14" t="s">
        <v>155</v>
      </c>
      <c r="AW600" s="14" t="s">
        <v>44</v>
      </c>
      <c r="AX600" s="14" t="s">
        <v>23</v>
      </c>
      <c r="AY600" s="242" t="s">
        <v>148</v>
      </c>
    </row>
    <row r="601" spans="2:65" s="1" customFormat="1" ht="22.5" customHeight="1">
      <c r="B601" s="37"/>
      <c r="C601" s="246" t="s">
        <v>758</v>
      </c>
      <c r="D601" s="246" t="s">
        <v>260</v>
      </c>
      <c r="E601" s="247" t="s">
        <v>759</v>
      </c>
      <c r="F601" s="248" t="s">
        <v>760</v>
      </c>
      <c r="G601" s="249" t="s">
        <v>153</v>
      </c>
      <c r="H601" s="250">
        <v>223.803</v>
      </c>
      <c r="I601" s="251"/>
      <c r="J601" s="252">
        <f>ROUND(I601*H601,2)</f>
        <v>0</v>
      </c>
      <c r="K601" s="248" t="s">
        <v>154</v>
      </c>
      <c r="L601" s="253"/>
      <c r="M601" s="254" t="s">
        <v>36</v>
      </c>
      <c r="N601" s="255" t="s">
        <v>50</v>
      </c>
      <c r="O601" s="38"/>
      <c r="P601" s="205">
        <f>O601*H601</f>
        <v>0</v>
      </c>
      <c r="Q601" s="205">
        <v>0.004</v>
      </c>
      <c r="R601" s="205">
        <f>Q601*H601</f>
        <v>0.895212</v>
      </c>
      <c r="S601" s="205">
        <v>0</v>
      </c>
      <c r="T601" s="206">
        <f>S601*H601</f>
        <v>0</v>
      </c>
      <c r="AR601" s="19" t="s">
        <v>308</v>
      </c>
      <c r="AT601" s="19" t="s">
        <v>260</v>
      </c>
      <c r="AU601" s="19" t="s">
        <v>88</v>
      </c>
      <c r="AY601" s="19" t="s">
        <v>148</v>
      </c>
      <c r="BE601" s="207">
        <f>IF(N601="základní",J601,0)</f>
        <v>0</v>
      </c>
      <c r="BF601" s="207">
        <f>IF(N601="snížená",J601,0)</f>
        <v>0</v>
      </c>
      <c r="BG601" s="207">
        <f>IF(N601="zákl. přenesená",J601,0)</f>
        <v>0</v>
      </c>
      <c r="BH601" s="207">
        <f>IF(N601="sníž. přenesená",J601,0)</f>
        <v>0</v>
      </c>
      <c r="BI601" s="207">
        <f>IF(N601="nulová",J601,0)</f>
        <v>0</v>
      </c>
      <c r="BJ601" s="19" t="s">
        <v>23</v>
      </c>
      <c r="BK601" s="207">
        <f>ROUND(I601*H601,2)</f>
        <v>0</v>
      </c>
      <c r="BL601" s="19" t="s">
        <v>231</v>
      </c>
      <c r="BM601" s="19" t="s">
        <v>761</v>
      </c>
    </row>
    <row r="602" spans="2:51" s="13" customFormat="1" ht="12">
      <c r="B602" s="220"/>
      <c r="C602" s="221"/>
      <c r="D602" s="233" t="s">
        <v>157</v>
      </c>
      <c r="E602" s="256" t="s">
        <v>36</v>
      </c>
      <c r="F602" s="257" t="s">
        <v>762</v>
      </c>
      <c r="G602" s="221"/>
      <c r="H602" s="258">
        <v>223.8033</v>
      </c>
      <c r="I602" s="225"/>
      <c r="J602" s="221"/>
      <c r="K602" s="221"/>
      <c r="L602" s="226"/>
      <c r="M602" s="227"/>
      <c r="N602" s="228"/>
      <c r="O602" s="228"/>
      <c r="P602" s="228"/>
      <c r="Q602" s="228"/>
      <c r="R602" s="228"/>
      <c r="S602" s="228"/>
      <c r="T602" s="229"/>
      <c r="AT602" s="230" t="s">
        <v>157</v>
      </c>
      <c r="AU602" s="230" t="s">
        <v>88</v>
      </c>
      <c r="AV602" s="13" t="s">
        <v>88</v>
      </c>
      <c r="AW602" s="13" t="s">
        <v>44</v>
      </c>
      <c r="AX602" s="13" t="s">
        <v>23</v>
      </c>
      <c r="AY602" s="230" t="s">
        <v>148</v>
      </c>
    </row>
    <row r="603" spans="2:65" s="1" customFormat="1" ht="22.5" customHeight="1">
      <c r="B603" s="37"/>
      <c r="C603" s="196" t="s">
        <v>763</v>
      </c>
      <c r="D603" s="196" t="s">
        <v>150</v>
      </c>
      <c r="E603" s="197" t="s">
        <v>764</v>
      </c>
      <c r="F603" s="198" t="s">
        <v>765</v>
      </c>
      <c r="G603" s="199" t="s">
        <v>679</v>
      </c>
      <c r="H603" s="270"/>
      <c r="I603" s="201"/>
      <c r="J603" s="202">
        <f>ROUND(I603*H603,2)</f>
        <v>0</v>
      </c>
      <c r="K603" s="198" t="s">
        <v>154</v>
      </c>
      <c r="L603" s="57"/>
      <c r="M603" s="203" t="s">
        <v>36</v>
      </c>
      <c r="N603" s="204" t="s">
        <v>50</v>
      </c>
      <c r="O603" s="38"/>
      <c r="P603" s="205">
        <f>O603*H603</f>
        <v>0</v>
      </c>
      <c r="Q603" s="205">
        <v>0</v>
      </c>
      <c r="R603" s="205">
        <f>Q603*H603</f>
        <v>0</v>
      </c>
      <c r="S603" s="205">
        <v>0</v>
      </c>
      <c r="T603" s="206">
        <f>S603*H603</f>
        <v>0</v>
      </c>
      <c r="AR603" s="19" t="s">
        <v>231</v>
      </c>
      <c r="AT603" s="19" t="s">
        <v>150</v>
      </c>
      <c r="AU603" s="19" t="s">
        <v>88</v>
      </c>
      <c r="AY603" s="19" t="s">
        <v>148</v>
      </c>
      <c r="BE603" s="207">
        <f>IF(N603="základní",J603,0)</f>
        <v>0</v>
      </c>
      <c r="BF603" s="207">
        <f>IF(N603="snížená",J603,0)</f>
        <v>0</v>
      </c>
      <c r="BG603" s="207">
        <f>IF(N603="zákl. přenesená",J603,0)</f>
        <v>0</v>
      </c>
      <c r="BH603" s="207">
        <f>IF(N603="sníž. přenesená",J603,0)</f>
        <v>0</v>
      </c>
      <c r="BI603" s="207">
        <f>IF(N603="nulová",J603,0)</f>
        <v>0</v>
      </c>
      <c r="BJ603" s="19" t="s">
        <v>23</v>
      </c>
      <c r="BK603" s="207">
        <f>ROUND(I603*H603,2)</f>
        <v>0</v>
      </c>
      <c r="BL603" s="19" t="s">
        <v>231</v>
      </c>
      <c r="BM603" s="19" t="s">
        <v>766</v>
      </c>
    </row>
    <row r="604" spans="2:63" s="11" customFormat="1" ht="29.85" customHeight="1">
      <c r="B604" s="179"/>
      <c r="C604" s="180"/>
      <c r="D604" s="193" t="s">
        <v>78</v>
      </c>
      <c r="E604" s="194" t="s">
        <v>767</v>
      </c>
      <c r="F604" s="194" t="s">
        <v>768</v>
      </c>
      <c r="G604" s="180"/>
      <c r="H604" s="180"/>
      <c r="I604" s="183"/>
      <c r="J604" s="195">
        <f>BK604</f>
        <v>0</v>
      </c>
      <c r="K604" s="180"/>
      <c r="L604" s="185"/>
      <c r="M604" s="186"/>
      <c r="N604" s="187"/>
      <c r="O604" s="187"/>
      <c r="P604" s="188">
        <f>SUM(P605:P617)</f>
        <v>0</v>
      </c>
      <c r="Q604" s="187"/>
      <c r="R604" s="188">
        <f>SUM(R605:R617)</f>
        <v>0.01001</v>
      </c>
      <c r="S604" s="187"/>
      <c r="T604" s="189">
        <f>SUM(T605:T617)</f>
        <v>0.14790999999999999</v>
      </c>
      <c r="AR604" s="190" t="s">
        <v>88</v>
      </c>
      <c r="AT604" s="191" t="s">
        <v>78</v>
      </c>
      <c r="AU604" s="191" t="s">
        <v>23</v>
      </c>
      <c r="AY604" s="190" t="s">
        <v>148</v>
      </c>
      <c r="BK604" s="192">
        <f>SUM(BK605:BK617)</f>
        <v>0</v>
      </c>
    </row>
    <row r="605" spans="2:65" s="1" customFormat="1" ht="22.5" customHeight="1">
      <c r="B605" s="37"/>
      <c r="C605" s="196" t="s">
        <v>769</v>
      </c>
      <c r="D605" s="196" t="s">
        <v>150</v>
      </c>
      <c r="E605" s="197" t="s">
        <v>770</v>
      </c>
      <c r="F605" s="198" t="s">
        <v>771</v>
      </c>
      <c r="G605" s="199" t="s">
        <v>252</v>
      </c>
      <c r="H605" s="200">
        <v>7</v>
      </c>
      <c r="I605" s="201"/>
      <c r="J605" s="202">
        <f>ROUND(I605*H605,2)</f>
        <v>0</v>
      </c>
      <c r="K605" s="198" t="s">
        <v>154</v>
      </c>
      <c r="L605" s="57"/>
      <c r="M605" s="203" t="s">
        <v>36</v>
      </c>
      <c r="N605" s="204" t="s">
        <v>50</v>
      </c>
      <c r="O605" s="38"/>
      <c r="P605" s="205">
        <f>O605*H605</f>
        <v>0</v>
      </c>
      <c r="Q605" s="205">
        <v>0.00143</v>
      </c>
      <c r="R605" s="205">
        <f>Q605*H605</f>
        <v>0.01001</v>
      </c>
      <c r="S605" s="205">
        <v>0</v>
      </c>
      <c r="T605" s="206">
        <f>S605*H605</f>
        <v>0</v>
      </c>
      <c r="AR605" s="19" t="s">
        <v>231</v>
      </c>
      <c r="AT605" s="19" t="s">
        <v>150</v>
      </c>
      <c r="AU605" s="19" t="s">
        <v>88</v>
      </c>
      <c r="AY605" s="19" t="s">
        <v>148</v>
      </c>
      <c r="BE605" s="207">
        <f>IF(N605="základní",J605,0)</f>
        <v>0</v>
      </c>
      <c r="BF605" s="207">
        <f>IF(N605="snížená",J605,0)</f>
        <v>0</v>
      </c>
      <c r="BG605" s="207">
        <f>IF(N605="zákl. přenesená",J605,0)</f>
        <v>0</v>
      </c>
      <c r="BH605" s="207">
        <f>IF(N605="sníž. přenesená",J605,0)</f>
        <v>0</v>
      </c>
      <c r="BI605" s="207">
        <f>IF(N605="nulová",J605,0)</f>
        <v>0</v>
      </c>
      <c r="BJ605" s="19" t="s">
        <v>23</v>
      </c>
      <c r="BK605" s="207">
        <f>ROUND(I605*H605,2)</f>
        <v>0</v>
      </c>
      <c r="BL605" s="19" t="s">
        <v>231</v>
      </c>
      <c r="BM605" s="19" t="s">
        <v>772</v>
      </c>
    </row>
    <row r="606" spans="2:51" s="12" customFormat="1" ht="12">
      <c r="B606" s="208"/>
      <c r="C606" s="209"/>
      <c r="D606" s="210" t="s">
        <v>157</v>
      </c>
      <c r="E606" s="211" t="s">
        <v>36</v>
      </c>
      <c r="F606" s="212" t="s">
        <v>158</v>
      </c>
      <c r="G606" s="209"/>
      <c r="H606" s="213" t="s">
        <v>36</v>
      </c>
      <c r="I606" s="214"/>
      <c r="J606" s="209"/>
      <c r="K606" s="209"/>
      <c r="L606" s="215"/>
      <c r="M606" s="216"/>
      <c r="N606" s="217"/>
      <c r="O606" s="217"/>
      <c r="P606" s="217"/>
      <c r="Q606" s="217"/>
      <c r="R606" s="217"/>
      <c r="S606" s="217"/>
      <c r="T606" s="218"/>
      <c r="AT606" s="219" t="s">
        <v>157</v>
      </c>
      <c r="AU606" s="219" t="s">
        <v>88</v>
      </c>
      <c r="AV606" s="12" t="s">
        <v>23</v>
      </c>
      <c r="AW606" s="12" t="s">
        <v>44</v>
      </c>
      <c r="AX606" s="12" t="s">
        <v>79</v>
      </c>
      <c r="AY606" s="219" t="s">
        <v>148</v>
      </c>
    </row>
    <row r="607" spans="2:51" s="12" customFormat="1" ht="12">
      <c r="B607" s="208"/>
      <c r="C607" s="209"/>
      <c r="D607" s="210" t="s">
        <v>157</v>
      </c>
      <c r="E607" s="211" t="s">
        <v>36</v>
      </c>
      <c r="F607" s="212" t="s">
        <v>159</v>
      </c>
      <c r="G607" s="209"/>
      <c r="H607" s="213" t="s">
        <v>36</v>
      </c>
      <c r="I607" s="214"/>
      <c r="J607" s="209"/>
      <c r="K607" s="209"/>
      <c r="L607" s="215"/>
      <c r="M607" s="216"/>
      <c r="N607" s="217"/>
      <c r="O607" s="217"/>
      <c r="P607" s="217"/>
      <c r="Q607" s="217"/>
      <c r="R607" s="217"/>
      <c r="S607" s="217"/>
      <c r="T607" s="218"/>
      <c r="AT607" s="219" t="s">
        <v>157</v>
      </c>
      <c r="AU607" s="219" t="s">
        <v>88</v>
      </c>
      <c r="AV607" s="12" t="s">
        <v>23</v>
      </c>
      <c r="AW607" s="12" t="s">
        <v>44</v>
      </c>
      <c r="AX607" s="12" t="s">
        <v>79</v>
      </c>
      <c r="AY607" s="219" t="s">
        <v>148</v>
      </c>
    </row>
    <row r="608" spans="2:51" s="13" customFormat="1" ht="12">
      <c r="B608" s="220"/>
      <c r="C608" s="221"/>
      <c r="D608" s="210" t="s">
        <v>157</v>
      </c>
      <c r="E608" s="222" t="s">
        <v>36</v>
      </c>
      <c r="F608" s="223" t="s">
        <v>773</v>
      </c>
      <c r="G608" s="221"/>
      <c r="H608" s="224">
        <v>2</v>
      </c>
      <c r="I608" s="225"/>
      <c r="J608" s="221"/>
      <c r="K608" s="221"/>
      <c r="L608" s="226"/>
      <c r="M608" s="227"/>
      <c r="N608" s="228"/>
      <c r="O608" s="228"/>
      <c r="P608" s="228"/>
      <c r="Q608" s="228"/>
      <c r="R608" s="228"/>
      <c r="S608" s="228"/>
      <c r="T608" s="229"/>
      <c r="AT608" s="230" t="s">
        <v>157</v>
      </c>
      <c r="AU608" s="230" t="s">
        <v>88</v>
      </c>
      <c r="AV608" s="13" t="s">
        <v>88</v>
      </c>
      <c r="AW608" s="13" t="s">
        <v>44</v>
      </c>
      <c r="AX608" s="13" t="s">
        <v>79</v>
      </c>
      <c r="AY608" s="230" t="s">
        <v>148</v>
      </c>
    </row>
    <row r="609" spans="2:51" s="13" customFormat="1" ht="12">
      <c r="B609" s="220"/>
      <c r="C609" s="221"/>
      <c r="D609" s="210" t="s">
        <v>157</v>
      </c>
      <c r="E609" s="222" t="s">
        <v>36</v>
      </c>
      <c r="F609" s="223" t="s">
        <v>774</v>
      </c>
      <c r="G609" s="221"/>
      <c r="H609" s="224">
        <v>2</v>
      </c>
      <c r="I609" s="225"/>
      <c r="J609" s="221"/>
      <c r="K609" s="221"/>
      <c r="L609" s="226"/>
      <c r="M609" s="227"/>
      <c r="N609" s="228"/>
      <c r="O609" s="228"/>
      <c r="P609" s="228"/>
      <c r="Q609" s="228"/>
      <c r="R609" s="228"/>
      <c r="S609" s="228"/>
      <c r="T609" s="229"/>
      <c r="AT609" s="230" t="s">
        <v>157</v>
      </c>
      <c r="AU609" s="230" t="s">
        <v>88</v>
      </c>
      <c r="AV609" s="13" t="s">
        <v>88</v>
      </c>
      <c r="AW609" s="13" t="s">
        <v>44</v>
      </c>
      <c r="AX609" s="13" t="s">
        <v>79</v>
      </c>
      <c r="AY609" s="230" t="s">
        <v>148</v>
      </c>
    </row>
    <row r="610" spans="2:51" s="13" customFormat="1" ht="12">
      <c r="B610" s="220"/>
      <c r="C610" s="221"/>
      <c r="D610" s="210" t="s">
        <v>157</v>
      </c>
      <c r="E610" s="222" t="s">
        <v>36</v>
      </c>
      <c r="F610" s="223" t="s">
        <v>775</v>
      </c>
      <c r="G610" s="221"/>
      <c r="H610" s="224">
        <v>3</v>
      </c>
      <c r="I610" s="225"/>
      <c r="J610" s="221"/>
      <c r="K610" s="221"/>
      <c r="L610" s="226"/>
      <c r="M610" s="227"/>
      <c r="N610" s="228"/>
      <c r="O610" s="228"/>
      <c r="P610" s="228"/>
      <c r="Q610" s="228"/>
      <c r="R610" s="228"/>
      <c r="S610" s="228"/>
      <c r="T610" s="229"/>
      <c r="AT610" s="230" t="s">
        <v>157</v>
      </c>
      <c r="AU610" s="230" t="s">
        <v>88</v>
      </c>
      <c r="AV610" s="13" t="s">
        <v>88</v>
      </c>
      <c r="AW610" s="13" t="s">
        <v>44</v>
      </c>
      <c r="AX610" s="13" t="s">
        <v>79</v>
      </c>
      <c r="AY610" s="230" t="s">
        <v>148</v>
      </c>
    </row>
    <row r="611" spans="2:51" s="14" customFormat="1" ht="12">
      <c r="B611" s="231"/>
      <c r="C611" s="232"/>
      <c r="D611" s="233" t="s">
        <v>157</v>
      </c>
      <c r="E611" s="234" t="s">
        <v>36</v>
      </c>
      <c r="F611" s="235" t="s">
        <v>161</v>
      </c>
      <c r="G611" s="232"/>
      <c r="H611" s="236">
        <v>7</v>
      </c>
      <c r="I611" s="237"/>
      <c r="J611" s="232"/>
      <c r="K611" s="232"/>
      <c r="L611" s="238"/>
      <c r="M611" s="239"/>
      <c r="N611" s="240"/>
      <c r="O611" s="240"/>
      <c r="P611" s="240"/>
      <c r="Q611" s="240"/>
      <c r="R611" s="240"/>
      <c r="S611" s="240"/>
      <c r="T611" s="241"/>
      <c r="AT611" s="242" t="s">
        <v>157</v>
      </c>
      <c r="AU611" s="242" t="s">
        <v>88</v>
      </c>
      <c r="AV611" s="14" t="s">
        <v>155</v>
      </c>
      <c r="AW611" s="14" t="s">
        <v>44</v>
      </c>
      <c r="AX611" s="14" t="s">
        <v>23</v>
      </c>
      <c r="AY611" s="242" t="s">
        <v>148</v>
      </c>
    </row>
    <row r="612" spans="2:65" s="1" customFormat="1" ht="22.5" customHeight="1">
      <c r="B612" s="37"/>
      <c r="C612" s="196" t="s">
        <v>776</v>
      </c>
      <c r="D612" s="196" t="s">
        <v>150</v>
      </c>
      <c r="E612" s="197" t="s">
        <v>777</v>
      </c>
      <c r="F612" s="198" t="s">
        <v>778</v>
      </c>
      <c r="G612" s="199" t="s">
        <v>252</v>
      </c>
      <c r="H612" s="200">
        <v>7</v>
      </c>
      <c r="I612" s="201"/>
      <c r="J612" s="202">
        <f>ROUND(I612*H612,2)</f>
        <v>0</v>
      </c>
      <c r="K612" s="198" t="s">
        <v>154</v>
      </c>
      <c r="L612" s="57"/>
      <c r="M612" s="203" t="s">
        <v>36</v>
      </c>
      <c r="N612" s="204" t="s">
        <v>50</v>
      </c>
      <c r="O612" s="38"/>
      <c r="P612" s="205">
        <f>O612*H612</f>
        <v>0</v>
      </c>
      <c r="Q612" s="205">
        <v>0</v>
      </c>
      <c r="R612" s="205">
        <f>Q612*H612</f>
        <v>0</v>
      </c>
      <c r="S612" s="205">
        <v>0.02113</v>
      </c>
      <c r="T612" s="206">
        <f>S612*H612</f>
        <v>0.14790999999999999</v>
      </c>
      <c r="AR612" s="19" t="s">
        <v>231</v>
      </c>
      <c r="AT612" s="19" t="s">
        <v>150</v>
      </c>
      <c r="AU612" s="19" t="s">
        <v>88</v>
      </c>
      <c r="AY612" s="19" t="s">
        <v>148</v>
      </c>
      <c r="BE612" s="207">
        <f>IF(N612="základní",J612,0)</f>
        <v>0</v>
      </c>
      <c r="BF612" s="207">
        <f>IF(N612="snížená",J612,0)</f>
        <v>0</v>
      </c>
      <c r="BG612" s="207">
        <f>IF(N612="zákl. přenesená",J612,0)</f>
        <v>0</v>
      </c>
      <c r="BH612" s="207">
        <f>IF(N612="sníž. přenesená",J612,0)</f>
        <v>0</v>
      </c>
      <c r="BI612" s="207">
        <f>IF(N612="nulová",J612,0)</f>
        <v>0</v>
      </c>
      <c r="BJ612" s="19" t="s">
        <v>23</v>
      </c>
      <c r="BK612" s="207">
        <f>ROUND(I612*H612,2)</f>
        <v>0</v>
      </c>
      <c r="BL612" s="19" t="s">
        <v>231</v>
      </c>
      <c r="BM612" s="19" t="s">
        <v>779</v>
      </c>
    </row>
    <row r="613" spans="2:51" s="12" customFormat="1" ht="24">
      <c r="B613" s="208"/>
      <c r="C613" s="209"/>
      <c r="D613" s="210" t="s">
        <v>157</v>
      </c>
      <c r="E613" s="211" t="s">
        <v>36</v>
      </c>
      <c r="F613" s="212" t="s">
        <v>780</v>
      </c>
      <c r="G613" s="209"/>
      <c r="H613" s="213" t="s">
        <v>36</v>
      </c>
      <c r="I613" s="214"/>
      <c r="J613" s="209"/>
      <c r="K613" s="209"/>
      <c r="L613" s="215"/>
      <c r="M613" s="216"/>
      <c r="N613" s="217"/>
      <c r="O613" s="217"/>
      <c r="P613" s="217"/>
      <c r="Q613" s="217"/>
      <c r="R613" s="217"/>
      <c r="S613" s="217"/>
      <c r="T613" s="218"/>
      <c r="AT613" s="219" t="s">
        <v>157</v>
      </c>
      <c r="AU613" s="219" t="s">
        <v>88</v>
      </c>
      <c r="AV613" s="12" t="s">
        <v>23</v>
      </c>
      <c r="AW613" s="12" t="s">
        <v>44</v>
      </c>
      <c r="AX613" s="12" t="s">
        <v>79</v>
      </c>
      <c r="AY613" s="219" t="s">
        <v>148</v>
      </c>
    </row>
    <row r="614" spans="2:51" s="12" customFormat="1" ht="24">
      <c r="B614" s="208"/>
      <c r="C614" s="209"/>
      <c r="D614" s="210" t="s">
        <v>157</v>
      </c>
      <c r="E614" s="211" t="s">
        <v>36</v>
      </c>
      <c r="F614" s="212" t="s">
        <v>781</v>
      </c>
      <c r="G614" s="209"/>
      <c r="H614" s="213" t="s">
        <v>36</v>
      </c>
      <c r="I614" s="214"/>
      <c r="J614" s="209"/>
      <c r="K614" s="209"/>
      <c r="L614" s="215"/>
      <c r="M614" s="216"/>
      <c r="N614" s="217"/>
      <c r="O614" s="217"/>
      <c r="P614" s="217"/>
      <c r="Q614" s="217"/>
      <c r="R614" s="217"/>
      <c r="S614" s="217"/>
      <c r="T614" s="218"/>
      <c r="AT614" s="219" t="s">
        <v>157</v>
      </c>
      <c r="AU614" s="219" t="s">
        <v>88</v>
      </c>
      <c r="AV614" s="12" t="s">
        <v>23</v>
      </c>
      <c r="AW614" s="12" t="s">
        <v>44</v>
      </c>
      <c r="AX614" s="12" t="s">
        <v>79</v>
      </c>
      <c r="AY614" s="219" t="s">
        <v>148</v>
      </c>
    </row>
    <row r="615" spans="2:51" s="13" customFormat="1" ht="12">
      <c r="B615" s="220"/>
      <c r="C615" s="221"/>
      <c r="D615" s="210" t="s">
        <v>157</v>
      </c>
      <c r="E615" s="222" t="s">
        <v>36</v>
      </c>
      <c r="F615" s="223" t="s">
        <v>195</v>
      </c>
      <c r="G615" s="221"/>
      <c r="H615" s="224">
        <v>7</v>
      </c>
      <c r="I615" s="225"/>
      <c r="J615" s="221"/>
      <c r="K615" s="221"/>
      <c r="L615" s="226"/>
      <c r="M615" s="227"/>
      <c r="N615" s="228"/>
      <c r="O615" s="228"/>
      <c r="P615" s="228"/>
      <c r="Q615" s="228"/>
      <c r="R615" s="228"/>
      <c r="S615" s="228"/>
      <c r="T615" s="229"/>
      <c r="AT615" s="230" t="s">
        <v>157</v>
      </c>
      <c r="AU615" s="230" t="s">
        <v>88</v>
      </c>
      <c r="AV615" s="13" t="s">
        <v>88</v>
      </c>
      <c r="AW615" s="13" t="s">
        <v>44</v>
      </c>
      <c r="AX615" s="13" t="s">
        <v>79</v>
      </c>
      <c r="AY615" s="230" t="s">
        <v>148</v>
      </c>
    </row>
    <row r="616" spans="2:51" s="14" customFormat="1" ht="12">
      <c r="B616" s="231"/>
      <c r="C616" s="232"/>
      <c r="D616" s="233" t="s">
        <v>157</v>
      </c>
      <c r="E616" s="234" t="s">
        <v>36</v>
      </c>
      <c r="F616" s="235" t="s">
        <v>161</v>
      </c>
      <c r="G616" s="232"/>
      <c r="H616" s="236">
        <v>7</v>
      </c>
      <c r="I616" s="237"/>
      <c r="J616" s="232"/>
      <c r="K616" s="232"/>
      <c r="L616" s="238"/>
      <c r="M616" s="239"/>
      <c r="N616" s="240"/>
      <c r="O616" s="240"/>
      <c r="P616" s="240"/>
      <c r="Q616" s="240"/>
      <c r="R616" s="240"/>
      <c r="S616" s="240"/>
      <c r="T616" s="241"/>
      <c r="AT616" s="242" t="s">
        <v>157</v>
      </c>
      <c r="AU616" s="242" t="s">
        <v>88</v>
      </c>
      <c r="AV616" s="14" t="s">
        <v>155</v>
      </c>
      <c r="AW616" s="14" t="s">
        <v>44</v>
      </c>
      <c r="AX616" s="14" t="s">
        <v>23</v>
      </c>
      <c r="AY616" s="242" t="s">
        <v>148</v>
      </c>
    </row>
    <row r="617" spans="2:65" s="1" customFormat="1" ht="22.5" customHeight="1">
      <c r="B617" s="37"/>
      <c r="C617" s="196" t="s">
        <v>782</v>
      </c>
      <c r="D617" s="196" t="s">
        <v>150</v>
      </c>
      <c r="E617" s="197" t="s">
        <v>783</v>
      </c>
      <c r="F617" s="198" t="s">
        <v>784</v>
      </c>
      <c r="G617" s="199" t="s">
        <v>679</v>
      </c>
      <c r="H617" s="270"/>
      <c r="I617" s="201"/>
      <c r="J617" s="202">
        <f>ROUND(I617*H617,2)</f>
        <v>0</v>
      </c>
      <c r="K617" s="198" t="s">
        <v>154</v>
      </c>
      <c r="L617" s="57"/>
      <c r="M617" s="203" t="s">
        <v>36</v>
      </c>
      <c r="N617" s="204" t="s">
        <v>50</v>
      </c>
      <c r="O617" s="38"/>
      <c r="P617" s="205">
        <f>O617*H617</f>
        <v>0</v>
      </c>
      <c r="Q617" s="205">
        <v>0</v>
      </c>
      <c r="R617" s="205">
        <f>Q617*H617</f>
        <v>0</v>
      </c>
      <c r="S617" s="205">
        <v>0</v>
      </c>
      <c r="T617" s="206">
        <f>S617*H617</f>
        <v>0</v>
      </c>
      <c r="AR617" s="19" t="s">
        <v>231</v>
      </c>
      <c r="AT617" s="19" t="s">
        <v>150</v>
      </c>
      <c r="AU617" s="19" t="s">
        <v>88</v>
      </c>
      <c r="AY617" s="19" t="s">
        <v>148</v>
      </c>
      <c r="BE617" s="207">
        <f>IF(N617="základní",J617,0)</f>
        <v>0</v>
      </c>
      <c r="BF617" s="207">
        <f>IF(N617="snížená",J617,0)</f>
        <v>0</v>
      </c>
      <c r="BG617" s="207">
        <f>IF(N617="zákl. přenesená",J617,0)</f>
        <v>0</v>
      </c>
      <c r="BH617" s="207">
        <f>IF(N617="sníž. přenesená",J617,0)</f>
        <v>0</v>
      </c>
      <c r="BI617" s="207">
        <f>IF(N617="nulová",J617,0)</f>
        <v>0</v>
      </c>
      <c r="BJ617" s="19" t="s">
        <v>23</v>
      </c>
      <c r="BK617" s="207">
        <f>ROUND(I617*H617,2)</f>
        <v>0</v>
      </c>
      <c r="BL617" s="19" t="s">
        <v>231</v>
      </c>
      <c r="BM617" s="19" t="s">
        <v>785</v>
      </c>
    </row>
    <row r="618" spans="2:63" s="11" customFormat="1" ht="29.85" customHeight="1">
      <c r="B618" s="179"/>
      <c r="C618" s="180"/>
      <c r="D618" s="193" t="s">
        <v>78</v>
      </c>
      <c r="E618" s="194" t="s">
        <v>786</v>
      </c>
      <c r="F618" s="194" t="s">
        <v>787</v>
      </c>
      <c r="G618" s="180"/>
      <c r="H618" s="180"/>
      <c r="I618" s="183"/>
      <c r="J618" s="195">
        <f>BK618</f>
        <v>0</v>
      </c>
      <c r="K618" s="180"/>
      <c r="L618" s="185"/>
      <c r="M618" s="186"/>
      <c r="N618" s="187"/>
      <c r="O618" s="187"/>
      <c r="P618" s="188">
        <f>P619</f>
        <v>0</v>
      </c>
      <c r="Q618" s="187"/>
      <c r="R618" s="188">
        <f>R619</f>
        <v>0</v>
      </c>
      <c r="S618" s="187"/>
      <c r="T618" s="189">
        <f>T619</f>
        <v>0</v>
      </c>
      <c r="AR618" s="190" t="s">
        <v>88</v>
      </c>
      <c r="AT618" s="191" t="s">
        <v>78</v>
      </c>
      <c r="AU618" s="191" t="s">
        <v>23</v>
      </c>
      <c r="AY618" s="190" t="s">
        <v>148</v>
      </c>
      <c r="BK618" s="192">
        <f>BK619</f>
        <v>0</v>
      </c>
    </row>
    <row r="619" spans="2:65" s="1" customFormat="1" ht="22.5" customHeight="1">
      <c r="B619" s="37"/>
      <c r="C619" s="196" t="s">
        <v>788</v>
      </c>
      <c r="D619" s="196" t="s">
        <v>150</v>
      </c>
      <c r="E619" s="197" t="s">
        <v>789</v>
      </c>
      <c r="F619" s="198" t="s">
        <v>790</v>
      </c>
      <c r="G619" s="199" t="s">
        <v>252</v>
      </c>
      <c r="H619" s="200">
        <v>1</v>
      </c>
      <c r="I619" s="201"/>
      <c r="J619" s="202">
        <f>ROUND(I619*H619,2)</f>
        <v>0</v>
      </c>
      <c r="K619" s="198" t="s">
        <v>154</v>
      </c>
      <c r="L619" s="57"/>
      <c r="M619" s="203" t="s">
        <v>36</v>
      </c>
      <c r="N619" s="204" t="s">
        <v>50</v>
      </c>
      <c r="O619" s="38"/>
      <c r="P619" s="205">
        <f>O619*H619</f>
        <v>0</v>
      </c>
      <c r="Q619" s="205">
        <v>0</v>
      </c>
      <c r="R619" s="205">
        <f>Q619*H619</f>
        <v>0</v>
      </c>
      <c r="S619" s="205">
        <v>0</v>
      </c>
      <c r="T619" s="206">
        <f>S619*H619</f>
        <v>0</v>
      </c>
      <c r="AR619" s="19" t="s">
        <v>231</v>
      </c>
      <c r="AT619" s="19" t="s">
        <v>150</v>
      </c>
      <c r="AU619" s="19" t="s">
        <v>88</v>
      </c>
      <c r="AY619" s="19" t="s">
        <v>148</v>
      </c>
      <c r="BE619" s="207">
        <f>IF(N619="základní",J619,0)</f>
        <v>0</v>
      </c>
      <c r="BF619" s="207">
        <f>IF(N619="snížená",J619,0)</f>
        <v>0</v>
      </c>
      <c r="BG619" s="207">
        <f>IF(N619="zákl. přenesená",J619,0)</f>
        <v>0</v>
      </c>
      <c r="BH619" s="207">
        <f>IF(N619="sníž. přenesená",J619,0)</f>
        <v>0</v>
      </c>
      <c r="BI619" s="207">
        <f>IF(N619="nulová",J619,0)</f>
        <v>0</v>
      </c>
      <c r="BJ619" s="19" t="s">
        <v>23</v>
      </c>
      <c r="BK619" s="207">
        <f>ROUND(I619*H619,2)</f>
        <v>0</v>
      </c>
      <c r="BL619" s="19" t="s">
        <v>231</v>
      </c>
      <c r="BM619" s="19" t="s">
        <v>791</v>
      </c>
    </row>
    <row r="620" spans="2:63" s="11" customFormat="1" ht="29.85" customHeight="1">
      <c r="B620" s="179"/>
      <c r="C620" s="180"/>
      <c r="D620" s="193" t="s">
        <v>78</v>
      </c>
      <c r="E620" s="194" t="s">
        <v>792</v>
      </c>
      <c r="F620" s="194" t="s">
        <v>793</v>
      </c>
      <c r="G620" s="180"/>
      <c r="H620" s="180"/>
      <c r="I620" s="183"/>
      <c r="J620" s="195">
        <f>BK620</f>
        <v>0</v>
      </c>
      <c r="K620" s="180"/>
      <c r="L620" s="185"/>
      <c r="M620" s="186"/>
      <c r="N620" s="187"/>
      <c r="O620" s="187"/>
      <c r="P620" s="188">
        <f>SUM(P621:P633)</f>
        <v>0</v>
      </c>
      <c r="Q620" s="187"/>
      <c r="R620" s="188">
        <f>SUM(R621:R633)</f>
        <v>0.012879999999999999</v>
      </c>
      <c r="S620" s="187"/>
      <c r="T620" s="189">
        <f>SUM(T621:T633)</f>
        <v>0</v>
      </c>
      <c r="AR620" s="190" t="s">
        <v>88</v>
      </c>
      <c r="AT620" s="191" t="s">
        <v>78</v>
      </c>
      <c r="AU620" s="191" t="s">
        <v>23</v>
      </c>
      <c r="AY620" s="190" t="s">
        <v>148</v>
      </c>
      <c r="BK620" s="192">
        <f>SUM(BK621:BK633)</f>
        <v>0</v>
      </c>
    </row>
    <row r="621" spans="2:65" s="1" customFormat="1" ht="22.5" customHeight="1">
      <c r="B621" s="37"/>
      <c r="C621" s="196" t="s">
        <v>794</v>
      </c>
      <c r="D621" s="196" t="s">
        <v>150</v>
      </c>
      <c r="E621" s="197" t="s">
        <v>795</v>
      </c>
      <c r="F621" s="198" t="s">
        <v>796</v>
      </c>
      <c r="G621" s="199" t="s">
        <v>293</v>
      </c>
      <c r="H621" s="200">
        <v>61.6</v>
      </c>
      <c r="I621" s="201"/>
      <c r="J621" s="202">
        <f>ROUND(I621*H621,2)</f>
        <v>0</v>
      </c>
      <c r="K621" s="198" t="s">
        <v>154</v>
      </c>
      <c r="L621" s="57"/>
      <c r="M621" s="203" t="s">
        <v>36</v>
      </c>
      <c r="N621" s="204" t="s">
        <v>50</v>
      </c>
      <c r="O621" s="38"/>
      <c r="P621" s="205">
        <f>O621*H621</f>
        <v>0</v>
      </c>
      <c r="Q621" s="205">
        <v>0</v>
      </c>
      <c r="R621" s="205">
        <f>Q621*H621</f>
        <v>0</v>
      </c>
      <c r="S621" s="205">
        <v>0</v>
      </c>
      <c r="T621" s="206">
        <f>S621*H621</f>
        <v>0</v>
      </c>
      <c r="AR621" s="19" t="s">
        <v>231</v>
      </c>
      <c r="AT621" s="19" t="s">
        <v>150</v>
      </c>
      <c r="AU621" s="19" t="s">
        <v>88</v>
      </c>
      <c r="AY621" s="19" t="s">
        <v>148</v>
      </c>
      <c r="BE621" s="207">
        <f>IF(N621="základní",J621,0)</f>
        <v>0</v>
      </c>
      <c r="BF621" s="207">
        <f>IF(N621="snížená",J621,0)</f>
        <v>0</v>
      </c>
      <c r="BG621" s="207">
        <f>IF(N621="zákl. přenesená",J621,0)</f>
        <v>0</v>
      </c>
      <c r="BH621" s="207">
        <f>IF(N621="sníž. přenesená",J621,0)</f>
        <v>0</v>
      </c>
      <c r="BI621" s="207">
        <f>IF(N621="nulová",J621,0)</f>
        <v>0</v>
      </c>
      <c r="BJ621" s="19" t="s">
        <v>23</v>
      </c>
      <c r="BK621" s="207">
        <f>ROUND(I621*H621,2)</f>
        <v>0</v>
      </c>
      <c r="BL621" s="19" t="s">
        <v>231</v>
      </c>
      <c r="BM621" s="19" t="s">
        <v>797</v>
      </c>
    </row>
    <row r="622" spans="2:51" s="12" customFormat="1" ht="12">
      <c r="B622" s="208"/>
      <c r="C622" s="209"/>
      <c r="D622" s="210" t="s">
        <v>157</v>
      </c>
      <c r="E622" s="211" t="s">
        <v>36</v>
      </c>
      <c r="F622" s="212" t="s">
        <v>159</v>
      </c>
      <c r="G622" s="209"/>
      <c r="H622" s="213" t="s">
        <v>36</v>
      </c>
      <c r="I622" s="214"/>
      <c r="J622" s="209"/>
      <c r="K622" s="209"/>
      <c r="L622" s="215"/>
      <c r="M622" s="216"/>
      <c r="N622" s="217"/>
      <c r="O622" s="217"/>
      <c r="P622" s="217"/>
      <c r="Q622" s="217"/>
      <c r="R622" s="217"/>
      <c r="S622" s="217"/>
      <c r="T622" s="218"/>
      <c r="AT622" s="219" t="s">
        <v>157</v>
      </c>
      <c r="AU622" s="219" t="s">
        <v>88</v>
      </c>
      <c r="AV622" s="12" t="s">
        <v>23</v>
      </c>
      <c r="AW622" s="12" t="s">
        <v>44</v>
      </c>
      <c r="AX622" s="12" t="s">
        <v>79</v>
      </c>
      <c r="AY622" s="219" t="s">
        <v>148</v>
      </c>
    </row>
    <row r="623" spans="2:51" s="13" customFormat="1" ht="12">
      <c r="B623" s="220"/>
      <c r="C623" s="221"/>
      <c r="D623" s="210" t="s">
        <v>157</v>
      </c>
      <c r="E623" s="222" t="s">
        <v>36</v>
      </c>
      <c r="F623" s="223" t="s">
        <v>798</v>
      </c>
      <c r="G623" s="221"/>
      <c r="H623" s="224">
        <v>15.5</v>
      </c>
      <c r="I623" s="225"/>
      <c r="J623" s="221"/>
      <c r="K623" s="221"/>
      <c r="L623" s="226"/>
      <c r="M623" s="227"/>
      <c r="N623" s="228"/>
      <c r="O623" s="228"/>
      <c r="P623" s="228"/>
      <c r="Q623" s="228"/>
      <c r="R623" s="228"/>
      <c r="S623" s="228"/>
      <c r="T623" s="229"/>
      <c r="AT623" s="230" t="s">
        <v>157</v>
      </c>
      <c r="AU623" s="230" t="s">
        <v>88</v>
      </c>
      <c r="AV623" s="13" t="s">
        <v>88</v>
      </c>
      <c r="AW623" s="13" t="s">
        <v>44</v>
      </c>
      <c r="AX623" s="13" t="s">
        <v>79</v>
      </c>
      <c r="AY623" s="230" t="s">
        <v>148</v>
      </c>
    </row>
    <row r="624" spans="2:51" s="13" customFormat="1" ht="12">
      <c r="B624" s="220"/>
      <c r="C624" s="221"/>
      <c r="D624" s="210" t="s">
        <v>157</v>
      </c>
      <c r="E624" s="222" t="s">
        <v>36</v>
      </c>
      <c r="F624" s="223" t="s">
        <v>799</v>
      </c>
      <c r="G624" s="221"/>
      <c r="H624" s="224">
        <v>46.1</v>
      </c>
      <c r="I624" s="225"/>
      <c r="J624" s="221"/>
      <c r="K624" s="221"/>
      <c r="L624" s="226"/>
      <c r="M624" s="227"/>
      <c r="N624" s="228"/>
      <c r="O624" s="228"/>
      <c r="P624" s="228"/>
      <c r="Q624" s="228"/>
      <c r="R624" s="228"/>
      <c r="S624" s="228"/>
      <c r="T624" s="229"/>
      <c r="AT624" s="230" t="s">
        <v>157</v>
      </c>
      <c r="AU624" s="230" t="s">
        <v>88</v>
      </c>
      <c r="AV624" s="13" t="s">
        <v>88</v>
      </c>
      <c r="AW624" s="13" t="s">
        <v>44</v>
      </c>
      <c r="AX624" s="13" t="s">
        <v>79</v>
      </c>
      <c r="AY624" s="230" t="s">
        <v>148</v>
      </c>
    </row>
    <row r="625" spans="2:51" s="14" customFormat="1" ht="12">
      <c r="B625" s="231"/>
      <c r="C625" s="232"/>
      <c r="D625" s="233" t="s">
        <v>157</v>
      </c>
      <c r="E625" s="234" t="s">
        <v>36</v>
      </c>
      <c r="F625" s="235" t="s">
        <v>161</v>
      </c>
      <c r="G625" s="232"/>
      <c r="H625" s="236">
        <v>61.6</v>
      </c>
      <c r="I625" s="237"/>
      <c r="J625" s="232"/>
      <c r="K625" s="232"/>
      <c r="L625" s="238"/>
      <c r="M625" s="239"/>
      <c r="N625" s="240"/>
      <c r="O625" s="240"/>
      <c r="P625" s="240"/>
      <c r="Q625" s="240"/>
      <c r="R625" s="240"/>
      <c r="S625" s="240"/>
      <c r="T625" s="241"/>
      <c r="AT625" s="242" t="s">
        <v>157</v>
      </c>
      <c r="AU625" s="242" t="s">
        <v>88</v>
      </c>
      <c r="AV625" s="14" t="s">
        <v>155</v>
      </c>
      <c r="AW625" s="14" t="s">
        <v>44</v>
      </c>
      <c r="AX625" s="14" t="s">
        <v>23</v>
      </c>
      <c r="AY625" s="242" t="s">
        <v>148</v>
      </c>
    </row>
    <row r="626" spans="2:65" s="1" customFormat="1" ht="22.5" customHeight="1">
      <c r="B626" s="37"/>
      <c r="C626" s="246" t="s">
        <v>800</v>
      </c>
      <c r="D626" s="246" t="s">
        <v>260</v>
      </c>
      <c r="E626" s="247" t="s">
        <v>801</v>
      </c>
      <c r="F626" s="248" t="s">
        <v>802</v>
      </c>
      <c r="G626" s="249" t="s">
        <v>252</v>
      </c>
      <c r="H626" s="250">
        <v>46</v>
      </c>
      <c r="I626" s="251"/>
      <c r="J626" s="252">
        <f>ROUND(I626*H626,2)</f>
        <v>0</v>
      </c>
      <c r="K626" s="248" t="s">
        <v>154</v>
      </c>
      <c r="L626" s="253"/>
      <c r="M626" s="254" t="s">
        <v>36</v>
      </c>
      <c r="N626" s="255" t="s">
        <v>50</v>
      </c>
      <c r="O626" s="38"/>
      <c r="P626" s="205">
        <f>O626*H626</f>
        <v>0</v>
      </c>
      <c r="Q626" s="205">
        <v>0.00028</v>
      </c>
      <c r="R626" s="205">
        <f>Q626*H626</f>
        <v>0.012879999999999999</v>
      </c>
      <c r="S626" s="205">
        <v>0</v>
      </c>
      <c r="T626" s="206">
        <f>S626*H626</f>
        <v>0</v>
      </c>
      <c r="AR626" s="19" t="s">
        <v>308</v>
      </c>
      <c r="AT626" s="19" t="s">
        <v>260</v>
      </c>
      <c r="AU626" s="19" t="s">
        <v>88</v>
      </c>
      <c r="AY626" s="19" t="s">
        <v>148</v>
      </c>
      <c r="BE626" s="207">
        <f>IF(N626="základní",J626,0)</f>
        <v>0</v>
      </c>
      <c r="BF626" s="207">
        <f>IF(N626="snížená",J626,0)</f>
        <v>0</v>
      </c>
      <c r="BG626" s="207">
        <f>IF(N626="zákl. přenesená",J626,0)</f>
        <v>0</v>
      </c>
      <c r="BH626" s="207">
        <f>IF(N626="sníž. přenesená",J626,0)</f>
        <v>0</v>
      </c>
      <c r="BI626" s="207">
        <f>IF(N626="nulová",J626,0)</f>
        <v>0</v>
      </c>
      <c r="BJ626" s="19" t="s">
        <v>23</v>
      </c>
      <c r="BK626" s="207">
        <f>ROUND(I626*H626,2)</f>
        <v>0</v>
      </c>
      <c r="BL626" s="19" t="s">
        <v>231</v>
      </c>
      <c r="BM626" s="19" t="s">
        <v>803</v>
      </c>
    </row>
    <row r="627" spans="2:51" s="13" customFormat="1" ht="12">
      <c r="B627" s="220"/>
      <c r="C627" s="221"/>
      <c r="D627" s="210" t="s">
        <v>157</v>
      </c>
      <c r="E627" s="222" t="s">
        <v>36</v>
      </c>
      <c r="F627" s="223" t="s">
        <v>388</v>
      </c>
      <c r="G627" s="221"/>
      <c r="H627" s="224">
        <v>46</v>
      </c>
      <c r="I627" s="225"/>
      <c r="J627" s="221"/>
      <c r="K627" s="221"/>
      <c r="L627" s="226"/>
      <c r="M627" s="227"/>
      <c r="N627" s="228"/>
      <c r="O627" s="228"/>
      <c r="P627" s="228"/>
      <c r="Q627" s="228"/>
      <c r="R627" s="228"/>
      <c r="S627" s="228"/>
      <c r="T627" s="229"/>
      <c r="AT627" s="230" t="s">
        <v>157</v>
      </c>
      <c r="AU627" s="230" t="s">
        <v>88</v>
      </c>
      <c r="AV627" s="13" t="s">
        <v>88</v>
      </c>
      <c r="AW627" s="13" t="s">
        <v>44</v>
      </c>
      <c r="AX627" s="13" t="s">
        <v>79</v>
      </c>
      <c r="AY627" s="230" t="s">
        <v>148</v>
      </c>
    </row>
    <row r="628" spans="2:51" s="14" customFormat="1" ht="12">
      <c r="B628" s="231"/>
      <c r="C628" s="232"/>
      <c r="D628" s="233" t="s">
        <v>157</v>
      </c>
      <c r="E628" s="234" t="s">
        <v>36</v>
      </c>
      <c r="F628" s="235" t="s">
        <v>161</v>
      </c>
      <c r="G628" s="232"/>
      <c r="H628" s="236">
        <v>46</v>
      </c>
      <c r="I628" s="237"/>
      <c r="J628" s="232"/>
      <c r="K628" s="232"/>
      <c r="L628" s="238"/>
      <c r="M628" s="239"/>
      <c r="N628" s="240"/>
      <c r="O628" s="240"/>
      <c r="P628" s="240"/>
      <c r="Q628" s="240"/>
      <c r="R628" s="240"/>
      <c r="S628" s="240"/>
      <c r="T628" s="241"/>
      <c r="AT628" s="242" t="s">
        <v>157</v>
      </c>
      <c r="AU628" s="242" t="s">
        <v>88</v>
      </c>
      <c r="AV628" s="14" t="s">
        <v>155</v>
      </c>
      <c r="AW628" s="14" t="s">
        <v>44</v>
      </c>
      <c r="AX628" s="14" t="s">
        <v>23</v>
      </c>
      <c r="AY628" s="242" t="s">
        <v>148</v>
      </c>
    </row>
    <row r="629" spans="2:65" s="1" customFormat="1" ht="22.5" customHeight="1">
      <c r="B629" s="37"/>
      <c r="C629" s="196" t="s">
        <v>804</v>
      </c>
      <c r="D629" s="196" t="s">
        <v>150</v>
      </c>
      <c r="E629" s="197" t="s">
        <v>805</v>
      </c>
      <c r="F629" s="198" t="s">
        <v>806</v>
      </c>
      <c r="G629" s="199" t="s">
        <v>293</v>
      </c>
      <c r="H629" s="200">
        <v>61.6</v>
      </c>
      <c r="I629" s="201"/>
      <c r="J629" s="202">
        <f>ROUND(I629*H629,2)</f>
        <v>0</v>
      </c>
      <c r="K629" s="198" t="s">
        <v>154</v>
      </c>
      <c r="L629" s="57"/>
      <c r="M629" s="203" t="s">
        <v>36</v>
      </c>
      <c r="N629" s="204" t="s">
        <v>50</v>
      </c>
      <c r="O629" s="38"/>
      <c r="P629" s="205">
        <f>O629*H629</f>
        <v>0</v>
      </c>
      <c r="Q629" s="205">
        <v>0</v>
      </c>
      <c r="R629" s="205">
        <f>Q629*H629</f>
        <v>0</v>
      </c>
      <c r="S629" s="205">
        <v>0</v>
      </c>
      <c r="T629" s="206">
        <f>S629*H629</f>
        <v>0</v>
      </c>
      <c r="AR629" s="19" t="s">
        <v>231</v>
      </c>
      <c r="AT629" s="19" t="s">
        <v>150</v>
      </c>
      <c r="AU629" s="19" t="s">
        <v>88</v>
      </c>
      <c r="AY629" s="19" t="s">
        <v>148</v>
      </c>
      <c r="BE629" s="207">
        <f>IF(N629="základní",J629,0)</f>
        <v>0</v>
      </c>
      <c r="BF629" s="207">
        <f>IF(N629="snížená",J629,0)</f>
        <v>0</v>
      </c>
      <c r="BG629" s="207">
        <f>IF(N629="zákl. přenesená",J629,0)</f>
        <v>0</v>
      </c>
      <c r="BH629" s="207">
        <f>IF(N629="sníž. přenesená",J629,0)</f>
        <v>0</v>
      </c>
      <c r="BI629" s="207">
        <f>IF(N629="nulová",J629,0)</f>
        <v>0</v>
      </c>
      <c r="BJ629" s="19" t="s">
        <v>23</v>
      </c>
      <c r="BK629" s="207">
        <f>ROUND(I629*H629,2)</f>
        <v>0</v>
      </c>
      <c r="BL629" s="19" t="s">
        <v>231</v>
      </c>
      <c r="BM629" s="19" t="s">
        <v>807</v>
      </c>
    </row>
    <row r="630" spans="2:51" s="12" customFormat="1" ht="12">
      <c r="B630" s="208"/>
      <c r="C630" s="209"/>
      <c r="D630" s="210" t="s">
        <v>157</v>
      </c>
      <c r="E630" s="211" t="s">
        <v>36</v>
      </c>
      <c r="F630" s="212" t="s">
        <v>159</v>
      </c>
      <c r="G630" s="209"/>
      <c r="H630" s="213" t="s">
        <v>36</v>
      </c>
      <c r="I630" s="214"/>
      <c r="J630" s="209"/>
      <c r="K630" s="209"/>
      <c r="L630" s="215"/>
      <c r="M630" s="216"/>
      <c r="N630" s="217"/>
      <c r="O630" s="217"/>
      <c r="P630" s="217"/>
      <c r="Q630" s="217"/>
      <c r="R630" s="217"/>
      <c r="S630" s="217"/>
      <c r="T630" s="218"/>
      <c r="AT630" s="219" t="s">
        <v>157</v>
      </c>
      <c r="AU630" s="219" t="s">
        <v>88</v>
      </c>
      <c r="AV630" s="12" t="s">
        <v>23</v>
      </c>
      <c r="AW630" s="12" t="s">
        <v>44</v>
      </c>
      <c r="AX630" s="12" t="s">
        <v>79</v>
      </c>
      <c r="AY630" s="219" t="s">
        <v>148</v>
      </c>
    </row>
    <row r="631" spans="2:51" s="13" customFormat="1" ht="12">
      <c r="B631" s="220"/>
      <c r="C631" s="221"/>
      <c r="D631" s="210" t="s">
        <v>157</v>
      </c>
      <c r="E631" s="222" t="s">
        <v>36</v>
      </c>
      <c r="F631" s="223" t="s">
        <v>798</v>
      </c>
      <c r="G631" s="221"/>
      <c r="H631" s="224">
        <v>15.5</v>
      </c>
      <c r="I631" s="225"/>
      <c r="J631" s="221"/>
      <c r="K631" s="221"/>
      <c r="L631" s="226"/>
      <c r="M631" s="227"/>
      <c r="N631" s="228"/>
      <c r="O631" s="228"/>
      <c r="P631" s="228"/>
      <c r="Q631" s="228"/>
      <c r="R631" s="228"/>
      <c r="S631" s="228"/>
      <c r="T631" s="229"/>
      <c r="AT631" s="230" t="s">
        <v>157</v>
      </c>
      <c r="AU631" s="230" t="s">
        <v>88</v>
      </c>
      <c r="AV631" s="13" t="s">
        <v>88</v>
      </c>
      <c r="AW631" s="13" t="s">
        <v>44</v>
      </c>
      <c r="AX631" s="13" t="s">
        <v>79</v>
      </c>
      <c r="AY631" s="230" t="s">
        <v>148</v>
      </c>
    </row>
    <row r="632" spans="2:51" s="13" customFormat="1" ht="12">
      <c r="B632" s="220"/>
      <c r="C632" s="221"/>
      <c r="D632" s="210" t="s">
        <v>157</v>
      </c>
      <c r="E632" s="222" t="s">
        <v>36</v>
      </c>
      <c r="F632" s="223" t="s">
        <v>799</v>
      </c>
      <c r="G632" s="221"/>
      <c r="H632" s="224">
        <v>46.1</v>
      </c>
      <c r="I632" s="225"/>
      <c r="J632" s="221"/>
      <c r="K632" s="221"/>
      <c r="L632" s="226"/>
      <c r="M632" s="227"/>
      <c r="N632" s="228"/>
      <c r="O632" s="228"/>
      <c r="P632" s="228"/>
      <c r="Q632" s="228"/>
      <c r="R632" s="228"/>
      <c r="S632" s="228"/>
      <c r="T632" s="229"/>
      <c r="AT632" s="230" t="s">
        <v>157</v>
      </c>
      <c r="AU632" s="230" t="s">
        <v>88</v>
      </c>
      <c r="AV632" s="13" t="s">
        <v>88</v>
      </c>
      <c r="AW632" s="13" t="s">
        <v>44</v>
      </c>
      <c r="AX632" s="13" t="s">
        <v>79</v>
      </c>
      <c r="AY632" s="230" t="s">
        <v>148</v>
      </c>
    </row>
    <row r="633" spans="2:51" s="14" customFormat="1" ht="12">
      <c r="B633" s="231"/>
      <c r="C633" s="232"/>
      <c r="D633" s="210" t="s">
        <v>157</v>
      </c>
      <c r="E633" s="243" t="s">
        <v>36</v>
      </c>
      <c r="F633" s="244" t="s">
        <v>161</v>
      </c>
      <c r="G633" s="232"/>
      <c r="H633" s="245">
        <v>61.6</v>
      </c>
      <c r="I633" s="237"/>
      <c r="J633" s="232"/>
      <c r="K633" s="232"/>
      <c r="L633" s="238"/>
      <c r="M633" s="239"/>
      <c r="N633" s="240"/>
      <c r="O633" s="240"/>
      <c r="P633" s="240"/>
      <c r="Q633" s="240"/>
      <c r="R633" s="240"/>
      <c r="S633" s="240"/>
      <c r="T633" s="241"/>
      <c r="AT633" s="242" t="s">
        <v>157</v>
      </c>
      <c r="AU633" s="242" t="s">
        <v>88</v>
      </c>
      <c r="AV633" s="14" t="s">
        <v>155</v>
      </c>
      <c r="AW633" s="14" t="s">
        <v>44</v>
      </c>
      <c r="AX633" s="14" t="s">
        <v>23</v>
      </c>
      <c r="AY633" s="242" t="s">
        <v>148</v>
      </c>
    </row>
    <row r="634" spans="2:63" s="11" customFormat="1" ht="29.85" customHeight="1">
      <c r="B634" s="179"/>
      <c r="C634" s="180"/>
      <c r="D634" s="193" t="s">
        <v>78</v>
      </c>
      <c r="E634" s="194" t="s">
        <v>808</v>
      </c>
      <c r="F634" s="194" t="s">
        <v>809</v>
      </c>
      <c r="G634" s="180"/>
      <c r="H634" s="180"/>
      <c r="I634" s="183"/>
      <c r="J634" s="195">
        <f>BK634</f>
        <v>0</v>
      </c>
      <c r="K634" s="180"/>
      <c r="L634" s="185"/>
      <c r="M634" s="186"/>
      <c r="N634" s="187"/>
      <c r="O634" s="187"/>
      <c r="P634" s="188">
        <f>SUM(P635:P675)</f>
        <v>0</v>
      </c>
      <c r="Q634" s="187"/>
      <c r="R634" s="188">
        <f>SUM(R635:R675)</f>
        <v>18.47059902</v>
      </c>
      <c r="S634" s="187"/>
      <c r="T634" s="189">
        <f>SUM(T635:T675)</f>
        <v>0.15</v>
      </c>
      <c r="AR634" s="190" t="s">
        <v>88</v>
      </c>
      <c r="AT634" s="191" t="s">
        <v>78</v>
      </c>
      <c r="AU634" s="191" t="s">
        <v>23</v>
      </c>
      <c r="AY634" s="190" t="s">
        <v>148</v>
      </c>
      <c r="BK634" s="192">
        <f>SUM(BK635:BK675)</f>
        <v>0</v>
      </c>
    </row>
    <row r="635" spans="2:65" s="1" customFormat="1" ht="22.5" customHeight="1">
      <c r="B635" s="37"/>
      <c r="C635" s="196" t="s">
        <v>810</v>
      </c>
      <c r="D635" s="196" t="s">
        <v>150</v>
      </c>
      <c r="E635" s="197" t="s">
        <v>811</v>
      </c>
      <c r="F635" s="198" t="s">
        <v>812</v>
      </c>
      <c r="G635" s="199" t="s">
        <v>172</v>
      </c>
      <c r="H635" s="200">
        <v>6.179</v>
      </c>
      <c r="I635" s="201"/>
      <c r="J635" s="202">
        <f>ROUND(I635*H635,2)</f>
        <v>0</v>
      </c>
      <c r="K635" s="198" t="s">
        <v>154</v>
      </c>
      <c r="L635" s="57"/>
      <c r="M635" s="203" t="s">
        <v>36</v>
      </c>
      <c r="N635" s="204" t="s">
        <v>50</v>
      </c>
      <c r="O635" s="38"/>
      <c r="P635" s="205">
        <f>O635*H635</f>
        <v>0</v>
      </c>
      <c r="Q635" s="205">
        <v>0.00122</v>
      </c>
      <c r="R635" s="205">
        <f>Q635*H635</f>
        <v>0.00753838</v>
      </c>
      <c r="S635" s="205">
        <v>0</v>
      </c>
      <c r="T635" s="206">
        <f>S635*H635</f>
        <v>0</v>
      </c>
      <c r="AR635" s="19" t="s">
        <v>231</v>
      </c>
      <c r="AT635" s="19" t="s">
        <v>150</v>
      </c>
      <c r="AU635" s="19" t="s">
        <v>88</v>
      </c>
      <c r="AY635" s="19" t="s">
        <v>148</v>
      </c>
      <c r="BE635" s="207">
        <f>IF(N635="základní",J635,0)</f>
        <v>0</v>
      </c>
      <c r="BF635" s="207">
        <f>IF(N635="snížená",J635,0)</f>
        <v>0</v>
      </c>
      <c r="BG635" s="207">
        <f>IF(N635="zákl. přenesená",J635,0)</f>
        <v>0</v>
      </c>
      <c r="BH635" s="207">
        <f>IF(N635="sníž. přenesená",J635,0)</f>
        <v>0</v>
      </c>
      <c r="BI635" s="207">
        <f>IF(N635="nulová",J635,0)</f>
        <v>0</v>
      </c>
      <c r="BJ635" s="19" t="s">
        <v>23</v>
      </c>
      <c r="BK635" s="207">
        <f>ROUND(I635*H635,2)</f>
        <v>0</v>
      </c>
      <c r="BL635" s="19" t="s">
        <v>231</v>
      </c>
      <c r="BM635" s="19" t="s">
        <v>813</v>
      </c>
    </row>
    <row r="636" spans="2:51" s="13" customFormat="1" ht="12">
      <c r="B636" s="220"/>
      <c r="C636" s="221"/>
      <c r="D636" s="210" t="s">
        <v>157</v>
      </c>
      <c r="E636" s="222" t="s">
        <v>36</v>
      </c>
      <c r="F636" s="223" t="s">
        <v>814</v>
      </c>
      <c r="G636" s="221"/>
      <c r="H636" s="224">
        <v>6.179</v>
      </c>
      <c r="I636" s="225"/>
      <c r="J636" s="221"/>
      <c r="K636" s="221"/>
      <c r="L636" s="226"/>
      <c r="M636" s="227"/>
      <c r="N636" s="228"/>
      <c r="O636" s="228"/>
      <c r="P636" s="228"/>
      <c r="Q636" s="228"/>
      <c r="R636" s="228"/>
      <c r="S636" s="228"/>
      <c r="T636" s="229"/>
      <c r="AT636" s="230" t="s">
        <v>157</v>
      </c>
      <c r="AU636" s="230" t="s">
        <v>88</v>
      </c>
      <c r="AV636" s="13" t="s">
        <v>88</v>
      </c>
      <c r="AW636" s="13" t="s">
        <v>44</v>
      </c>
      <c r="AX636" s="13" t="s">
        <v>79</v>
      </c>
      <c r="AY636" s="230" t="s">
        <v>148</v>
      </c>
    </row>
    <row r="637" spans="2:51" s="14" customFormat="1" ht="12">
      <c r="B637" s="231"/>
      <c r="C637" s="232"/>
      <c r="D637" s="233" t="s">
        <v>157</v>
      </c>
      <c r="E637" s="234" t="s">
        <v>36</v>
      </c>
      <c r="F637" s="235" t="s">
        <v>161</v>
      </c>
      <c r="G637" s="232"/>
      <c r="H637" s="236">
        <v>6.179</v>
      </c>
      <c r="I637" s="237"/>
      <c r="J637" s="232"/>
      <c r="K637" s="232"/>
      <c r="L637" s="238"/>
      <c r="M637" s="239"/>
      <c r="N637" s="240"/>
      <c r="O637" s="240"/>
      <c r="P637" s="240"/>
      <c r="Q637" s="240"/>
      <c r="R637" s="240"/>
      <c r="S637" s="240"/>
      <c r="T637" s="241"/>
      <c r="AT637" s="242" t="s">
        <v>157</v>
      </c>
      <c r="AU637" s="242" t="s">
        <v>88</v>
      </c>
      <c r="AV637" s="14" t="s">
        <v>155</v>
      </c>
      <c r="AW637" s="14" t="s">
        <v>44</v>
      </c>
      <c r="AX637" s="14" t="s">
        <v>23</v>
      </c>
      <c r="AY637" s="242" t="s">
        <v>148</v>
      </c>
    </row>
    <row r="638" spans="2:65" s="1" customFormat="1" ht="22.5" customHeight="1">
      <c r="B638" s="37"/>
      <c r="C638" s="196" t="s">
        <v>815</v>
      </c>
      <c r="D638" s="196" t="s">
        <v>150</v>
      </c>
      <c r="E638" s="197" t="s">
        <v>816</v>
      </c>
      <c r="F638" s="198" t="s">
        <v>817</v>
      </c>
      <c r="G638" s="199" t="s">
        <v>153</v>
      </c>
      <c r="H638" s="200">
        <v>10</v>
      </c>
      <c r="I638" s="201"/>
      <c r="J638" s="202">
        <f>ROUND(I638*H638,2)</f>
        <v>0</v>
      </c>
      <c r="K638" s="198" t="s">
        <v>154</v>
      </c>
      <c r="L638" s="57"/>
      <c r="M638" s="203" t="s">
        <v>36</v>
      </c>
      <c r="N638" s="204" t="s">
        <v>50</v>
      </c>
      <c r="O638" s="38"/>
      <c r="P638" s="205">
        <f>O638*H638</f>
        <v>0</v>
      </c>
      <c r="Q638" s="205">
        <v>0</v>
      </c>
      <c r="R638" s="205">
        <f>Q638*H638</f>
        <v>0</v>
      </c>
      <c r="S638" s="205">
        <v>0.015</v>
      </c>
      <c r="T638" s="206">
        <f>S638*H638</f>
        <v>0.15</v>
      </c>
      <c r="AR638" s="19" t="s">
        <v>231</v>
      </c>
      <c r="AT638" s="19" t="s">
        <v>150</v>
      </c>
      <c r="AU638" s="19" t="s">
        <v>88</v>
      </c>
      <c r="AY638" s="19" t="s">
        <v>148</v>
      </c>
      <c r="BE638" s="207">
        <f>IF(N638="základní",J638,0)</f>
        <v>0</v>
      </c>
      <c r="BF638" s="207">
        <f>IF(N638="snížená",J638,0)</f>
        <v>0</v>
      </c>
      <c r="BG638" s="207">
        <f>IF(N638="zákl. přenesená",J638,0)</f>
        <v>0</v>
      </c>
      <c r="BH638" s="207">
        <f>IF(N638="sníž. přenesená",J638,0)</f>
        <v>0</v>
      </c>
      <c r="BI638" s="207">
        <f>IF(N638="nulová",J638,0)</f>
        <v>0</v>
      </c>
      <c r="BJ638" s="19" t="s">
        <v>23</v>
      </c>
      <c r="BK638" s="207">
        <f>ROUND(I638*H638,2)</f>
        <v>0</v>
      </c>
      <c r="BL638" s="19" t="s">
        <v>231</v>
      </c>
      <c r="BM638" s="19" t="s">
        <v>818</v>
      </c>
    </row>
    <row r="639" spans="2:51" s="12" customFormat="1" ht="12">
      <c r="B639" s="208"/>
      <c r="C639" s="209"/>
      <c r="D639" s="210" t="s">
        <v>157</v>
      </c>
      <c r="E639" s="211" t="s">
        <v>36</v>
      </c>
      <c r="F639" s="212" t="s">
        <v>819</v>
      </c>
      <c r="G639" s="209"/>
      <c r="H639" s="213" t="s">
        <v>36</v>
      </c>
      <c r="I639" s="214"/>
      <c r="J639" s="209"/>
      <c r="K639" s="209"/>
      <c r="L639" s="215"/>
      <c r="M639" s="216"/>
      <c r="N639" s="217"/>
      <c r="O639" s="217"/>
      <c r="P639" s="217"/>
      <c r="Q639" s="217"/>
      <c r="R639" s="217"/>
      <c r="S639" s="217"/>
      <c r="T639" s="218"/>
      <c r="AT639" s="219" t="s">
        <v>157</v>
      </c>
      <c r="AU639" s="219" t="s">
        <v>88</v>
      </c>
      <c r="AV639" s="12" t="s">
        <v>23</v>
      </c>
      <c r="AW639" s="12" t="s">
        <v>44</v>
      </c>
      <c r="AX639" s="12" t="s">
        <v>79</v>
      </c>
      <c r="AY639" s="219" t="s">
        <v>148</v>
      </c>
    </row>
    <row r="640" spans="2:51" s="13" customFormat="1" ht="12">
      <c r="B640" s="220"/>
      <c r="C640" s="221"/>
      <c r="D640" s="210" t="s">
        <v>157</v>
      </c>
      <c r="E640" s="222" t="s">
        <v>36</v>
      </c>
      <c r="F640" s="223" t="s">
        <v>820</v>
      </c>
      <c r="G640" s="221"/>
      <c r="H640" s="224">
        <v>10</v>
      </c>
      <c r="I640" s="225"/>
      <c r="J640" s="221"/>
      <c r="K640" s="221"/>
      <c r="L640" s="226"/>
      <c r="M640" s="227"/>
      <c r="N640" s="228"/>
      <c r="O640" s="228"/>
      <c r="P640" s="228"/>
      <c r="Q640" s="228"/>
      <c r="R640" s="228"/>
      <c r="S640" s="228"/>
      <c r="T640" s="229"/>
      <c r="AT640" s="230" t="s">
        <v>157</v>
      </c>
      <c r="AU640" s="230" t="s">
        <v>88</v>
      </c>
      <c r="AV640" s="13" t="s">
        <v>88</v>
      </c>
      <c r="AW640" s="13" t="s">
        <v>44</v>
      </c>
      <c r="AX640" s="13" t="s">
        <v>79</v>
      </c>
      <c r="AY640" s="230" t="s">
        <v>148</v>
      </c>
    </row>
    <row r="641" spans="2:51" s="14" customFormat="1" ht="12">
      <c r="B641" s="231"/>
      <c r="C641" s="232"/>
      <c r="D641" s="233" t="s">
        <v>157</v>
      </c>
      <c r="E641" s="234" t="s">
        <v>36</v>
      </c>
      <c r="F641" s="235" t="s">
        <v>161</v>
      </c>
      <c r="G641" s="232"/>
      <c r="H641" s="236">
        <v>10</v>
      </c>
      <c r="I641" s="237"/>
      <c r="J641" s="232"/>
      <c r="K641" s="232"/>
      <c r="L641" s="238"/>
      <c r="M641" s="239"/>
      <c r="N641" s="240"/>
      <c r="O641" s="240"/>
      <c r="P641" s="240"/>
      <c r="Q641" s="240"/>
      <c r="R641" s="240"/>
      <c r="S641" s="240"/>
      <c r="T641" s="241"/>
      <c r="AT641" s="242" t="s">
        <v>157</v>
      </c>
      <c r="AU641" s="242" t="s">
        <v>88</v>
      </c>
      <c r="AV641" s="14" t="s">
        <v>155</v>
      </c>
      <c r="AW641" s="14" t="s">
        <v>44</v>
      </c>
      <c r="AX641" s="14" t="s">
        <v>23</v>
      </c>
      <c r="AY641" s="242" t="s">
        <v>148</v>
      </c>
    </row>
    <row r="642" spans="2:65" s="1" customFormat="1" ht="22.5" customHeight="1">
      <c r="B642" s="37"/>
      <c r="C642" s="196" t="s">
        <v>821</v>
      </c>
      <c r="D642" s="196" t="s">
        <v>150</v>
      </c>
      <c r="E642" s="197" t="s">
        <v>822</v>
      </c>
      <c r="F642" s="198" t="s">
        <v>823</v>
      </c>
      <c r="G642" s="199" t="s">
        <v>153</v>
      </c>
      <c r="H642" s="200">
        <v>13.23</v>
      </c>
      <c r="I642" s="201"/>
      <c r="J642" s="202">
        <f>ROUND(I642*H642,2)</f>
        <v>0</v>
      </c>
      <c r="K642" s="198" t="s">
        <v>154</v>
      </c>
      <c r="L642" s="57"/>
      <c r="M642" s="203" t="s">
        <v>36</v>
      </c>
      <c r="N642" s="204" t="s">
        <v>50</v>
      </c>
      <c r="O642" s="38"/>
      <c r="P642" s="205">
        <f>O642*H642</f>
        <v>0</v>
      </c>
      <c r="Q642" s="205">
        <v>0.01093</v>
      </c>
      <c r="R642" s="205">
        <f>Q642*H642</f>
        <v>0.1446039</v>
      </c>
      <c r="S642" s="205">
        <v>0</v>
      </c>
      <c r="T642" s="206">
        <f>S642*H642</f>
        <v>0</v>
      </c>
      <c r="AR642" s="19" t="s">
        <v>231</v>
      </c>
      <c r="AT642" s="19" t="s">
        <v>150</v>
      </c>
      <c r="AU642" s="19" t="s">
        <v>88</v>
      </c>
      <c r="AY642" s="19" t="s">
        <v>148</v>
      </c>
      <c r="BE642" s="207">
        <f>IF(N642="základní",J642,0)</f>
        <v>0</v>
      </c>
      <c r="BF642" s="207">
        <f>IF(N642="snížená",J642,0)</f>
        <v>0</v>
      </c>
      <c r="BG642" s="207">
        <f>IF(N642="zákl. přenesená",J642,0)</f>
        <v>0</v>
      </c>
      <c r="BH642" s="207">
        <f>IF(N642="sníž. přenesená",J642,0)</f>
        <v>0</v>
      </c>
      <c r="BI642" s="207">
        <f>IF(N642="nulová",J642,0)</f>
        <v>0</v>
      </c>
      <c r="BJ642" s="19" t="s">
        <v>23</v>
      </c>
      <c r="BK642" s="207">
        <f>ROUND(I642*H642,2)</f>
        <v>0</v>
      </c>
      <c r="BL642" s="19" t="s">
        <v>231</v>
      </c>
      <c r="BM642" s="19" t="s">
        <v>824</v>
      </c>
    </row>
    <row r="643" spans="2:51" s="12" customFormat="1" ht="12">
      <c r="B643" s="208"/>
      <c r="C643" s="209"/>
      <c r="D643" s="210" t="s">
        <v>157</v>
      </c>
      <c r="E643" s="211" t="s">
        <v>36</v>
      </c>
      <c r="F643" s="212" t="s">
        <v>726</v>
      </c>
      <c r="G643" s="209"/>
      <c r="H643" s="213" t="s">
        <v>36</v>
      </c>
      <c r="I643" s="214"/>
      <c r="J643" s="209"/>
      <c r="K643" s="209"/>
      <c r="L643" s="215"/>
      <c r="M643" s="216"/>
      <c r="N643" s="217"/>
      <c r="O643" s="217"/>
      <c r="P643" s="217"/>
      <c r="Q643" s="217"/>
      <c r="R643" s="217"/>
      <c r="S643" s="217"/>
      <c r="T643" s="218"/>
      <c r="AT643" s="219" t="s">
        <v>157</v>
      </c>
      <c r="AU643" s="219" t="s">
        <v>88</v>
      </c>
      <c r="AV643" s="12" t="s">
        <v>23</v>
      </c>
      <c r="AW643" s="12" t="s">
        <v>44</v>
      </c>
      <c r="AX643" s="12" t="s">
        <v>79</v>
      </c>
      <c r="AY643" s="219" t="s">
        <v>148</v>
      </c>
    </row>
    <row r="644" spans="2:51" s="12" customFormat="1" ht="12">
      <c r="B644" s="208"/>
      <c r="C644" s="209"/>
      <c r="D644" s="210" t="s">
        <v>157</v>
      </c>
      <c r="E644" s="211" t="s">
        <v>36</v>
      </c>
      <c r="F644" s="212" t="s">
        <v>825</v>
      </c>
      <c r="G644" s="209"/>
      <c r="H644" s="213" t="s">
        <v>36</v>
      </c>
      <c r="I644" s="214"/>
      <c r="J644" s="209"/>
      <c r="K644" s="209"/>
      <c r="L644" s="215"/>
      <c r="M644" s="216"/>
      <c r="N644" s="217"/>
      <c r="O644" s="217"/>
      <c r="P644" s="217"/>
      <c r="Q644" s="217"/>
      <c r="R644" s="217"/>
      <c r="S644" s="217"/>
      <c r="T644" s="218"/>
      <c r="AT644" s="219" t="s">
        <v>157</v>
      </c>
      <c r="AU644" s="219" t="s">
        <v>88</v>
      </c>
      <c r="AV644" s="12" t="s">
        <v>23</v>
      </c>
      <c r="AW644" s="12" t="s">
        <v>44</v>
      </c>
      <c r="AX644" s="12" t="s">
        <v>79</v>
      </c>
      <c r="AY644" s="219" t="s">
        <v>148</v>
      </c>
    </row>
    <row r="645" spans="2:51" s="13" customFormat="1" ht="12">
      <c r="B645" s="220"/>
      <c r="C645" s="221"/>
      <c r="D645" s="210" t="s">
        <v>157</v>
      </c>
      <c r="E645" s="222" t="s">
        <v>36</v>
      </c>
      <c r="F645" s="223" t="s">
        <v>826</v>
      </c>
      <c r="G645" s="221"/>
      <c r="H645" s="224">
        <v>13.23</v>
      </c>
      <c r="I645" s="225"/>
      <c r="J645" s="221"/>
      <c r="K645" s="221"/>
      <c r="L645" s="226"/>
      <c r="M645" s="227"/>
      <c r="N645" s="228"/>
      <c r="O645" s="228"/>
      <c r="P645" s="228"/>
      <c r="Q645" s="228"/>
      <c r="R645" s="228"/>
      <c r="S645" s="228"/>
      <c r="T645" s="229"/>
      <c r="AT645" s="230" t="s">
        <v>157</v>
      </c>
      <c r="AU645" s="230" t="s">
        <v>88</v>
      </c>
      <c r="AV645" s="13" t="s">
        <v>88</v>
      </c>
      <c r="AW645" s="13" t="s">
        <v>44</v>
      </c>
      <c r="AX645" s="13" t="s">
        <v>79</v>
      </c>
      <c r="AY645" s="230" t="s">
        <v>148</v>
      </c>
    </row>
    <row r="646" spans="2:51" s="14" customFormat="1" ht="12">
      <c r="B646" s="231"/>
      <c r="C646" s="232"/>
      <c r="D646" s="233" t="s">
        <v>157</v>
      </c>
      <c r="E646" s="234" t="s">
        <v>36</v>
      </c>
      <c r="F646" s="235" t="s">
        <v>161</v>
      </c>
      <c r="G646" s="232"/>
      <c r="H646" s="236">
        <v>13.23</v>
      </c>
      <c r="I646" s="237"/>
      <c r="J646" s="232"/>
      <c r="K646" s="232"/>
      <c r="L646" s="238"/>
      <c r="M646" s="239"/>
      <c r="N646" s="240"/>
      <c r="O646" s="240"/>
      <c r="P646" s="240"/>
      <c r="Q646" s="240"/>
      <c r="R646" s="240"/>
      <c r="S646" s="240"/>
      <c r="T646" s="241"/>
      <c r="AT646" s="242" t="s">
        <v>157</v>
      </c>
      <c r="AU646" s="242" t="s">
        <v>88</v>
      </c>
      <c r="AV646" s="14" t="s">
        <v>155</v>
      </c>
      <c r="AW646" s="14" t="s">
        <v>44</v>
      </c>
      <c r="AX646" s="14" t="s">
        <v>23</v>
      </c>
      <c r="AY646" s="242" t="s">
        <v>148</v>
      </c>
    </row>
    <row r="647" spans="2:65" s="1" customFormat="1" ht="22.5" customHeight="1">
      <c r="B647" s="37"/>
      <c r="C647" s="196" t="s">
        <v>827</v>
      </c>
      <c r="D647" s="196" t="s">
        <v>150</v>
      </c>
      <c r="E647" s="197" t="s">
        <v>828</v>
      </c>
      <c r="F647" s="198" t="s">
        <v>829</v>
      </c>
      <c r="G647" s="199" t="s">
        <v>153</v>
      </c>
      <c r="H647" s="200">
        <v>13.23</v>
      </c>
      <c r="I647" s="201"/>
      <c r="J647" s="202">
        <f>ROUND(I647*H647,2)</f>
        <v>0</v>
      </c>
      <c r="K647" s="198" t="s">
        <v>154</v>
      </c>
      <c r="L647" s="57"/>
      <c r="M647" s="203" t="s">
        <v>36</v>
      </c>
      <c r="N647" s="204" t="s">
        <v>50</v>
      </c>
      <c r="O647" s="38"/>
      <c r="P647" s="205">
        <f>O647*H647</f>
        <v>0</v>
      </c>
      <c r="Q647" s="205">
        <v>0.0002</v>
      </c>
      <c r="R647" s="205">
        <f>Q647*H647</f>
        <v>0.0026460000000000003</v>
      </c>
      <c r="S647" s="205">
        <v>0</v>
      </c>
      <c r="T647" s="206">
        <f>S647*H647</f>
        <v>0</v>
      </c>
      <c r="AR647" s="19" t="s">
        <v>231</v>
      </c>
      <c r="AT647" s="19" t="s">
        <v>150</v>
      </c>
      <c r="AU647" s="19" t="s">
        <v>88</v>
      </c>
      <c r="AY647" s="19" t="s">
        <v>148</v>
      </c>
      <c r="BE647" s="207">
        <f>IF(N647="základní",J647,0)</f>
        <v>0</v>
      </c>
      <c r="BF647" s="207">
        <f>IF(N647="snížená",J647,0)</f>
        <v>0</v>
      </c>
      <c r="BG647" s="207">
        <f>IF(N647="zákl. přenesená",J647,0)</f>
        <v>0</v>
      </c>
      <c r="BH647" s="207">
        <f>IF(N647="sníž. přenesená",J647,0)</f>
        <v>0</v>
      </c>
      <c r="BI647" s="207">
        <f>IF(N647="nulová",J647,0)</f>
        <v>0</v>
      </c>
      <c r="BJ647" s="19" t="s">
        <v>23</v>
      </c>
      <c r="BK647" s="207">
        <f>ROUND(I647*H647,2)</f>
        <v>0</v>
      </c>
      <c r="BL647" s="19" t="s">
        <v>231</v>
      </c>
      <c r="BM647" s="19" t="s">
        <v>830</v>
      </c>
    </row>
    <row r="648" spans="2:65" s="1" customFormat="1" ht="22.5" customHeight="1">
      <c r="B648" s="37"/>
      <c r="C648" s="196" t="s">
        <v>831</v>
      </c>
      <c r="D648" s="196" t="s">
        <v>150</v>
      </c>
      <c r="E648" s="197" t="s">
        <v>832</v>
      </c>
      <c r="F648" s="198" t="s">
        <v>833</v>
      </c>
      <c r="G648" s="199" t="s">
        <v>153</v>
      </c>
      <c r="H648" s="200">
        <v>556.182</v>
      </c>
      <c r="I648" s="201"/>
      <c r="J648" s="202">
        <f>ROUND(I648*H648,2)</f>
        <v>0</v>
      </c>
      <c r="K648" s="198" t="s">
        <v>154</v>
      </c>
      <c r="L648" s="57"/>
      <c r="M648" s="203" t="s">
        <v>36</v>
      </c>
      <c r="N648" s="204" t="s">
        <v>50</v>
      </c>
      <c r="O648" s="38"/>
      <c r="P648" s="205">
        <f>O648*H648</f>
        <v>0</v>
      </c>
      <c r="Q648" s="205">
        <v>0.01388</v>
      </c>
      <c r="R648" s="205">
        <f>Q648*H648</f>
        <v>7.71980616</v>
      </c>
      <c r="S648" s="205">
        <v>0</v>
      </c>
      <c r="T648" s="206">
        <f>S648*H648</f>
        <v>0</v>
      </c>
      <c r="AR648" s="19" t="s">
        <v>231</v>
      </c>
      <c r="AT648" s="19" t="s">
        <v>150</v>
      </c>
      <c r="AU648" s="19" t="s">
        <v>88</v>
      </c>
      <c r="AY648" s="19" t="s">
        <v>148</v>
      </c>
      <c r="BE648" s="207">
        <f>IF(N648="základní",J648,0)</f>
        <v>0</v>
      </c>
      <c r="BF648" s="207">
        <f>IF(N648="snížená",J648,0)</f>
        <v>0</v>
      </c>
      <c r="BG648" s="207">
        <f>IF(N648="zákl. přenesená",J648,0)</f>
        <v>0</v>
      </c>
      <c r="BH648" s="207">
        <f>IF(N648="sníž. přenesená",J648,0)</f>
        <v>0</v>
      </c>
      <c r="BI648" s="207">
        <f>IF(N648="nulová",J648,0)</f>
        <v>0</v>
      </c>
      <c r="BJ648" s="19" t="s">
        <v>23</v>
      </c>
      <c r="BK648" s="207">
        <f>ROUND(I648*H648,2)</f>
        <v>0</v>
      </c>
      <c r="BL648" s="19" t="s">
        <v>231</v>
      </c>
      <c r="BM648" s="19" t="s">
        <v>834</v>
      </c>
    </row>
    <row r="649" spans="2:51" s="12" customFormat="1" ht="12">
      <c r="B649" s="208"/>
      <c r="C649" s="209"/>
      <c r="D649" s="210" t="s">
        <v>157</v>
      </c>
      <c r="E649" s="211" t="s">
        <v>36</v>
      </c>
      <c r="F649" s="212" t="s">
        <v>726</v>
      </c>
      <c r="G649" s="209"/>
      <c r="H649" s="213" t="s">
        <v>36</v>
      </c>
      <c r="I649" s="214"/>
      <c r="J649" s="209"/>
      <c r="K649" s="209"/>
      <c r="L649" s="215"/>
      <c r="M649" s="216"/>
      <c r="N649" s="217"/>
      <c r="O649" s="217"/>
      <c r="P649" s="217"/>
      <c r="Q649" s="217"/>
      <c r="R649" s="217"/>
      <c r="S649" s="217"/>
      <c r="T649" s="218"/>
      <c r="AT649" s="219" t="s">
        <v>157</v>
      </c>
      <c r="AU649" s="219" t="s">
        <v>88</v>
      </c>
      <c r="AV649" s="12" t="s">
        <v>23</v>
      </c>
      <c r="AW649" s="12" t="s">
        <v>44</v>
      </c>
      <c r="AX649" s="12" t="s">
        <v>79</v>
      </c>
      <c r="AY649" s="219" t="s">
        <v>148</v>
      </c>
    </row>
    <row r="650" spans="2:51" s="12" customFormat="1" ht="12">
      <c r="B650" s="208"/>
      <c r="C650" s="209"/>
      <c r="D650" s="210" t="s">
        <v>157</v>
      </c>
      <c r="E650" s="211" t="s">
        <v>36</v>
      </c>
      <c r="F650" s="212" t="s">
        <v>835</v>
      </c>
      <c r="G650" s="209"/>
      <c r="H650" s="213" t="s">
        <v>36</v>
      </c>
      <c r="I650" s="214"/>
      <c r="J650" s="209"/>
      <c r="K650" s="209"/>
      <c r="L650" s="215"/>
      <c r="M650" s="216"/>
      <c r="N650" s="217"/>
      <c r="O650" s="217"/>
      <c r="P650" s="217"/>
      <c r="Q650" s="217"/>
      <c r="R650" s="217"/>
      <c r="S650" s="217"/>
      <c r="T650" s="218"/>
      <c r="AT650" s="219" t="s">
        <v>157</v>
      </c>
      <c r="AU650" s="219" t="s">
        <v>88</v>
      </c>
      <c r="AV650" s="12" t="s">
        <v>23</v>
      </c>
      <c r="AW650" s="12" t="s">
        <v>44</v>
      </c>
      <c r="AX650" s="12" t="s">
        <v>79</v>
      </c>
      <c r="AY650" s="219" t="s">
        <v>148</v>
      </c>
    </row>
    <row r="651" spans="2:51" s="13" customFormat="1" ht="12">
      <c r="B651" s="220"/>
      <c r="C651" s="221"/>
      <c r="D651" s="210" t="s">
        <v>157</v>
      </c>
      <c r="E651" s="222" t="s">
        <v>36</v>
      </c>
      <c r="F651" s="223" t="s">
        <v>836</v>
      </c>
      <c r="G651" s="221"/>
      <c r="H651" s="224">
        <v>22.272</v>
      </c>
      <c r="I651" s="225"/>
      <c r="J651" s="221"/>
      <c r="K651" s="221"/>
      <c r="L651" s="226"/>
      <c r="M651" s="227"/>
      <c r="N651" s="228"/>
      <c r="O651" s="228"/>
      <c r="P651" s="228"/>
      <c r="Q651" s="228"/>
      <c r="R651" s="228"/>
      <c r="S651" s="228"/>
      <c r="T651" s="229"/>
      <c r="AT651" s="230" t="s">
        <v>157</v>
      </c>
      <c r="AU651" s="230" t="s">
        <v>88</v>
      </c>
      <c r="AV651" s="13" t="s">
        <v>88</v>
      </c>
      <c r="AW651" s="13" t="s">
        <v>44</v>
      </c>
      <c r="AX651" s="13" t="s">
        <v>79</v>
      </c>
      <c r="AY651" s="230" t="s">
        <v>148</v>
      </c>
    </row>
    <row r="652" spans="2:51" s="13" customFormat="1" ht="12">
      <c r="B652" s="220"/>
      <c r="C652" s="221"/>
      <c r="D652" s="210" t="s">
        <v>157</v>
      </c>
      <c r="E652" s="222" t="s">
        <v>36</v>
      </c>
      <c r="F652" s="223" t="s">
        <v>837</v>
      </c>
      <c r="G652" s="221"/>
      <c r="H652" s="224">
        <v>84.896</v>
      </c>
      <c r="I652" s="225"/>
      <c r="J652" s="221"/>
      <c r="K652" s="221"/>
      <c r="L652" s="226"/>
      <c r="M652" s="227"/>
      <c r="N652" s="228"/>
      <c r="O652" s="228"/>
      <c r="P652" s="228"/>
      <c r="Q652" s="228"/>
      <c r="R652" s="228"/>
      <c r="S652" s="228"/>
      <c r="T652" s="229"/>
      <c r="AT652" s="230" t="s">
        <v>157</v>
      </c>
      <c r="AU652" s="230" t="s">
        <v>88</v>
      </c>
      <c r="AV652" s="13" t="s">
        <v>88</v>
      </c>
      <c r="AW652" s="13" t="s">
        <v>44</v>
      </c>
      <c r="AX652" s="13" t="s">
        <v>79</v>
      </c>
      <c r="AY652" s="230" t="s">
        <v>148</v>
      </c>
    </row>
    <row r="653" spans="2:51" s="13" customFormat="1" ht="12">
      <c r="B653" s="220"/>
      <c r="C653" s="221"/>
      <c r="D653" s="210" t="s">
        <v>157</v>
      </c>
      <c r="E653" s="222" t="s">
        <v>36</v>
      </c>
      <c r="F653" s="223" t="s">
        <v>838</v>
      </c>
      <c r="G653" s="221"/>
      <c r="H653" s="224">
        <v>449.0144</v>
      </c>
      <c r="I653" s="225"/>
      <c r="J653" s="221"/>
      <c r="K653" s="221"/>
      <c r="L653" s="226"/>
      <c r="M653" s="227"/>
      <c r="N653" s="228"/>
      <c r="O653" s="228"/>
      <c r="P653" s="228"/>
      <c r="Q653" s="228"/>
      <c r="R653" s="228"/>
      <c r="S653" s="228"/>
      <c r="T653" s="229"/>
      <c r="AT653" s="230" t="s">
        <v>157</v>
      </c>
      <c r="AU653" s="230" t="s">
        <v>88</v>
      </c>
      <c r="AV653" s="13" t="s">
        <v>88</v>
      </c>
      <c r="AW653" s="13" t="s">
        <v>44</v>
      </c>
      <c r="AX653" s="13" t="s">
        <v>79</v>
      </c>
      <c r="AY653" s="230" t="s">
        <v>148</v>
      </c>
    </row>
    <row r="654" spans="2:51" s="14" customFormat="1" ht="12">
      <c r="B654" s="231"/>
      <c r="C654" s="232"/>
      <c r="D654" s="233" t="s">
        <v>157</v>
      </c>
      <c r="E654" s="234" t="s">
        <v>36</v>
      </c>
      <c r="F654" s="235" t="s">
        <v>161</v>
      </c>
      <c r="G654" s="232"/>
      <c r="H654" s="236">
        <v>556.1824</v>
      </c>
      <c r="I654" s="237"/>
      <c r="J654" s="232"/>
      <c r="K654" s="232"/>
      <c r="L654" s="238"/>
      <c r="M654" s="239"/>
      <c r="N654" s="240"/>
      <c r="O654" s="240"/>
      <c r="P654" s="240"/>
      <c r="Q654" s="240"/>
      <c r="R654" s="240"/>
      <c r="S654" s="240"/>
      <c r="T654" s="241"/>
      <c r="AT654" s="242" t="s">
        <v>157</v>
      </c>
      <c r="AU654" s="242" t="s">
        <v>88</v>
      </c>
      <c r="AV654" s="14" t="s">
        <v>155</v>
      </c>
      <c r="AW654" s="14" t="s">
        <v>44</v>
      </c>
      <c r="AX654" s="14" t="s">
        <v>23</v>
      </c>
      <c r="AY654" s="242" t="s">
        <v>148</v>
      </c>
    </row>
    <row r="655" spans="2:65" s="1" customFormat="1" ht="31.5" customHeight="1">
      <c r="B655" s="37"/>
      <c r="C655" s="196" t="s">
        <v>839</v>
      </c>
      <c r="D655" s="196" t="s">
        <v>150</v>
      </c>
      <c r="E655" s="197" t="s">
        <v>840</v>
      </c>
      <c r="F655" s="198" t="s">
        <v>841</v>
      </c>
      <c r="G655" s="199" t="s">
        <v>153</v>
      </c>
      <c r="H655" s="200">
        <v>503.96</v>
      </c>
      <c r="I655" s="201"/>
      <c r="J655" s="202">
        <f>ROUND(I655*H655,2)</f>
        <v>0</v>
      </c>
      <c r="K655" s="198" t="s">
        <v>154</v>
      </c>
      <c r="L655" s="57"/>
      <c r="M655" s="203" t="s">
        <v>36</v>
      </c>
      <c r="N655" s="204" t="s">
        <v>50</v>
      </c>
      <c r="O655" s="38"/>
      <c r="P655" s="205">
        <f>O655*H655</f>
        <v>0</v>
      </c>
      <c r="Q655" s="205">
        <v>0.01388</v>
      </c>
      <c r="R655" s="205">
        <f>Q655*H655</f>
        <v>6.9949648</v>
      </c>
      <c r="S655" s="205">
        <v>0</v>
      </c>
      <c r="T655" s="206">
        <f>S655*H655</f>
        <v>0</v>
      </c>
      <c r="AR655" s="19" t="s">
        <v>231</v>
      </c>
      <c r="AT655" s="19" t="s">
        <v>150</v>
      </c>
      <c r="AU655" s="19" t="s">
        <v>88</v>
      </c>
      <c r="AY655" s="19" t="s">
        <v>148</v>
      </c>
      <c r="BE655" s="207">
        <f>IF(N655="základní",J655,0)</f>
        <v>0</v>
      </c>
      <c r="BF655" s="207">
        <f>IF(N655="snížená",J655,0)</f>
        <v>0</v>
      </c>
      <c r="BG655" s="207">
        <f>IF(N655="zákl. přenesená",J655,0)</f>
        <v>0</v>
      </c>
      <c r="BH655" s="207">
        <f>IF(N655="sníž. přenesená",J655,0)</f>
        <v>0</v>
      </c>
      <c r="BI655" s="207">
        <f>IF(N655="nulová",J655,0)</f>
        <v>0</v>
      </c>
      <c r="BJ655" s="19" t="s">
        <v>23</v>
      </c>
      <c r="BK655" s="207">
        <f>ROUND(I655*H655,2)</f>
        <v>0</v>
      </c>
      <c r="BL655" s="19" t="s">
        <v>231</v>
      </c>
      <c r="BM655" s="19" t="s">
        <v>842</v>
      </c>
    </row>
    <row r="656" spans="2:51" s="12" customFormat="1" ht="12">
      <c r="B656" s="208"/>
      <c r="C656" s="209"/>
      <c r="D656" s="210" t="s">
        <v>157</v>
      </c>
      <c r="E656" s="211" t="s">
        <v>36</v>
      </c>
      <c r="F656" s="212" t="s">
        <v>726</v>
      </c>
      <c r="G656" s="209"/>
      <c r="H656" s="213" t="s">
        <v>36</v>
      </c>
      <c r="I656" s="214"/>
      <c r="J656" s="209"/>
      <c r="K656" s="209"/>
      <c r="L656" s="215"/>
      <c r="M656" s="216"/>
      <c r="N656" s="217"/>
      <c r="O656" s="217"/>
      <c r="P656" s="217"/>
      <c r="Q656" s="217"/>
      <c r="R656" s="217"/>
      <c r="S656" s="217"/>
      <c r="T656" s="218"/>
      <c r="AT656" s="219" t="s">
        <v>157</v>
      </c>
      <c r="AU656" s="219" t="s">
        <v>88</v>
      </c>
      <c r="AV656" s="12" t="s">
        <v>23</v>
      </c>
      <c r="AW656" s="12" t="s">
        <v>44</v>
      </c>
      <c r="AX656" s="12" t="s">
        <v>79</v>
      </c>
      <c r="AY656" s="219" t="s">
        <v>148</v>
      </c>
    </row>
    <row r="657" spans="2:51" s="13" customFormat="1" ht="12">
      <c r="B657" s="220"/>
      <c r="C657" s="221"/>
      <c r="D657" s="210" t="s">
        <v>157</v>
      </c>
      <c r="E657" s="222" t="s">
        <v>36</v>
      </c>
      <c r="F657" s="223" t="s">
        <v>843</v>
      </c>
      <c r="G657" s="221"/>
      <c r="H657" s="224">
        <v>503.96</v>
      </c>
      <c r="I657" s="225"/>
      <c r="J657" s="221"/>
      <c r="K657" s="221"/>
      <c r="L657" s="226"/>
      <c r="M657" s="227"/>
      <c r="N657" s="228"/>
      <c r="O657" s="228"/>
      <c r="P657" s="228"/>
      <c r="Q657" s="228"/>
      <c r="R657" s="228"/>
      <c r="S657" s="228"/>
      <c r="T657" s="229"/>
      <c r="AT657" s="230" t="s">
        <v>157</v>
      </c>
      <c r="AU657" s="230" t="s">
        <v>88</v>
      </c>
      <c r="AV657" s="13" t="s">
        <v>88</v>
      </c>
      <c r="AW657" s="13" t="s">
        <v>44</v>
      </c>
      <c r="AX657" s="13" t="s">
        <v>79</v>
      </c>
      <c r="AY657" s="230" t="s">
        <v>148</v>
      </c>
    </row>
    <row r="658" spans="2:51" s="14" customFormat="1" ht="12">
      <c r="B658" s="231"/>
      <c r="C658" s="232"/>
      <c r="D658" s="233" t="s">
        <v>157</v>
      </c>
      <c r="E658" s="234" t="s">
        <v>36</v>
      </c>
      <c r="F658" s="235" t="s">
        <v>161</v>
      </c>
      <c r="G658" s="232"/>
      <c r="H658" s="236">
        <v>503.96</v>
      </c>
      <c r="I658" s="237"/>
      <c r="J658" s="232"/>
      <c r="K658" s="232"/>
      <c r="L658" s="238"/>
      <c r="M658" s="239"/>
      <c r="N658" s="240"/>
      <c r="O658" s="240"/>
      <c r="P658" s="240"/>
      <c r="Q658" s="240"/>
      <c r="R658" s="240"/>
      <c r="S658" s="240"/>
      <c r="T658" s="241"/>
      <c r="AT658" s="242" t="s">
        <v>157</v>
      </c>
      <c r="AU658" s="242" t="s">
        <v>88</v>
      </c>
      <c r="AV658" s="14" t="s">
        <v>155</v>
      </c>
      <c r="AW658" s="14" t="s">
        <v>44</v>
      </c>
      <c r="AX658" s="14" t="s">
        <v>23</v>
      </c>
      <c r="AY658" s="242" t="s">
        <v>148</v>
      </c>
    </row>
    <row r="659" spans="2:65" s="1" customFormat="1" ht="22.5" customHeight="1">
      <c r="B659" s="37"/>
      <c r="C659" s="196" t="s">
        <v>844</v>
      </c>
      <c r="D659" s="196" t="s">
        <v>150</v>
      </c>
      <c r="E659" s="197" t="s">
        <v>845</v>
      </c>
      <c r="F659" s="198" t="s">
        <v>846</v>
      </c>
      <c r="G659" s="199" t="s">
        <v>153</v>
      </c>
      <c r="H659" s="200">
        <v>503.96</v>
      </c>
      <c r="I659" s="201"/>
      <c r="J659" s="202">
        <f>ROUND(I659*H659,2)</f>
        <v>0</v>
      </c>
      <c r="K659" s="198" t="s">
        <v>154</v>
      </c>
      <c r="L659" s="57"/>
      <c r="M659" s="203" t="s">
        <v>36</v>
      </c>
      <c r="N659" s="204" t="s">
        <v>50</v>
      </c>
      <c r="O659" s="38"/>
      <c r="P659" s="205">
        <f>O659*H659</f>
        <v>0</v>
      </c>
      <c r="Q659" s="205">
        <v>0</v>
      </c>
      <c r="R659" s="205">
        <f>Q659*H659</f>
        <v>0</v>
      </c>
      <c r="S659" s="205">
        <v>0</v>
      </c>
      <c r="T659" s="206">
        <f>S659*H659</f>
        <v>0</v>
      </c>
      <c r="AR659" s="19" t="s">
        <v>231</v>
      </c>
      <c r="AT659" s="19" t="s">
        <v>150</v>
      </c>
      <c r="AU659" s="19" t="s">
        <v>88</v>
      </c>
      <c r="AY659" s="19" t="s">
        <v>148</v>
      </c>
      <c r="BE659" s="207">
        <f>IF(N659="základní",J659,0)</f>
        <v>0</v>
      </c>
      <c r="BF659" s="207">
        <f>IF(N659="snížená",J659,0)</f>
        <v>0</v>
      </c>
      <c r="BG659" s="207">
        <f>IF(N659="zákl. přenesená",J659,0)</f>
        <v>0</v>
      </c>
      <c r="BH659" s="207">
        <f>IF(N659="sníž. přenesená",J659,0)</f>
        <v>0</v>
      </c>
      <c r="BI659" s="207">
        <f>IF(N659="nulová",J659,0)</f>
        <v>0</v>
      </c>
      <c r="BJ659" s="19" t="s">
        <v>23</v>
      </c>
      <c r="BK659" s="207">
        <f>ROUND(I659*H659,2)</f>
        <v>0</v>
      </c>
      <c r="BL659" s="19" t="s">
        <v>231</v>
      </c>
      <c r="BM659" s="19" t="s">
        <v>847</v>
      </c>
    </row>
    <row r="660" spans="2:51" s="12" customFormat="1" ht="12">
      <c r="B660" s="208"/>
      <c r="C660" s="209"/>
      <c r="D660" s="210" t="s">
        <v>157</v>
      </c>
      <c r="E660" s="211" t="s">
        <v>36</v>
      </c>
      <c r="F660" s="212" t="s">
        <v>726</v>
      </c>
      <c r="G660" s="209"/>
      <c r="H660" s="213" t="s">
        <v>36</v>
      </c>
      <c r="I660" s="214"/>
      <c r="J660" s="209"/>
      <c r="K660" s="209"/>
      <c r="L660" s="215"/>
      <c r="M660" s="216"/>
      <c r="N660" s="217"/>
      <c r="O660" s="217"/>
      <c r="P660" s="217"/>
      <c r="Q660" s="217"/>
      <c r="R660" s="217"/>
      <c r="S660" s="217"/>
      <c r="T660" s="218"/>
      <c r="AT660" s="219" t="s">
        <v>157</v>
      </c>
      <c r="AU660" s="219" t="s">
        <v>88</v>
      </c>
      <c r="AV660" s="12" t="s">
        <v>23</v>
      </c>
      <c r="AW660" s="12" t="s">
        <v>44</v>
      </c>
      <c r="AX660" s="12" t="s">
        <v>79</v>
      </c>
      <c r="AY660" s="219" t="s">
        <v>148</v>
      </c>
    </row>
    <row r="661" spans="2:51" s="13" customFormat="1" ht="12">
      <c r="B661" s="220"/>
      <c r="C661" s="221"/>
      <c r="D661" s="210" t="s">
        <v>157</v>
      </c>
      <c r="E661" s="222" t="s">
        <v>36</v>
      </c>
      <c r="F661" s="223" t="s">
        <v>843</v>
      </c>
      <c r="G661" s="221"/>
      <c r="H661" s="224">
        <v>503.96</v>
      </c>
      <c r="I661" s="225"/>
      <c r="J661" s="221"/>
      <c r="K661" s="221"/>
      <c r="L661" s="226"/>
      <c r="M661" s="227"/>
      <c r="N661" s="228"/>
      <c r="O661" s="228"/>
      <c r="P661" s="228"/>
      <c r="Q661" s="228"/>
      <c r="R661" s="228"/>
      <c r="S661" s="228"/>
      <c r="T661" s="229"/>
      <c r="AT661" s="230" t="s">
        <v>157</v>
      </c>
      <c r="AU661" s="230" t="s">
        <v>88</v>
      </c>
      <c r="AV661" s="13" t="s">
        <v>88</v>
      </c>
      <c r="AW661" s="13" t="s">
        <v>44</v>
      </c>
      <c r="AX661" s="13" t="s">
        <v>79</v>
      </c>
      <c r="AY661" s="230" t="s">
        <v>148</v>
      </c>
    </row>
    <row r="662" spans="2:51" s="14" customFormat="1" ht="12">
      <c r="B662" s="231"/>
      <c r="C662" s="232"/>
      <c r="D662" s="233" t="s">
        <v>157</v>
      </c>
      <c r="E662" s="234" t="s">
        <v>36</v>
      </c>
      <c r="F662" s="235" t="s">
        <v>161</v>
      </c>
      <c r="G662" s="232"/>
      <c r="H662" s="236">
        <v>503.96</v>
      </c>
      <c r="I662" s="237"/>
      <c r="J662" s="232"/>
      <c r="K662" s="232"/>
      <c r="L662" s="238"/>
      <c r="M662" s="239"/>
      <c r="N662" s="240"/>
      <c r="O662" s="240"/>
      <c r="P662" s="240"/>
      <c r="Q662" s="240"/>
      <c r="R662" s="240"/>
      <c r="S662" s="240"/>
      <c r="T662" s="241"/>
      <c r="AT662" s="242" t="s">
        <v>157</v>
      </c>
      <c r="AU662" s="242" t="s">
        <v>88</v>
      </c>
      <c r="AV662" s="14" t="s">
        <v>155</v>
      </c>
      <c r="AW662" s="14" t="s">
        <v>44</v>
      </c>
      <c r="AX662" s="14" t="s">
        <v>23</v>
      </c>
      <c r="AY662" s="242" t="s">
        <v>148</v>
      </c>
    </row>
    <row r="663" spans="2:65" s="1" customFormat="1" ht="22.5" customHeight="1">
      <c r="B663" s="37"/>
      <c r="C663" s="246" t="s">
        <v>848</v>
      </c>
      <c r="D663" s="246" t="s">
        <v>260</v>
      </c>
      <c r="E663" s="247" t="s">
        <v>849</v>
      </c>
      <c r="F663" s="248" t="s">
        <v>850</v>
      </c>
      <c r="G663" s="249" t="s">
        <v>172</v>
      </c>
      <c r="H663" s="250">
        <v>6.12</v>
      </c>
      <c r="I663" s="251"/>
      <c r="J663" s="252">
        <f>ROUND(I663*H663,2)</f>
        <v>0</v>
      </c>
      <c r="K663" s="248" t="s">
        <v>154</v>
      </c>
      <c r="L663" s="253"/>
      <c r="M663" s="254" t="s">
        <v>36</v>
      </c>
      <c r="N663" s="255" t="s">
        <v>50</v>
      </c>
      <c r="O663" s="38"/>
      <c r="P663" s="205">
        <f>O663*H663</f>
        <v>0</v>
      </c>
      <c r="Q663" s="205">
        <v>0.55</v>
      </c>
      <c r="R663" s="205">
        <f>Q663*H663</f>
        <v>3.3660000000000005</v>
      </c>
      <c r="S663" s="205">
        <v>0</v>
      </c>
      <c r="T663" s="206">
        <f>S663*H663</f>
        <v>0</v>
      </c>
      <c r="AR663" s="19" t="s">
        <v>308</v>
      </c>
      <c r="AT663" s="19" t="s">
        <v>260</v>
      </c>
      <c r="AU663" s="19" t="s">
        <v>88</v>
      </c>
      <c r="AY663" s="19" t="s">
        <v>148</v>
      </c>
      <c r="BE663" s="207">
        <f>IF(N663="základní",J663,0)</f>
        <v>0</v>
      </c>
      <c r="BF663" s="207">
        <f>IF(N663="snížená",J663,0)</f>
        <v>0</v>
      </c>
      <c r="BG663" s="207">
        <f>IF(N663="zákl. přenesená",J663,0)</f>
        <v>0</v>
      </c>
      <c r="BH663" s="207">
        <f>IF(N663="sníž. přenesená",J663,0)</f>
        <v>0</v>
      </c>
      <c r="BI663" s="207">
        <f>IF(N663="nulová",J663,0)</f>
        <v>0</v>
      </c>
      <c r="BJ663" s="19" t="s">
        <v>23</v>
      </c>
      <c r="BK663" s="207">
        <f>ROUND(I663*H663,2)</f>
        <v>0</v>
      </c>
      <c r="BL663" s="19" t="s">
        <v>231</v>
      </c>
      <c r="BM663" s="19" t="s">
        <v>851</v>
      </c>
    </row>
    <row r="664" spans="2:51" s="13" customFormat="1" ht="12">
      <c r="B664" s="220"/>
      <c r="C664" s="221"/>
      <c r="D664" s="233" t="s">
        <v>157</v>
      </c>
      <c r="E664" s="256" t="s">
        <v>36</v>
      </c>
      <c r="F664" s="257" t="s">
        <v>852</v>
      </c>
      <c r="G664" s="221"/>
      <c r="H664" s="258">
        <v>6.12009024</v>
      </c>
      <c r="I664" s="225"/>
      <c r="J664" s="221"/>
      <c r="K664" s="221"/>
      <c r="L664" s="226"/>
      <c r="M664" s="227"/>
      <c r="N664" s="228"/>
      <c r="O664" s="228"/>
      <c r="P664" s="228"/>
      <c r="Q664" s="228"/>
      <c r="R664" s="228"/>
      <c r="S664" s="228"/>
      <c r="T664" s="229"/>
      <c r="AT664" s="230" t="s">
        <v>157</v>
      </c>
      <c r="AU664" s="230" t="s">
        <v>88</v>
      </c>
      <c r="AV664" s="13" t="s">
        <v>88</v>
      </c>
      <c r="AW664" s="13" t="s">
        <v>44</v>
      </c>
      <c r="AX664" s="13" t="s">
        <v>23</v>
      </c>
      <c r="AY664" s="230" t="s">
        <v>148</v>
      </c>
    </row>
    <row r="665" spans="2:65" s="1" customFormat="1" ht="22.5" customHeight="1">
      <c r="B665" s="37"/>
      <c r="C665" s="196" t="s">
        <v>853</v>
      </c>
      <c r="D665" s="196" t="s">
        <v>150</v>
      </c>
      <c r="E665" s="197" t="s">
        <v>854</v>
      </c>
      <c r="F665" s="198" t="s">
        <v>855</v>
      </c>
      <c r="G665" s="199" t="s">
        <v>153</v>
      </c>
      <c r="H665" s="200">
        <v>1066.262</v>
      </c>
      <c r="I665" s="201"/>
      <c r="J665" s="202">
        <f>ROUND(I665*H665,2)</f>
        <v>0</v>
      </c>
      <c r="K665" s="198" t="s">
        <v>154</v>
      </c>
      <c r="L665" s="57"/>
      <c r="M665" s="203" t="s">
        <v>36</v>
      </c>
      <c r="N665" s="204" t="s">
        <v>50</v>
      </c>
      <c r="O665" s="38"/>
      <c r="P665" s="205">
        <f>O665*H665</f>
        <v>0</v>
      </c>
      <c r="Q665" s="205">
        <v>0.00019</v>
      </c>
      <c r="R665" s="205">
        <f>Q665*H665</f>
        <v>0.20258978</v>
      </c>
      <c r="S665" s="205">
        <v>0</v>
      </c>
      <c r="T665" s="206">
        <f>S665*H665</f>
        <v>0</v>
      </c>
      <c r="AR665" s="19" t="s">
        <v>231</v>
      </c>
      <c r="AT665" s="19" t="s">
        <v>150</v>
      </c>
      <c r="AU665" s="19" t="s">
        <v>88</v>
      </c>
      <c r="AY665" s="19" t="s">
        <v>148</v>
      </c>
      <c r="BE665" s="207">
        <f>IF(N665="základní",J665,0)</f>
        <v>0</v>
      </c>
      <c r="BF665" s="207">
        <f>IF(N665="snížená",J665,0)</f>
        <v>0</v>
      </c>
      <c r="BG665" s="207">
        <f>IF(N665="zákl. přenesená",J665,0)</f>
        <v>0</v>
      </c>
      <c r="BH665" s="207">
        <f>IF(N665="sníž. přenesená",J665,0)</f>
        <v>0</v>
      </c>
      <c r="BI665" s="207">
        <f>IF(N665="nulová",J665,0)</f>
        <v>0</v>
      </c>
      <c r="BJ665" s="19" t="s">
        <v>23</v>
      </c>
      <c r="BK665" s="207">
        <f>ROUND(I665*H665,2)</f>
        <v>0</v>
      </c>
      <c r="BL665" s="19" t="s">
        <v>231</v>
      </c>
      <c r="BM665" s="19" t="s">
        <v>856</v>
      </c>
    </row>
    <row r="666" spans="2:51" s="13" customFormat="1" ht="12">
      <c r="B666" s="220"/>
      <c r="C666" s="221"/>
      <c r="D666" s="210" t="s">
        <v>157</v>
      </c>
      <c r="E666" s="222" t="s">
        <v>36</v>
      </c>
      <c r="F666" s="223" t="s">
        <v>857</v>
      </c>
      <c r="G666" s="221"/>
      <c r="H666" s="224">
        <v>1066.262</v>
      </c>
      <c r="I666" s="225"/>
      <c r="J666" s="221"/>
      <c r="K666" s="221"/>
      <c r="L666" s="226"/>
      <c r="M666" s="227"/>
      <c r="N666" s="228"/>
      <c r="O666" s="228"/>
      <c r="P666" s="228"/>
      <c r="Q666" s="228"/>
      <c r="R666" s="228"/>
      <c r="S666" s="228"/>
      <c r="T666" s="229"/>
      <c r="AT666" s="230" t="s">
        <v>157</v>
      </c>
      <c r="AU666" s="230" t="s">
        <v>88</v>
      </c>
      <c r="AV666" s="13" t="s">
        <v>88</v>
      </c>
      <c r="AW666" s="13" t="s">
        <v>44</v>
      </c>
      <c r="AX666" s="13" t="s">
        <v>79</v>
      </c>
      <c r="AY666" s="230" t="s">
        <v>148</v>
      </c>
    </row>
    <row r="667" spans="2:51" s="14" customFormat="1" ht="12">
      <c r="B667" s="231"/>
      <c r="C667" s="232"/>
      <c r="D667" s="233" t="s">
        <v>157</v>
      </c>
      <c r="E667" s="234" t="s">
        <v>36</v>
      </c>
      <c r="F667" s="235" t="s">
        <v>161</v>
      </c>
      <c r="G667" s="232"/>
      <c r="H667" s="236">
        <v>1066.262</v>
      </c>
      <c r="I667" s="237"/>
      <c r="J667" s="232"/>
      <c r="K667" s="232"/>
      <c r="L667" s="238"/>
      <c r="M667" s="239"/>
      <c r="N667" s="240"/>
      <c r="O667" s="240"/>
      <c r="P667" s="240"/>
      <c r="Q667" s="240"/>
      <c r="R667" s="240"/>
      <c r="S667" s="240"/>
      <c r="T667" s="241"/>
      <c r="AT667" s="242" t="s">
        <v>157</v>
      </c>
      <c r="AU667" s="242" t="s">
        <v>88</v>
      </c>
      <c r="AV667" s="14" t="s">
        <v>155</v>
      </c>
      <c r="AW667" s="14" t="s">
        <v>44</v>
      </c>
      <c r="AX667" s="14" t="s">
        <v>23</v>
      </c>
      <c r="AY667" s="242" t="s">
        <v>148</v>
      </c>
    </row>
    <row r="668" spans="2:65" s="1" customFormat="1" ht="22.5" customHeight="1">
      <c r="B668" s="37"/>
      <c r="C668" s="196" t="s">
        <v>858</v>
      </c>
      <c r="D668" s="196" t="s">
        <v>150</v>
      </c>
      <c r="E668" s="197" t="s">
        <v>859</v>
      </c>
      <c r="F668" s="198" t="s">
        <v>860</v>
      </c>
      <c r="G668" s="199" t="s">
        <v>293</v>
      </c>
      <c r="H668" s="200">
        <v>8</v>
      </c>
      <c r="I668" s="201"/>
      <c r="J668" s="202">
        <f>ROUND(I668*H668,2)</f>
        <v>0</v>
      </c>
      <c r="K668" s="198" t="s">
        <v>154</v>
      </c>
      <c r="L668" s="57"/>
      <c r="M668" s="203" t="s">
        <v>36</v>
      </c>
      <c r="N668" s="204" t="s">
        <v>50</v>
      </c>
      <c r="O668" s="38"/>
      <c r="P668" s="205">
        <f>O668*H668</f>
        <v>0</v>
      </c>
      <c r="Q668" s="205">
        <v>0</v>
      </c>
      <c r="R668" s="205">
        <f>Q668*H668</f>
        <v>0</v>
      </c>
      <c r="S668" s="205">
        <v>0</v>
      </c>
      <c r="T668" s="206">
        <f>S668*H668</f>
        <v>0</v>
      </c>
      <c r="AR668" s="19" t="s">
        <v>231</v>
      </c>
      <c r="AT668" s="19" t="s">
        <v>150</v>
      </c>
      <c r="AU668" s="19" t="s">
        <v>88</v>
      </c>
      <c r="AY668" s="19" t="s">
        <v>148</v>
      </c>
      <c r="BE668" s="207">
        <f>IF(N668="základní",J668,0)</f>
        <v>0</v>
      </c>
      <c r="BF668" s="207">
        <f>IF(N668="snížená",J668,0)</f>
        <v>0</v>
      </c>
      <c r="BG668" s="207">
        <f>IF(N668="zákl. přenesená",J668,0)</f>
        <v>0</v>
      </c>
      <c r="BH668" s="207">
        <f>IF(N668="sníž. přenesená",J668,0)</f>
        <v>0</v>
      </c>
      <c r="BI668" s="207">
        <f>IF(N668="nulová",J668,0)</f>
        <v>0</v>
      </c>
      <c r="BJ668" s="19" t="s">
        <v>23</v>
      </c>
      <c r="BK668" s="207">
        <f>ROUND(I668*H668,2)</f>
        <v>0</v>
      </c>
      <c r="BL668" s="19" t="s">
        <v>231</v>
      </c>
      <c r="BM668" s="19" t="s">
        <v>861</v>
      </c>
    </row>
    <row r="669" spans="2:51" s="12" customFormat="1" ht="12">
      <c r="B669" s="208"/>
      <c r="C669" s="209"/>
      <c r="D669" s="210" t="s">
        <v>157</v>
      </c>
      <c r="E669" s="211" t="s">
        <v>36</v>
      </c>
      <c r="F669" s="212" t="s">
        <v>726</v>
      </c>
      <c r="G669" s="209"/>
      <c r="H669" s="213" t="s">
        <v>36</v>
      </c>
      <c r="I669" s="214"/>
      <c r="J669" s="209"/>
      <c r="K669" s="209"/>
      <c r="L669" s="215"/>
      <c r="M669" s="216"/>
      <c r="N669" s="217"/>
      <c r="O669" s="217"/>
      <c r="P669" s="217"/>
      <c r="Q669" s="217"/>
      <c r="R669" s="217"/>
      <c r="S669" s="217"/>
      <c r="T669" s="218"/>
      <c r="AT669" s="219" t="s">
        <v>157</v>
      </c>
      <c r="AU669" s="219" t="s">
        <v>88</v>
      </c>
      <c r="AV669" s="12" t="s">
        <v>23</v>
      </c>
      <c r="AW669" s="12" t="s">
        <v>44</v>
      </c>
      <c r="AX669" s="12" t="s">
        <v>79</v>
      </c>
      <c r="AY669" s="219" t="s">
        <v>148</v>
      </c>
    </row>
    <row r="670" spans="2:51" s="12" customFormat="1" ht="12">
      <c r="B670" s="208"/>
      <c r="C670" s="209"/>
      <c r="D670" s="210" t="s">
        <v>157</v>
      </c>
      <c r="E670" s="211" t="s">
        <v>36</v>
      </c>
      <c r="F670" s="212" t="s">
        <v>825</v>
      </c>
      <c r="G670" s="209"/>
      <c r="H670" s="213" t="s">
        <v>36</v>
      </c>
      <c r="I670" s="214"/>
      <c r="J670" s="209"/>
      <c r="K670" s="209"/>
      <c r="L670" s="215"/>
      <c r="M670" s="216"/>
      <c r="N670" s="217"/>
      <c r="O670" s="217"/>
      <c r="P670" s="217"/>
      <c r="Q670" s="217"/>
      <c r="R670" s="217"/>
      <c r="S670" s="217"/>
      <c r="T670" s="218"/>
      <c r="AT670" s="219" t="s">
        <v>157</v>
      </c>
      <c r="AU670" s="219" t="s">
        <v>88</v>
      </c>
      <c r="AV670" s="12" t="s">
        <v>23</v>
      </c>
      <c r="AW670" s="12" t="s">
        <v>44</v>
      </c>
      <c r="AX670" s="12" t="s">
        <v>79</v>
      </c>
      <c r="AY670" s="219" t="s">
        <v>148</v>
      </c>
    </row>
    <row r="671" spans="2:51" s="13" customFormat="1" ht="12">
      <c r="B671" s="220"/>
      <c r="C671" s="221"/>
      <c r="D671" s="210" t="s">
        <v>157</v>
      </c>
      <c r="E671" s="222" t="s">
        <v>36</v>
      </c>
      <c r="F671" s="223" t="s">
        <v>862</v>
      </c>
      <c r="G671" s="221"/>
      <c r="H671" s="224">
        <v>8</v>
      </c>
      <c r="I671" s="225"/>
      <c r="J671" s="221"/>
      <c r="K671" s="221"/>
      <c r="L671" s="226"/>
      <c r="M671" s="227"/>
      <c r="N671" s="228"/>
      <c r="O671" s="228"/>
      <c r="P671" s="228"/>
      <c r="Q671" s="228"/>
      <c r="R671" s="228"/>
      <c r="S671" s="228"/>
      <c r="T671" s="229"/>
      <c r="AT671" s="230" t="s">
        <v>157</v>
      </c>
      <c r="AU671" s="230" t="s">
        <v>88</v>
      </c>
      <c r="AV671" s="13" t="s">
        <v>88</v>
      </c>
      <c r="AW671" s="13" t="s">
        <v>44</v>
      </c>
      <c r="AX671" s="13" t="s">
        <v>79</v>
      </c>
      <c r="AY671" s="230" t="s">
        <v>148</v>
      </c>
    </row>
    <row r="672" spans="2:51" s="14" customFormat="1" ht="12">
      <c r="B672" s="231"/>
      <c r="C672" s="232"/>
      <c r="D672" s="233" t="s">
        <v>157</v>
      </c>
      <c r="E672" s="234" t="s">
        <v>36</v>
      </c>
      <c r="F672" s="235" t="s">
        <v>161</v>
      </c>
      <c r="G672" s="232"/>
      <c r="H672" s="236">
        <v>8</v>
      </c>
      <c r="I672" s="237"/>
      <c r="J672" s="232"/>
      <c r="K672" s="232"/>
      <c r="L672" s="238"/>
      <c r="M672" s="239"/>
      <c r="N672" s="240"/>
      <c r="O672" s="240"/>
      <c r="P672" s="240"/>
      <c r="Q672" s="240"/>
      <c r="R672" s="240"/>
      <c r="S672" s="240"/>
      <c r="T672" s="241"/>
      <c r="AT672" s="242" t="s">
        <v>157</v>
      </c>
      <c r="AU672" s="242" t="s">
        <v>88</v>
      </c>
      <c r="AV672" s="14" t="s">
        <v>155</v>
      </c>
      <c r="AW672" s="14" t="s">
        <v>44</v>
      </c>
      <c r="AX672" s="14" t="s">
        <v>23</v>
      </c>
      <c r="AY672" s="242" t="s">
        <v>148</v>
      </c>
    </row>
    <row r="673" spans="2:65" s="1" customFormat="1" ht="22.5" customHeight="1">
      <c r="B673" s="37"/>
      <c r="C673" s="246" t="s">
        <v>863</v>
      </c>
      <c r="D673" s="246" t="s">
        <v>260</v>
      </c>
      <c r="E673" s="247" t="s">
        <v>864</v>
      </c>
      <c r="F673" s="248" t="s">
        <v>865</v>
      </c>
      <c r="G673" s="249" t="s">
        <v>172</v>
      </c>
      <c r="H673" s="250">
        <v>0.059</v>
      </c>
      <c r="I673" s="251"/>
      <c r="J673" s="252">
        <f>ROUND(I673*H673,2)</f>
        <v>0</v>
      </c>
      <c r="K673" s="248" t="s">
        <v>154</v>
      </c>
      <c r="L673" s="253"/>
      <c r="M673" s="254" t="s">
        <v>36</v>
      </c>
      <c r="N673" s="255" t="s">
        <v>50</v>
      </c>
      <c r="O673" s="38"/>
      <c r="P673" s="205">
        <f>O673*H673</f>
        <v>0</v>
      </c>
      <c r="Q673" s="205">
        <v>0.55</v>
      </c>
      <c r="R673" s="205">
        <f>Q673*H673</f>
        <v>0.03245</v>
      </c>
      <c r="S673" s="205">
        <v>0</v>
      </c>
      <c r="T673" s="206">
        <f>S673*H673</f>
        <v>0</v>
      </c>
      <c r="AR673" s="19" t="s">
        <v>308</v>
      </c>
      <c r="AT673" s="19" t="s">
        <v>260</v>
      </c>
      <c r="AU673" s="19" t="s">
        <v>88</v>
      </c>
      <c r="AY673" s="19" t="s">
        <v>148</v>
      </c>
      <c r="BE673" s="207">
        <f>IF(N673="základní",J673,0)</f>
        <v>0</v>
      </c>
      <c r="BF673" s="207">
        <f>IF(N673="snížená",J673,0)</f>
        <v>0</v>
      </c>
      <c r="BG673" s="207">
        <f>IF(N673="zákl. přenesená",J673,0)</f>
        <v>0</v>
      </c>
      <c r="BH673" s="207">
        <f>IF(N673="sníž. přenesená",J673,0)</f>
        <v>0</v>
      </c>
      <c r="BI673" s="207">
        <f>IF(N673="nulová",J673,0)</f>
        <v>0</v>
      </c>
      <c r="BJ673" s="19" t="s">
        <v>23</v>
      </c>
      <c r="BK673" s="207">
        <f>ROUND(I673*H673,2)</f>
        <v>0</v>
      </c>
      <c r="BL673" s="19" t="s">
        <v>231</v>
      </c>
      <c r="BM673" s="19" t="s">
        <v>866</v>
      </c>
    </row>
    <row r="674" spans="2:51" s="13" customFormat="1" ht="12">
      <c r="B674" s="220"/>
      <c r="C674" s="221"/>
      <c r="D674" s="233" t="s">
        <v>157</v>
      </c>
      <c r="E674" s="256" t="s">
        <v>36</v>
      </c>
      <c r="F674" s="257" t="s">
        <v>867</v>
      </c>
      <c r="G674" s="221"/>
      <c r="H674" s="258">
        <v>0.05888</v>
      </c>
      <c r="I674" s="225"/>
      <c r="J674" s="221"/>
      <c r="K674" s="221"/>
      <c r="L674" s="226"/>
      <c r="M674" s="227"/>
      <c r="N674" s="228"/>
      <c r="O674" s="228"/>
      <c r="P674" s="228"/>
      <c r="Q674" s="228"/>
      <c r="R674" s="228"/>
      <c r="S674" s="228"/>
      <c r="T674" s="229"/>
      <c r="AT674" s="230" t="s">
        <v>157</v>
      </c>
      <c r="AU674" s="230" t="s">
        <v>88</v>
      </c>
      <c r="AV674" s="13" t="s">
        <v>88</v>
      </c>
      <c r="AW674" s="13" t="s">
        <v>44</v>
      </c>
      <c r="AX674" s="13" t="s">
        <v>23</v>
      </c>
      <c r="AY674" s="230" t="s">
        <v>148</v>
      </c>
    </row>
    <row r="675" spans="2:65" s="1" customFormat="1" ht="22.5" customHeight="1">
      <c r="B675" s="37"/>
      <c r="C675" s="196" t="s">
        <v>868</v>
      </c>
      <c r="D675" s="196" t="s">
        <v>150</v>
      </c>
      <c r="E675" s="197" t="s">
        <v>869</v>
      </c>
      <c r="F675" s="198" t="s">
        <v>870</v>
      </c>
      <c r="G675" s="199" t="s">
        <v>679</v>
      </c>
      <c r="H675" s="270"/>
      <c r="I675" s="201"/>
      <c r="J675" s="202">
        <f>ROUND(I675*H675,2)</f>
        <v>0</v>
      </c>
      <c r="K675" s="198" t="s">
        <v>154</v>
      </c>
      <c r="L675" s="57"/>
      <c r="M675" s="203" t="s">
        <v>36</v>
      </c>
      <c r="N675" s="204" t="s">
        <v>50</v>
      </c>
      <c r="O675" s="38"/>
      <c r="P675" s="205">
        <f>O675*H675</f>
        <v>0</v>
      </c>
      <c r="Q675" s="205">
        <v>0</v>
      </c>
      <c r="R675" s="205">
        <f>Q675*H675</f>
        <v>0</v>
      </c>
      <c r="S675" s="205">
        <v>0</v>
      </c>
      <c r="T675" s="206">
        <f>S675*H675</f>
        <v>0</v>
      </c>
      <c r="AR675" s="19" t="s">
        <v>231</v>
      </c>
      <c r="AT675" s="19" t="s">
        <v>150</v>
      </c>
      <c r="AU675" s="19" t="s">
        <v>88</v>
      </c>
      <c r="AY675" s="19" t="s">
        <v>148</v>
      </c>
      <c r="BE675" s="207">
        <f>IF(N675="základní",J675,0)</f>
        <v>0</v>
      </c>
      <c r="BF675" s="207">
        <f>IF(N675="snížená",J675,0)</f>
        <v>0</v>
      </c>
      <c r="BG675" s="207">
        <f>IF(N675="zákl. přenesená",J675,0)</f>
        <v>0</v>
      </c>
      <c r="BH675" s="207">
        <f>IF(N675="sníž. přenesená",J675,0)</f>
        <v>0</v>
      </c>
      <c r="BI675" s="207">
        <f>IF(N675="nulová",J675,0)</f>
        <v>0</v>
      </c>
      <c r="BJ675" s="19" t="s">
        <v>23</v>
      </c>
      <c r="BK675" s="207">
        <f>ROUND(I675*H675,2)</f>
        <v>0</v>
      </c>
      <c r="BL675" s="19" t="s">
        <v>231</v>
      </c>
      <c r="BM675" s="19" t="s">
        <v>871</v>
      </c>
    </row>
    <row r="676" spans="2:63" s="11" customFormat="1" ht="29.85" customHeight="1">
      <c r="B676" s="179"/>
      <c r="C676" s="180"/>
      <c r="D676" s="193" t="s">
        <v>78</v>
      </c>
      <c r="E676" s="194" t="s">
        <v>872</v>
      </c>
      <c r="F676" s="194" t="s">
        <v>873</v>
      </c>
      <c r="G676" s="180"/>
      <c r="H676" s="180"/>
      <c r="I676" s="183"/>
      <c r="J676" s="195">
        <f>BK676</f>
        <v>0</v>
      </c>
      <c r="K676" s="180"/>
      <c r="L676" s="185"/>
      <c r="M676" s="186"/>
      <c r="N676" s="187"/>
      <c r="O676" s="187"/>
      <c r="P676" s="188">
        <f>SUM(P677:P770)</f>
        <v>0</v>
      </c>
      <c r="Q676" s="187"/>
      <c r="R676" s="188">
        <f>SUM(R677:R770)</f>
        <v>0.7770770499999999</v>
      </c>
      <c r="S676" s="187"/>
      <c r="T676" s="189">
        <f>SUM(T677:T770)</f>
        <v>2.43802</v>
      </c>
      <c r="AR676" s="190" t="s">
        <v>88</v>
      </c>
      <c r="AT676" s="191" t="s">
        <v>78</v>
      </c>
      <c r="AU676" s="191" t="s">
        <v>23</v>
      </c>
      <c r="AY676" s="190" t="s">
        <v>148</v>
      </c>
      <c r="BK676" s="192">
        <f>SUM(BK677:BK770)</f>
        <v>0</v>
      </c>
    </row>
    <row r="677" spans="2:65" s="1" customFormat="1" ht="22.5" customHeight="1">
      <c r="B677" s="37"/>
      <c r="C677" s="196" t="s">
        <v>874</v>
      </c>
      <c r="D677" s="196" t="s">
        <v>150</v>
      </c>
      <c r="E677" s="197" t="s">
        <v>875</v>
      </c>
      <c r="F677" s="198" t="s">
        <v>876</v>
      </c>
      <c r="G677" s="199" t="s">
        <v>153</v>
      </c>
      <c r="H677" s="200">
        <v>279.5</v>
      </c>
      <c r="I677" s="201"/>
      <c r="J677" s="202">
        <f>ROUND(I677*H677,2)</f>
        <v>0</v>
      </c>
      <c r="K677" s="198" t="s">
        <v>154</v>
      </c>
      <c r="L677" s="57"/>
      <c r="M677" s="203" t="s">
        <v>36</v>
      </c>
      <c r="N677" s="204" t="s">
        <v>50</v>
      </c>
      <c r="O677" s="38"/>
      <c r="P677" s="205">
        <f>O677*H677</f>
        <v>0</v>
      </c>
      <c r="Q677" s="205">
        <v>0</v>
      </c>
      <c r="R677" s="205">
        <f>Q677*H677</f>
        <v>0</v>
      </c>
      <c r="S677" s="205">
        <v>0.00594</v>
      </c>
      <c r="T677" s="206">
        <f>S677*H677</f>
        <v>1.66023</v>
      </c>
      <c r="AR677" s="19" t="s">
        <v>231</v>
      </c>
      <c r="AT677" s="19" t="s">
        <v>150</v>
      </c>
      <c r="AU677" s="19" t="s">
        <v>88</v>
      </c>
      <c r="AY677" s="19" t="s">
        <v>148</v>
      </c>
      <c r="BE677" s="207">
        <f>IF(N677="základní",J677,0)</f>
        <v>0</v>
      </c>
      <c r="BF677" s="207">
        <f>IF(N677="snížená",J677,0)</f>
        <v>0</v>
      </c>
      <c r="BG677" s="207">
        <f>IF(N677="zákl. přenesená",J677,0)</f>
        <v>0</v>
      </c>
      <c r="BH677" s="207">
        <f>IF(N677="sníž. přenesená",J677,0)</f>
        <v>0</v>
      </c>
      <c r="BI677" s="207">
        <f>IF(N677="nulová",J677,0)</f>
        <v>0</v>
      </c>
      <c r="BJ677" s="19" t="s">
        <v>23</v>
      </c>
      <c r="BK677" s="207">
        <f>ROUND(I677*H677,2)</f>
        <v>0</v>
      </c>
      <c r="BL677" s="19" t="s">
        <v>231</v>
      </c>
      <c r="BM677" s="19" t="s">
        <v>877</v>
      </c>
    </row>
    <row r="678" spans="2:51" s="12" customFormat="1" ht="12">
      <c r="B678" s="208"/>
      <c r="C678" s="209"/>
      <c r="D678" s="210" t="s">
        <v>157</v>
      </c>
      <c r="E678" s="211" t="s">
        <v>36</v>
      </c>
      <c r="F678" s="212" t="s">
        <v>158</v>
      </c>
      <c r="G678" s="209"/>
      <c r="H678" s="213" t="s">
        <v>36</v>
      </c>
      <c r="I678" s="214"/>
      <c r="J678" s="209"/>
      <c r="K678" s="209"/>
      <c r="L678" s="215"/>
      <c r="M678" s="216"/>
      <c r="N678" s="217"/>
      <c r="O678" s="217"/>
      <c r="P678" s="217"/>
      <c r="Q678" s="217"/>
      <c r="R678" s="217"/>
      <c r="S678" s="217"/>
      <c r="T678" s="218"/>
      <c r="AT678" s="219" t="s">
        <v>157</v>
      </c>
      <c r="AU678" s="219" t="s">
        <v>88</v>
      </c>
      <c r="AV678" s="12" t="s">
        <v>23</v>
      </c>
      <c r="AW678" s="12" t="s">
        <v>44</v>
      </c>
      <c r="AX678" s="12" t="s">
        <v>79</v>
      </c>
      <c r="AY678" s="219" t="s">
        <v>148</v>
      </c>
    </row>
    <row r="679" spans="2:51" s="13" customFormat="1" ht="12">
      <c r="B679" s="220"/>
      <c r="C679" s="221"/>
      <c r="D679" s="210" t="s">
        <v>157</v>
      </c>
      <c r="E679" s="222" t="s">
        <v>36</v>
      </c>
      <c r="F679" s="223" t="s">
        <v>878</v>
      </c>
      <c r="G679" s="221"/>
      <c r="H679" s="224">
        <v>279.5</v>
      </c>
      <c r="I679" s="225"/>
      <c r="J679" s="221"/>
      <c r="K679" s="221"/>
      <c r="L679" s="226"/>
      <c r="M679" s="227"/>
      <c r="N679" s="228"/>
      <c r="O679" s="228"/>
      <c r="P679" s="228"/>
      <c r="Q679" s="228"/>
      <c r="R679" s="228"/>
      <c r="S679" s="228"/>
      <c r="T679" s="229"/>
      <c r="AT679" s="230" t="s">
        <v>157</v>
      </c>
      <c r="AU679" s="230" t="s">
        <v>88</v>
      </c>
      <c r="AV679" s="13" t="s">
        <v>88</v>
      </c>
      <c r="AW679" s="13" t="s">
        <v>44</v>
      </c>
      <c r="AX679" s="13" t="s">
        <v>79</v>
      </c>
      <c r="AY679" s="230" t="s">
        <v>148</v>
      </c>
    </row>
    <row r="680" spans="2:51" s="14" customFormat="1" ht="12">
      <c r="B680" s="231"/>
      <c r="C680" s="232"/>
      <c r="D680" s="233" t="s">
        <v>157</v>
      </c>
      <c r="E680" s="234" t="s">
        <v>36</v>
      </c>
      <c r="F680" s="235" t="s">
        <v>161</v>
      </c>
      <c r="G680" s="232"/>
      <c r="H680" s="236">
        <v>279.5</v>
      </c>
      <c r="I680" s="237"/>
      <c r="J680" s="232"/>
      <c r="K680" s="232"/>
      <c r="L680" s="238"/>
      <c r="M680" s="239"/>
      <c r="N680" s="240"/>
      <c r="O680" s="240"/>
      <c r="P680" s="240"/>
      <c r="Q680" s="240"/>
      <c r="R680" s="240"/>
      <c r="S680" s="240"/>
      <c r="T680" s="241"/>
      <c r="AT680" s="242" t="s">
        <v>157</v>
      </c>
      <c r="AU680" s="242" t="s">
        <v>88</v>
      </c>
      <c r="AV680" s="14" t="s">
        <v>155</v>
      </c>
      <c r="AW680" s="14" t="s">
        <v>44</v>
      </c>
      <c r="AX680" s="14" t="s">
        <v>23</v>
      </c>
      <c r="AY680" s="242" t="s">
        <v>148</v>
      </c>
    </row>
    <row r="681" spans="2:65" s="1" customFormat="1" ht="22.5" customHeight="1">
      <c r="B681" s="37"/>
      <c r="C681" s="196" t="s">
        <v>879</v>
      </c>
      <c r="D681" s="196" t="s">
        <v>150</v>
      </c>
      <c r="E681" s="197" t="s">
        <v>880</v>
      </c>
      <c r="F681" s="198" t="s">
        <v>881</v>
      </c>
      <c r="G681" s="199" t="s">
        <v>293</v>
      </c>
      <c r="H681" s="200">
        <v>7.24</v>
      </c>
      <c r="I681" s="201"/>
      <c r="J681" s="202">
        <f>ROUND(I681*H681,2)</f>
        <v>0</v>
      </c>
      <c r="K681" s="198" t="s">
        <v>154</v>
      </c>
      <c r="L681" s="57"/>
      <c r="M681" s="203" t="s">
        <v>36</v>
      </c>
      <c r="N681" s="204" t="s">
        <v>50</v>
      </c>
      <c r="O681" s="38"/>
      <c r="P681" s="205">
        <f>O681*H681</f>
        <v>0</v>
      </c>
      <c r="Q681" s="205">
        <v>0</v>
      </c>
      <c r="R681" s="205">
        <f>Q681*H681</f>
        <v>0</v>
      </c>
      <c r="S681" s="205">
        <v>0.0017</v>
      </c>
      <c r="T681" s="206">
        <f>S681*H681</f>
        <v>0.012308</v>
      </c>
      <c r="AR681" s="19" t="s">
        <v>231</v>
      </c>
      <c r="AT681" s="19" t="s">
        <v>150</v>
      </c>
      <c r="AU681" s="19" t="s">
        <v>88</v>
      </c>
      <c r="AY681" s="19" t="s">
        <v>148</v>
      </c>
      <c r="BE681" s="207">
        <f>IF(N681="základní",J681,0)</f>
        <v>0</v>
      </c>
      <c r="BF681" s="207">
        <f>IF(N681="snížená",J681,0)</f>
        <v>0</v>
      </c>
      <c r="BG681" s="207">
        <f>IF(N681="zákl. přenesená",J681,0)</f>
        <v>0</v>
      </c>
      <c r="BH681" s="207">
        <f>IF(N681="sníž. přenesená",J681,0)</f>
        <v>0</v>
      </c>
      <c r="BI681" s="207">
        <f>IF(N681="nulová",J681,0)</f>
        <v>0</v>
      </c>
      <c r="BJ681" s="19" t="s">
        <v>23</v>
      </c>
      <c r="BK681" s="207">
        <f>ROUND(I681*H681,2)</f>
        <v>0</v>
      </c>
      <c r="BL681" s="19" t="s">
        <v>231</v>
      </c>
      <c r="BM681" s="19" t="s">
        <v>882</v>
      </c>
    </row>
    <row r="682" spans="2:51" s="12" customFormat="1" ht="12">
      <c r="B682" s="208"/>
      <c r="C682" s="209"/>
      <c r="D682" s="210" t="s">
        <v>157</v>
      </c>
      <c r="E682" s="211" t="s">
        <v>36</v>
      </c>
      <c r="F682" s="212" t="s">
        <v>158</v>
      </c>
      <c r="G682" s="209"/>
      <c r="H682" s="213" t="s">
        <v>36</v>
      </c>
      <c r="I682" s="214"/>
      <c r="J682" s="209"/>
      <c r="K682" s="209"/>
      <c r="L682" s="215"/>
      <c r="M682" s="216"/>
      <c r="N682" s="217"/>
      <c r="O682" s="217"/>
      <c r="P682" s="217"/>
      <c r="Q682" s="217"/>
      <c r="R682" s="217"/>
      <c r="S682" s="217"/>
      <c r="T682" s="218"/>
      <c r="AT682" s="219" t="s">
        <v>157</v>
      </c>
      <c r="AU682" s="219" t="s">
        <v>88</v>
      </c>
      <c r="AV682" s="12" t="s">
        <v>23</v>
      </c>
      <c r="AW682" s="12" t="s">
        <v>44</v>
      </c>
      <c r="AX682" s="12" t="s">
        <v>79</v>
      </c>
      <c r="AY682" s="219" t="s">
        <v>148</v>
      </c>
    </row>
    <row r="683" spans="2:51" s="13" customFormat="1" ht="12">
      <c r="B683" s="220"/>
      <c r="C683" s="221"/>
      <c r="D683" s="210" t="s">
        <v>157</v>
      </c>
      <c r="E683" s="222" t="s">
        <v>36</v>
      </c>
      <c r="F683" s="223" t="s">
        <v>883</v>
      </c>
      <c r="G683" s="221"/>
      <c r="H683" s="224">
        <v>7.24</v>
      </c>
      <c r="I683" s="225"/>
      <c r="J683" s="221"/>
      <c r="K683" s="221"/>
      <c r="L683" s="226"/>
      <c r="M683" s="227"/>
      <c r="N683" s="228"/>
      <c r="O683" s="228"/>
      <c r="P683" s="228"/>
      <c r="Q683" s="228"/>
      <c r="R683" s="228"/>
      <c r="S683" s="228"/>
      <c r="T683" s="229"/>
      <c r="AT683" s="230" t="s">
        <v>157</v>
      </c>
      <c r="AU683" s="230" t="s">
        <v>88</v>
      </c>
      <c r="AV683" s="13" t="s">
        <v>88</v>
      </c>
      <c r="AW683" s="13" t="s">
        <v>44</v>
      </c>
      <c r="AX683" s="13" t="s">
        <v>79</v>
      </c>
      <c r="AY683" s="230" t="s">
        <v>148</v>
      </c>
    </row>
    <row r="684" spans="2:51" s="14" customFormat="1" ht="12">
      <c r="B684" s="231"/>
      <c r="C684" s="232"/>
      <c r="D684" s="233" t="s">
        <v>157</v>
      </c>
      <c r="E684" s="234" t="s">
        <v>36</v>
      </c>
      <c r="F684" s="235" t="s">
        <v>161</v>
      </c>
      <c r="G684" s="232"/>
      <c r="H684" s="236">
        <v>7.24</v>
      </c>
      <c r="I684" s="237"/>
      <c r="J684" s="232"/>
      <c r="K684" s="232"/>
      <c r="L684" s="238"/>
      <c r="M684" s="239"/>
      <c r="N684" s="240"/>
      <c r="O684" s="240"/>
      <c r="P684" s="240"/>
      <c r="Q684" s="240"/>
      <c r="R684" s="240"/>
      <c r="S684" s="240"/>
      <c r="T684" s="241"/>
      <c r="AT684" s="242" t="s">
        <v>157</v>
      </c>
      <c r="AU684" s="242" t="s">
        <v>88</v>
      </c>
      <c r="AV684" s="14" t="s">
        <v>155</v>
      </c>
      <c r="AW684" s="14" t="s">
        <v>44</v>
      </c>
      <c r="AX684" s="14" t="s">
        <v>23</v>
      </c>
      <c r="AY684" s="242" t="s">
        <v>148</v>
      </c>
    </row>
    <row r="685" spans="2:65" s="1" customFormat="1" ht="22.5" customHeight="1">
      <c r="B685" s="37"/>
      <c r="C685" s="196" t="s">
        <v>884</v>
      </c>
      <c r="D685" s="196" t="s">
        <v>150</v>
      </c>
      <c r="E685" s="197" t="s">
        <v>885</v>
      </c>
      <c r="F685" s="198" t="s">
        <v>886</v>
      </c>
      <c r="G685" s="199" t="s">
        <v>293</v>
      </c>
      <c r="H685" s="200">
        <v>15.25</v>
      </c>
      <c r="I685" s="201"/>
      <c r="J685" s="202">
        <f>ROUND(I685*H685,2)</f>
        <v>0</v>
      </c>
      <c r="K685" s="198" t="s">
        <v>154</v>
      </c>
      <c r="L685" s="57"/>
      <c r="M685" s="203" t="s">
        <v>36</v>
      </c>
      <c r="N685" s="204" t="s">
        <v>50</v>
      </c>
      <c r="O685" s="38"/>
      <c r="P685" s="205">
        <f>O685*H685</f>
        <v>0</v>
      </c>
      <c r="Q685" s="205">
        <v>0</v>
      </c>
      <c r="R685" s="205">
        <f>Q685*H685</f>
        <v>0</v>
      </c>
      <c r="S685" s="205">
        <v>0.00191</v>
      </c>
      <c r="T685" s="206">
        <f>S685*H685</f>
        <v>0.0291275</v>
      </c>
      <c r="AR685" s="19" t="s">
        <v>231</v>
      </c>
      <c r="AT685" s="19" t="s">
        <v>150</v>
      </c>
      <c r="AU685" s="19" t="s">
        <v>88</v>
      </c>
      <c r="AY685" s="19" t="s">
        <v>148</v>
      </c>
      <c r="BE685" s="207">
        <f>IF(N685="základní",J685,0)</f>
        <v>0</v>
      </c>
      <c r="BF685" s="207">
        <f>IF(N685="snížená",J685,0)</f>
        <v>0</v>
      </c>
      <c r="BG685" s="207">
        <f>IF(N685="zákl. přenesená",J685,0)</f>
        <v>0</v>
      </c>
      <c r="BH685" s="207">
        <f>IF(N685="sníž. přenesená",J685,0)</f>
        <v>0</v>
      </c>
      <c r="BI685" s="207">
        <f>IF(N685="nulová",J685,0)</f>
        <v>0</v>
      </c>
      <c r="BJ685" s="19" t="s">
        <v>23</v>
      </c>
      <c r="BK685" s="207">
        <f>ROUND(I685*H685,2)</f>
        <v>0</v>
      </c>
      <c r="BL685" s="19" t="s">
        <v>231</v>
      </c>
      <c r="BM685" s="19" t="s">
        <v>887</v>
      </c>
    </row>
    <row r="686" spans="2:51" s="12" customFormat="1" ht="12">
      <c r="B686" s="208"/>
      <c r="C686" s="209"/>
      <c r="D686" s="210" t="s">
        <v>157</v>
      </c>
      <c r="E686" s="211" t="s">
        <v>36</v>
      </c>
      <c r="F686" s="212" t="s">
        <v>158</v>
      </c>
      <c r="G686" s="209"/>
      <c r="H686" s="213" t="s">
        <v>36</v>
      </c>
      <c r="I686" s="214"/>
      <c r="J686" s="209"/>
      <c r="K686" s="209"/>
      <c r="L686" s="215"/>
      <c r="M686" s="216"/>
      <c r="N686" s="217"/>
      <c r="O686" s="217"/>
      <c r="P686" s="217"/>
      <c r="Q686" s="217"/>
      <c r="R686" s="217"/>
      <c r="S686" s="217"/>
      <c r="T686" s="218"/>
      <c r="AT686" s="219" t="s">
        <v>157</v>
      </c>
      <c r="AU686" s="219" t="s">
        <v>88</v>
      </c>
      <c r="AV686" s="12" t="s">
        <v>23</v>
      </c>
      <c r="AW686" s="12" t="s">
        <v>44</v>
      </c>
      <c r="AX686" s="12" t="s">
        <v>79</v>
      </c>
      <c r="AY686" s="219" t="s">
        <v>148</v>
      </c>
    </row>
    <row r="687" spans="2:51" s="13" customFormat="1" ht="12">
      <c r="B687" s="220"/>
      <c r="C687" s="221"/>
      <c r="D687" s="210" t="s">
        <v>157</v>
      </c>
      <c r="E687" s="222" t="s">
        <v>36</v>
      </c>
      <c r="F687" s="223" t="s">
        <v>888</v>
      </c>
      <c r="G687" s="221"/>
      <c r="H687" s="224">
        <v>15.25</v>
      </c>
      <c r="I687" s="225"/>
      <c r="J687" s="221"/>
      <c r="K687" s="221"/>
      <c r="L687" s="226"/>
      <c r="M687" s="227"/>
      <c r="N687" s="228"/>
      <c r="O687" s="228"/>
      <c r="P687" s="228"/>
      <c r="Q687" s="228"/>
      <c r="R687" s="228"/>
      <c r="S687" s="228"/>
      <c r="T687" s="229"/>
      <c r="AT687" s="230" t="s">
        <v>157</v>
      </c>
      <c r="AU687" s="230" t="s">
        <v>88</v>
      </c>
      <c r="AV687" s="13" t="s">
        <v>88</v>
      </c>
      <c r="AW687" s="13" t="s">
        <v>44</v>
      </c>
      <c r="AX687" s="13" t="s">
        <v>79</v>
      </c>
      <c r="AY687" s="230" t="s">
        <v>148</v>
      </c>
    </row>
    <row r="688" spans="2:51" s="14" customFormat="1" ht="12">
      <c r="B688" s="231"/>
      <c r="C688" s="232"/>
      <c r="D688" s="233" t="s">
        <v>157</v>
      </c>
      <c r="E688" s="234" t="s">
        <v>36</v>
      </c>
      <c r="F688" s="235" t="s">
        <v>161</v>
      </c>
      <c r="G688" s="232"/>
      <c r="H688" s="236">
        <v>15.25</v>
      </c>
      <c r="I688" s="237"/>
      <c r="J688" s="232"/>
      <c r="K688" s="232"/>
      <c r="L688" s="238"/>
      <c r="M688" s="239"/>
      <c r="N688" s="240"/>
      <c r="O688" s="240"/>
      <c r="P688" s="240"/>
      <c r="Q688" s="240"/>
      <c r="R688" s="240"/>
      <c r="S688" s="240"/>
      <c r="T688" s="241"/>
      <c r="AT688" s="242" t="s">
        <v>157</v>
      </c>
      <c r="AU688" s="242" t="s">
        <v>88</v>
      </c>
      <c r="AV688" s="14" t="s">
        <v>155</v>
      </c>
      <c r="AW688" s="14" t="s">
        <v>44</v>
      </c>
      <c r="AX688" s="14" t="s">
        <v>23</v>
      </c>
      <c r="AY688" s="242" t="s">
        <v>148</v>
      </c>
    </row>
    <row r="689" spans="2:65" s="1" customFormat="1" ht="22.5" customHeight="1">
      <c r="B689" s="37"/>
      <c r="C689" s="196" t="s">
        <v>889</v>
      </c>
      <c r="D689" s="196" t="s">
        <v>150</v>
      </c>
      <c r="E689" s="197" t="s">
        <v>890</v>
      </c>
      <c r="F689" s="198" t="s">
        <v>891</v>
      </c>
      <c r="G689" s="199" t="s">
        <v>293</v>
      </c>
      <c r="H689" s="200">
        <v>89.07</v>
      </c>
      <c r="I689" s="201"/>
      <c r="J689" s="202">
        <f>ROUND(I689*H689,2)</f>
        <v>0</v>
      </c>
      <c r="K689" s="198" t="s">
        <v>154</v>
      </c>
      <c r="L689" s="57"/>
      <c r="M689" s="203" t="s">
        <v>36</v>
      </c>
      <c r="N689" s="204" t="s">
        <v>50</v>
      </c>
      <c r="O689" s="38"/>
      <c r="P689" s="205">
        <f>O689*H689</f>
        <v>0</v>
      </c>
      <c r="Q689" s="205">
        <v>0</v>
      </c>
      <c r="R689" s="205">
        <f>Q689*H689</f>
        <v>0</v>
      </c>
      <c r="S689" s="205">
        <v>0.00167</v>
      </c>
      <c r="T689" s="206">
        <f>S689*H689</f>
        <v>0.1487469</v>
      </c>
      <c r="AR689" s="19" t="s">
        <v>231</v>
      </c>
      <c r="AT689" s="19" t="s">
        <v>150</v>
      </c>
      <c r="AU689" s="19" t="s">
        <v>88</v>
      </c>
      <c r="AY689" s="19" t="s">
        <v>148</v>
      </c>
      <c r="BE689" s="207">
        <f>IF(N689="základní",J689,0)</f>
        <v>0</v>
      </c>
      <c r="BF689" s="207">
        <f>IF(N689="snížená",J689,0)</f>
        <v>0</v>
      </c>
      <c r="BG689" s="207">
        <f>IF(N689="zákl. přenesená",J689,0)</f>
        <v>0</v>
      </c>
      <c r="BH689" s="207">
        <f>IF(N689="sníž. přenesená",J689,0)</f>
        <v>0</v>
      </c>
      <c r="BI689" s="207">
        <f>IF(N689="nulová",J689,0)</f>
        <v>0</v>
      </c>
      <c r="BJ689" s="19" t="s">
        <v>23</v>
      </c>
      <c r="BK689" s="207">
        <f>ROUND(I689*H689,2)</f>
        <v>0</v>
      </c>
      <c r="BL689" s="19" t="s">
        <v>231</v>
      </c>
      <c r="BM689" s="19" t="s">
        <v>892</v>
      </c>
    </row>
    <row r="690" spans="2:51" s="12" customFormat="1" ht="12">
      <c r="B690" s="208"/>
      <c r="C690" s="209"/>
      <c r="D690" s="210" t="s">
        <v>157</v>
      </c>
      <c r="E690" s="211" t="s">
        <v>36</v>
      </c>
      <c r="F690" s="212" t="s">
        <v>158</v>
      </c>
      <c r="G690" s="209"/>
      <c r="H690" s="213" t="s">
        <v>36</v>
      </c>
      <c r="I690" s="214"/>
      <c r="J690" s="209"/>
      <c r="K690" s="209"/>
      <c r="L690" s="215"/>
      <c r="M690" s="216"/>
      <c r="N690" s="217"/>
      <c r="O690" s="217"/>
      <c r="P690" s="217"/>
      <c r="Q690" s="217"/>
      <c r="R690" s="217"/>
      <c r="S690" s="217"/>
      <c r="T690" s="218"/>
      <c r="AT690" s="219" t="s">
        <v>157</v>
      </c>
      <c r="AU690" s="219" t="s">
        <v>88</v>
      </c>
      <c r="AV690" s="12" t="s">
        <v>23</v>
      </c>
      <c r="AW690" s="12" t="s">
        <v>44</v>
      </c>
      <c r="AX690" s="12" t="s">
        <v>79</v>
      </c>
      <c r="AY690" s="219" t="s">
        <v>148</v>
      </c>
    </row>
    <row r="691" spans="2:51" s="12" customFormat="1" ht="12">
      <c r="B691" s="208"/>
      <c r="C691" s="209"/>
      <c r="D691" s="210" t="s">
        <v>157</v>
      </c>
      <c r="E691" s="211" t="s">
        <v>36</v>
      </c>
      <c r="F691" s="212" t="s">
        <v>582</v>
      </c>
      <c r="G691" s="209"/>
      <c r="H691" s="213" t="s">
        <v>36</v>
      </c>
      <c r="I691" s="214"/>
      <c r="J691" s="209"/>
      <c r="K691" s="209"/>
      <c r="L691" s="215"/>
      <c r="M691" s="216"/>
      <c r="N691" s="217"/>
      <c r="O691" s="217"/>
      <c r="P691" s="217"/>
      <c r="Q691" s="217"/>
      <c r="R691" s="217"/>
      <c r="S691" s="217"/>
      <c r="T691" s="218"/>
      <c r="AT691" s="219" t="s">
        <v>157</v>
      </c>
      <c r="AU691" s="219" t="s">
        <v>88</v>
      </c>
      <c r="AV691" s="12" t="s">
        <v>23</v>
      </c>
      <c r="AW691" s="12" t="s">
        <v>44</v>
      </c>
      <c r="AX691" s="12" t="s">
        <v>79</v>
      </c>
      <c r="AY691" s="219" t="s">
        <v>148</v>
      </c>
    </row>
    <row r="692" spans="2:51" s="13" customFormat="1" ht="12">
      <c r="B692" s="220"/>
      <c r="C692" s="221"/>
      <c r="D692" s="210" t="s">
        <v>157</v>
      </c>
      <c r="E692" s="222" t="s">
        <v>36</v>
      </c>
      <c r="F692" s="223" t="s">
        <v>893</v>
      </c>
      <c r="G692" s="221"/>
      <c r="H692" s="224">
        <v>21.4</v>
      </c>
      <c r="I692" s="225"/>
      <c r="J692" s="221"/>
      <c r="K692" s="221"/>
      <c r="L692" s="226"/>
      <c r="M692" s="227"/>
      <c r="N692" s="228"/>
      <c r="O692" s="228"/>
      <c r="P692" s="228"/>
      <c r="Q692" s="228"/>
      <c r="R692" s="228"/>
      <c r="S692" s="228"/>
      <c r="T692" s="229"/>
      <c r="AT692" s="230" t="s">
        <v>157</v>
      </c>
      <c r="AU692" s="230" t="s">
        <v>88</v>
      </c>
      <c r="AV692" s="13" t="s">
        <v>88</v>
      </c>
      <c r="AW692" s="13" t="s">
        <v>44</v>
      </c>
      <c r="AX692" s="13" t="s">
        <v>79</v>
      </c>
      <c r="AY692" s="230" t="s">
        <v>148</v>
      </c>
    </row>
    <row r="693" spans="2:51" s="13" customFormat="1" ht="12">
      <c r="B693" s="220"/>
      <c r="C693" s="221"/>
      <c r="D693" s="210" t="s">
        <v>157</v>
      </c>
      <c r="E693" s="222" t="s">
        <v>36</v>
      </c>
      <c r="F693" s="223" t="s">
        <v>894</v>
      </c>
      <c r="G693" s="221"/>
      <c r="H693" s="224">
        <v>12.2</v>
      </c>
      <c r="I693" s="225"/>
      <c r="J693" s="221"/>
      <c r="K693" s="221"/>
      <c r="L693" s="226"/>
      <c r="M693" s="227"/>
      <c r="N693" s="228"/>
      <c r="O693" s="228"/>
      <c r="P693" s="228"/>
      <c r="Q693" s="228"/>
      <c r="R693" s="228"/>
      <c r="S693" s="228"/>
      <c r="T693" s="229"/>
      <c r="AT693" s="230" t="s">
        <v>157</v>
      </c>
      <c r="AU693" s="230" t="s">
        <v>88</v>
      </c>
      <c r="AV693" s="13" t="s">
        <v>88</v>
      </c>
      <c r="AW693" s="13" t="s">
        <v>44</v>
      </c>
      <c r="AX693" s="13" t="s">
        <v>79</v>
      </c>
      <c r="AY693" s="230" t="s">
        <v>148</v>
      </c>
    </row>
    <row r="694" spans="2:51" s="13" customFormat="1" ht="12">
      <c r="B694" s="220"/>
      <c r="C694" s="221"/>
      <c r="D694" s="210" t="s">
        <v>157</v>
      </c>
      <c r="E694" s="222" t="s">
        <v>36</v>
      </c>
      <c r="F694" s="223" t="s">
        <v>895</v>
      </c>
      <c r="G694" s="221"/>
      <c r="H694" s="224">
        <v>4.35</v>
      </c>
      <c r="I694" s="225"/>
      <c r="J694" s="221"/>
      <c r="K694" s="221"/>
      <c r="L694" s="226"/>
      <c r="M694" s="227"/>
      <c r="N694" s="228"/>
      <c r="O694" s="228"/>
      <c r="P694" s="228"/>
      <c r="Q694" s="228"/>
      <c r="R694" s="228"/>
      <c r="S694" s="228"/>
      <c r="T694" s="229"/>
      <c r="AT694" s="230" t="s">
        <v>157</v>
      </c>
      <c r="AU694" s="230" t="s">
        <v>88</v>
      </c>
      <c r="AV694" s="13" t="s">
        <v>88</v>
      </c>
      <c r="AW694" s="13" t="s">
        <v>44</v>
      </c>
      <c r="AX694" s="13" t="s">
        <v>79</v>
      </c>
      <c r="AY694" s="230" t="s">
        <v>148</v>
      </c>
    </row>
    <row r="695" spans="2:51" s="13" customFormat="1" ht="12">
      <c r="B695" s="220"/>
      <c r="C695" s="221"/>
      <c r="D695" s="210" t="s">
        <v>157</v>
      </c>
      <c r="E695" s="222" t="s">
        <v>36</v>
      </c>
      <c r="F695" s="223" t="s">
        <v>896</v>
      </c>
      <c r="G695" s="221"/>
      <c r="H695" s="224">
        <v>1.2</v>
      </c>
      <c r="I695" s="225"/>
      <c r="J695" s="221"/>
      <c r="K695" s="221"/>
      <c r="L695" s="226"/>
      <c r="M695" s="227"/>
      <c r="N695" s="228"/>
      <c r="O695" s="228"/>
      <c r="P695" s="228"/>
      <c r="Q695" s="228"/>
      <c r="R695" s="228"/>
      <c r="S695" s="228"/>
      <c r="T695" s="229"/>
      <c r="AT695" s="230" t="s">
        <v>157</v>
      </c>
      <c r="AU695" s="230" t="s">
        <v>88</v>
      </c>
      <c r="AV695" s="13" t="s">
        <v>88</v>
      </c>
      <c r="AW695" s="13" t="s">
        <v>44</v>
      </c>
      <c r="AX695" s="13" t="s">
        <v>79</v>
      </c>
      <c r="AY695" s="230" t="s">
        <v>148</v>
      </c>
    </row>
    <row r="696" spans="2:51" s="13" customFormat="1" ht="12">
      <c r="B696" s="220"/>
      <c r="C696" s="221"/>
      <c r="D696" s="210" t="s">
        <v>157</v>
      </c>
      <c r="E696" s="222" t="s">
        <v>36</v>
      </c>
      <c r="F696" s="223" t="s">
        <v>897</v>
      </c>
      <c r="G696" s="221"/>
      <c r="H696" s="224">
        <v>3.54</v>
      </c>
      <c r="I696" s="225"/>
      <c r="J696" s="221"/>
      <c r="K696" s="221"/>
      <c r="L696" s="226"/>
      <c r="M696" s="227"/>
      <c r="N696" s="228"/>
      <c r="O696" s="228"/>
      <c r="P696" s="228"/>
      <c r="Q696" s="228"/>
      <c r="R696" s="228"/>
      <c r="S696" s="228"/>
      <c r="T696" s="229"/>
      <c r="AT696" s="230" t="s">
        <v>157</v>
      </c>
      <c r="AU696" s="230" t="s">
        <v>88</v>
      </c>
      <c r="AV696" s="13" t="s">
        <v>88</v>
      </c>
      <c r="AW696" s="13" t="s">
        <v>44</v>
      </c>
      <c r="AX696" s="13" t="s">
        <v>79</v>
      </c>
      <c r="AY696" s="230" t="s">
        <v>148</v>
      </c>
    </row>
    <row r="697" spans="2:51" s="12" customFormat="1" ht="12">
      <c r="B697" s="208"/>
      <c r="C697" s="209"/>
      <c r="D697" s="210" t="s">
        <v>157</v>
      </c>
      <c r="E697" s="211" t="s">
        <v>36</v>
      </c>
      <c r="F697" s="212" t="s">
        <v>591</v>
      </c>
      <c r="G697" s="209"/>
      <c r="H697" s="213" t="s">
        <v>36</v>
      </c>
      <c r="I697" s="214"/>
      <c r="J697" s="209"/>
      <c r="K697" s="209"/>
      <c r="L697" s="215"/>
      <c r="M697" s="216"/>
      <c r="N697" s="217"/>
      <c r="O697" s="217"/>
      <c r="P697" s="217"/>
      <c r="Q697" s="217"/>
      <c r="R697" s="217"/>
      <c r="S697" s="217"/>
      <c r="T697" s="218"/>
      <c r="AT697" s="219" t="s">
        <v>157</v>
      </c>
      <c r="AU697" s="219" t="s">
        <v>88</v>
      </c>
      <c r="AV697" s="12" t="s">
        <v>23</v>
      </c>
      <c r="AW697" s="12" t="s">
        <v>44</v>
      </c>
      <c r="AX697" s="12" t="s">
        <v>79</v>
      </c>
      <c r="AY697" s="219" t="s">
        <v>148</v>
      </c>
    </row>
    <row r="698" spans="2:51" s="13" customFormat="1" ht="12">
      <c r="B698" s="220"/>
      <c r="C698" s="221"/>
      <c r="D698" s="210" t="s">
        <v>157</v>
      </c>
      <c r="E698" s="222" t="s">
        <v>36</v>
      </c>
      <c r="F698" s="223" t="s">
        <v>898</v>
      </c>
      <c r="G698" s="221"/>
      <c r="H698" s="224">
        <v>25.68</v>
      </c>
      <c r="I698" s="225"/>
      <c r="J698" s="221"/>
      <c r="K698" s="221"/>
      <c r="L698" s="226"/>
      <c r="M698" s="227"/>
      <c r="N698" s="228"/>
      <c r="O698" s="228"/>
      <c r="P698" s="228"/>
      <c r="Q698" s="228"/>
      <c r="R698" s="228"/>
      <c r="S698" s="228"/>
      <c r="T698" s="229"/>
      <c r="AT698" s="230" t="s">
        <v>157</v>
      </c>
      <c r="AU698" s="230" t="s">
        <v>88</v>
      </c>
      <c r="AV698" s="13" t="s">
        <v>88</v>
      </c>
      <c r="AW698" s="13" t="s">
        <v>44</v>
      </c>
      <c r="AX698" s="13" t="s">
        <v>79</v>
      </c>
      <c r="AY698" s="230" t="s">
        <v>148</v>
      </c>
    </row>
    <row r="699" spans="2:51" s="13" customFormat="1" ht="12">
      <c r="B699" s="220"/>
      <c r="C699" s="221"/>
      <c r="D699" s="210" t="s">
        <v>157</v>
      </c>
      <c r="E699" s="222" t="s">
        <v>36</v>
      </c>
      <c r="F699" s="223" t="s">
        <v>899</v>
      </c>
      <c r="G699" s="221"/>
      <c r="H699" s="224">
        <v>11</v>
      </c>
      <c r="I699" s="225"/>
      <c r="J699" s="221"/>
      <c r="K699" s="221"/>
      <c r="L699" s="226"/>
      <c r="M699" s="227"/>
      <c r="N699" s="228"/>
      <c r="O699" s="228"/>
      <c r="P699" s="228"/>
      <c r="Q699" s="228"/>
      <c r="R699" s="228"/>
      <c r="S699" s="228"/>
      <c r="T699" s="229"/>
      <c r="AT699" s="230" t="s">
        <v>157</v>
      </c>
      <c r="AU699" s="230" t="s">
        <v>88</v>
      </c>
      <c r="AV699" s="13" t="s">
        <v>88</v>
      </c>
      <c r="AW699" s="13" t="s">
        <v>44</v>
      </c>
      <c r="AX699" s="13" t="s">
        <v>79</v>
      </c>
      <c r="AY699" s="230" t="s">
        <v>148</v>
      </c>
    </row>
    <row r="700" spans="2:51" s="13" customFormat="1" ht="12">
      <c r="B700" s="220"/>
      <c r="C700" s="221"/>
      <c r="D700" s="210" t="s">
        <v>157</v>
      </c>
      <c r="E700" s="222" t="s">
        <v>36</v>
      </c>
      <c r="F700" s="223" t="s">
        <v>896</v>
      </c>
      <c r="G700" s="221"/>
      <c r="H700" s="224">
        <v>1.2</v>
      </c>
      <c r="I700" s="225"/>
      <c r="J700" s="221"/>
      <c r="K700" s="221"/>
      <c r="L700" s="226"/>
      <c r="M700" s="227"/>
      <c r="N700" s="228"/>
      <c r="O700" s="228"/>
      <c r="P700" s="228"/>
      <c r="Q700" s="228"/>
      <c r="R700" s="228"/>
      <c r="S700" s="228"/>
      <c r="T700" s="229"/>
      <c r="AT700" s="230" t="s">
        <v>157</v>
      </c>
      <c r="AU700" s="230" t="s">
        <v>88</v>
      </c>
      <c r="AV700" s="13" t="s">
        <v>88</v>
      </c>
      <c r="AW700" s="13" t="s">
        <v>44</v>
      </c>
      <c r="AX700" s="13" t="s">
        <v>79</v>
      </c>
      <c r="AY700" s="230" t="s">
        <v>148</v>
      </c>
    </row>
    <row r="701" spans="2:51" s="12" customFormat="1" ht="12">
      <c r="B701" s="208"/>
      <c r="C701" s="209"/>
      <c r="D701" s="210" t="s">
        <v>157</v>
      </c>
      <c r="E701" s="211" t="s">
        <v>36</v>
      </c>
      <c r="F701" s="212" t="s">
        <v>900</v>
      </c>
      <c r="G701" s="209"/>
      <c r="H701" s="213" t="s">
        <v>36</v>
      </c>
      <c r="I701" s="214"/>
      <c r="J701" s="209"/>
      <c r="K701" s="209"/>
      <c r="L701" s="215"/>
      <c r="M701" s="216"/>
      <c r="N701" s="217"/>
      <c r="O701" s="217"/>
      <c r="P701" s="217"/>
      <c r="Q701" s="217"/>
      <c r="R701" s="217"/>
      <c r="S701" s="217"/>
      <c r="T701" s="218"/>
      <c r="AT701" s="219" t="s">
        <v>157</v>
      </c>
      <c r="AU701" s="219" t="s">
        <v>88</v>
      </c>
      <c r="AV701" s="12" t="s">
        <v>23</v>
      </c>
      <c r="AW701" s="12" t="s">
        <v>44</v>
      </c>
      <c r="AX701" s="12" t="s">
        <v>79</v>
      </c>
      <c r="AY701" s="219" t="s">
        <v>148</v>
      </c>
    </row>
    <row r="702" spans="2:51" s="13" customFormat="1" ht="12">
      <c r="B702" s="220"/>
      <c r="C702" s="221"/>
      <c r="D702" s="210" t="s">
        <v>157</v>
      </c>
      <c r="E702" s="222" t="s">
        <v>36</v>
      </c>
      <c r="F702" s="223" t="s">
        <v>901</v>
      </c>
      <c r="G702" s="221"/>
      <c r="H702" s="224">
        <v>8.5</v>
      </c>
      <c r="I702" s="225"/>
      <c r="J702" s="221"/>
      <c r="K702" s="221"/>
      <c r="L702" s="226"/>
      <c r="M702" s="227"/>
      <c r="N702" s="228"/>
      <c r="O702" s="228"/>
      <c r="P702" s="228"/>
      <c r="Q702" s="228"/>
      <c r="R702" s="228"/>
      <c r="S702" s="228"/>
      <c r="T702" s="229"/>
      <c r="AT702" s="230" t="s">
        <v>157</v>
      </c>
      <c r="AU702" s="230" t="s">
        <v>88</v>
      </c>
      <c r="AV702" s="13" t="s">
        <v>88</v>
      </c>
      <c r="AW702" s="13" t="s">
        <v>44</v>
      </c>
      <c r="AX702" s="13" t="s">
        <v>79</v>
      </c>
      <c r="AY702" s="230" t="s">
        <v>148</v>
      </c>
    </row>
    <row r="703" spans="2:51" s="14" customFormat="1" ht="12">
      <c r="B703" s="231"/>
      <c r="C703" s="232"/>
      <c r="D703" s="233" t="s">
        <v>157</v>
      </c>
      <c r="E703" s="234" t="s">
        <v>36</v>
      </c>
      <c r="F703" s="235" t="s">
        <v>161</v>
      </c>
      <c r="G703" s="232"/>
      <c r="H703" s="236">
        <v>89.07</v>
      </c>
      <c r="I703" s="237"/>
      <c r="J703" s="232"/>
      <c r="K703" s="232"/>
      <c r="L703" s="238"/>
      <c r="M703" s="239"/>
      <c r="N703" s="240"/>
      <c r="O703" s="240"/>
      <c r="P703" s="240"/>
      <c r="Q703" s="240"/>
      <c r="R703" s="240"/>
      <c r="S703" s="240"/>
      <c r="T703" s="241"/>
      <c r="AT703" s="242" t="s">
        <v>157</v>
      </c>
      <c r="AU703" s="242" t="s">
        <v>88</v>
      </c>
      <c r="AV703" s="14" t="s">
        <v>155</v>
      </c>
      <c r="AW703" s="14" t="s">
        <v>44</v>
      </c>
      <c r="AX703" s="14" t="s">
        <v>23</v>
      </c>
      <c r="AY703" s="242" t="s">
        <v>148</v>
      </c>
    </row>
    <row r="704" spans="2:65" s="1" customFormat="1" ht="22.5" customHeight="1">
      <c r="B704" s="37"/>
      <c r="C704" s="196" t="s">
        <v>902</v>
      </c>
      <c r="D704" s="196" t="s">
        <v>150</v>
      </c>
      <c r="E704" s="197" t="s">
        <v>903</v>
      </c>
      <c r="F704" s="198" t="s">
        <v>904</v>
      </c>
      <c r="G704" s="199" t="s">
        <v>293</v>
      </c>
      <c r="H704" s="200">
        <v>1.8</v>
      </c>
      <c r="I704" s="201"/>
      <c r="J704" s="202">
        <f>ROUND(I704*H704,2)</f>
        <v>0</v>
      </c>
      <c r="K704" s="198" t="s">
        <v>154</v>
      </c>
      <c r="L704" s="57"/>
      <c r="M704" s="203" t="s">
        <v>36</v>
      </c>
      <c r="N704" s="204" t="s">
        <v>50</v>
      </c>
      <c r="O704" s="38"/>
      <c r="P704" s="205">
        <f>O704*H704</f>
        <v>0</v>
      </c>
      <c r="Q704" s="205">
        <v>0</v>
      </c>
      <c r="R704" s="205">
        <f>Q704*H704</f>
        <v>0</v>
      </c>
      <c r="S704" s="205">
        <v>0.00223</v>
      </c>
      <c r="T704" s="206">
        <f>S704*H704</f>
        <v>0.004014</v>
      </c>
      <c r="AR704" s="19" t="s">
        <v>231</v>
      </c>
      <c r="AT704" s="19" t="s">
        <v>150</v>
      </c>
      <c r="AU704" s="19" t="s">
        <v>88</v>
      </c>
      <c r="AY704" s="19" t="s">
        <v>148</v>
      </c>
      <c r="BE704" s="207">
        <f>IF(N704="základní",J704,0)</f>
        <v>0</v>
      </c>
      <c r="BF704" s="207">
        <f>IF(N704="snížená",J704,0)</f>
        <v>0</v>
      </c>
      <c r="BG704" s="207">
        <f>IF(N704="zákl. přenesená",J704,0)</f>
        <v>0</v>
      </c>
      <c r="BH704" s="207">
        <f>IF(N704="sníž. přenesená",J704,0)</f>
        <v>0</v>
      </c>
      <c r="BI704" s="207">
        <f>IF(N704="nulová",J704,0)</f>
        <v>0</v>
      </c>
      <c r="BJ704" s="19" t="s">
        <v>23</v>
      </c>
      <c r="BK704" s="207">
        <f>ROUND(I704*H704,2)</f>
        <v>0</v>
      </c>
      <c r="BL704" s="19" t="s">
        <v>231</v>
      </c>
      <c r="BM704" s="19" t="s">
        <v>905</v>
      </c>
    </row>
    <row r="705" spans="2:51" s="12" customFormat="1" ht="12">
      <c r="B705" s="208"/>
      <c r="C705" s="209"/>
      <c r="D705" s="210" t="s">
        <v>157</v>
      </c>
      <c r="E705" s="211" t="s">
        <v>36</v>
      </c>
      <c r="F705" s="212" t="s">
        <v>159</v>
      </c>
      <c r="G705" s="209"/>
      <c r="H705" s="213" t="s">
        <v>36</v>
      </c>
      <c r="I705" s="214"/>
      <c r="J705" s="209"/>
      <c r="K705" s="209"/>
      <c r="L705" s="215"/>
      <c r="M705" s="216"/>
      <c r="N705" s="217"/>
      <c r="O705" s="217"/>
      <c r="P705" s="217"/>
      <c r="Q705" s="217"/>
      <c r="R705" s="217"/>
      <c r="S705" s="217"/>
      <c r="T705" s="218"/>
      <c r="AT705" s="219" t="s">
        <v>157</v>
      </c>
      <c r="AU705" s="219" t="s">
        <v>88</v>
      </c>
      <c r="AV705" s="12" t="s">
        <v>23</v>
      </c>
      <c r="AW705" s="12" t="s">
        <v>44</v>
      </c>
      <c r="AX705" s="12" t="s">
        <v>79</v>
      </c>
      <c r="AY705" s="219" t="s">
        <v>148</v>
      </c>
    </row>
    <row r="706" spans="2:51" s="13" customFormat="1" ht="12">
      <c r="B706" s="220"/>
      <c r="C706" s="221"/>
      <c r="D706" s="210" t="s">
        <v>157</v>
      </c>
      <c r="E706" s="222" t="s">
        <v>36</v>
      </c>
      <c r="F706" s="223" t="s">
        <v>906</v>
      </c>
      <c r="G706" s="221"/>
      <c r="H706" s="224">
        <v>1.8</v>
      </c>
      <c r="I706" s="225"/>
      <c r="J706" s="221"/>
      <c r="K706" s="221"/>
      <c r="L706" s="226"/>
      <c r="M706" s="227"/>
      <c r="N706" s="228"/>
      <c r="O706" s="228"/>
      <c r="P706" s="228"/>
      <c r="Q706" s="228"/>
      <c r="R706" s="228"/>
      <c r="S706" s="228"/>
      <c r="T706" s="229"/>
      <c r="AT706" s="230" t="s">
        <v>157</v>
      </c>
      <c r="AU706" s="230" t="s">
        <v>88</v>
      </c>
      <c r="AV706" s="13" t="s">
        <v>88</v>
      </c>
      <c r="AW706" s="13" t="s">
        <v>44</v>
      </c>
      <c r="AX706" s="13" t="s">
        <v>79</v>
      </c>
      <c r="AY706" s="230" t="s">
        <v>148</v>
      </c>
    </row>
    <row r="707" spans="2:51" s="14" customFormat="1" ht="12">
      <c r="B707" s="231"/>
      <c r="C707" s="232"/>
      <c r="D707" s="233" t="s">
        <v>157</v>
      </c>
      <c r="E707" s="234" t="s">
        <v>36</v>
      </c>
      <c r="F707" s="235" t="s">
        <v>161</v>
      </c>
      <c r="G707" s="232"/>
      <c r="H707" s="236">
        <v>1.8</v>
      </c>
      <c r="I707" s="237"/>
      <c r="J707" s="232"/>
      <c r="K707" s="232"/>
      <c r="L707" s="238"/>
      <c r="M707" s="239"/>
      <c r="N707" s="240"/>
      <c r="O707" s="240"/>
      <c r="P707" s="240"/>
      <c r="Q707" s="240"/>
      <c r="R707" s="240"/>
      <c r="S707" s="240"/>
      <c r="T707" s="241"/>
      <c r="AT707" s="242" t="s">
        <v>157</v>
      </c>
      <c r="AU707" s="242" t="s">
        <v>88</v>
      </c>
      <c r="AV707" s="14" t="s">
        <v>155</v>
      </c>
      <c r="AW707" s="14" t="s">
        <v>44</v>
      </c>
      <c r="AX707" s="14" t="s">
        <v>23</v>
      </c>
      <c r="AY707" s="242" t="s">
        <v>148</v>
      </c>
    </row>
    <row r="708" spans="2:65" s="1" customFormat="1" ht="22.5" customHeight="1">
      <c r="B708" s="37"/>
      <c r="C708" s="196" t="s">
        <v>907</v>
      </c>
      <c r="D708" s="196" t="s">
        <v>150</v>
      </c>
      <c r="E708" s="197" t="s">
        <v>908</v>
      </c>
      <c r="F708" s="198" t="s">
        <v>909</v>
      </c>
      <c r="G708" s="199" t="s">
        <v>293</v>
      </c>
      <c r="H708" s="200">
        <v>26.3</v>
      </c>
      <c r="I708" s="201"/>
      <c r="J708" s="202">
        <f>ROUND(I708*H708,2)</f>
        <v>0</v>
      </c>
      <c r="K708" s="198" t="s">
        <v>154</v>
      </c>
      <c r="L708" s="57"/>
      <c r="M708" s="203" t="s">
        <v>36</v>
      </c>
      <c r="N708" s="204" t="s">
        <v>50</v>
      </c>
      <c r="O708" s="38"/>
      <c r="P708" s="205">
        <f>O708*H708</f>
        <v>0</v>
      </c>
      <c r="Q708" s="205">
        <v>0</v>
      </c>
      <c r="R708" s="205">
        <f>Q708*H708</f>
        <v>0</v>
      </c>
      <c r="S708" s="205">
        <v>0.00175</v>
      </c>
      <c r="T708" s="206">
        <f>S708*H708</f>
        <v>0.046025</v>
      </c>
      <c r="AR708" s="19" t="s">
        <v>231</v>
      </c>
      <c r="AT708" s="19" t="s">
        <v>150</v>
      </c>
      <c r="AU708" s="19" t="s">
        <v>88</v>
      </c>
      <c r="AY708" s="19" t="s">
        <v>148</v>
      </c>
      <c r="BE708" s="207">
        <f>IF(N708="základní",J708,0)</f>
        <v>0</v>
      </c>
      <c r="BF708" s="207">
        <f>IF(N708="snížená",J708,0)</f>
        <v>0</v>
      </c>
      <c r="BG708" s="207">
        <f>IF(N708="zákl. přenesená",J708,0)</f>
        <v>0</v>
      </c>
      <c r="BH708" s="207">
        <f>IF(N708="sníž. přenesená",J708,0)</f>
        <v>0</v>
      </c>
      <c r="BI708" s="207">
        <f>IF(N708="nulová",J708,0)</f>
        <v>0</v>
      </c>
      <c r="BJ708" s="19" t="s">
        <v>23</v>
      </c>
      <c r="BK708" s="207">
        <f>ROUND(I708*H708,2)</f>
        <v>0</v>
      </c>
      <c r="BL708" s="19" t="s">
        <v>231</v>
      </c>
      <c r="BM708" s="19" t="s">
        <v>910</v>
      </c>
    </row>
    <row r="709" spans="2:51" s="12" customFormat="1" ht="12">
      <c r="B709" s="208"/>
      <c r="C709" s="209"/>
      <c r="D709" s="210" t="s">
        <v>157</v>
      </c>
      <c r="E709" s="211" t="s">
        <v>36</v>
      </c>
      <c r="F709" s="212" t="s">
        <v>158</v>
      </c>
      <c r="G709" s="209"/>
      <c r="H709" s="213" t="s">
        <v>36</v>
      </c>
      <c r="I709" s="214"/>
      <c r="J709" s="209"/>
      <c r="K709" s="209"/>
      <c r="L709" s="215"/>
      <c r="M709" s="216"/>
      <c r="N709" s="217"/>
      <c r="O709" s="217"/>
      <c r="P709" s="217"/>
      <c r="Q709" s="217"/>
      <c r="R709" s="217"/>
      <c r="S709" s="217"/>
      <c r="T709" s="218"/>
      <c r="AT709" s="219" t="s">
        <v>157</v>
      </c>
      <c r="AU709" s="219" t="s">
        <v>88</v>
      </c>
      <c r="AV709" s="12" t="s">
        <v>23</v>
      </c>
      <c r="AW709" s="12" t="s">
        <v>44</v>
      </c>
      <c r="AX709" s="12" t="s">
        <v>79</v>
      </c>
      <c r="AY709" s="219" t="s">
        <v>148</v>
      </c>
    </row>
    <row r="710" spans="2:51" s="13" customFormat="1" ht="12">
      <c r="B710" s="220"/>
      <c r="C710" s="221"/>
      <c r="D710" s="210" t="s">
        <v>157</v>
      </c>
      <c r="E710" s="222" t="s">
        <v>36</v>
      </c>
      <c r="F710" s="223" t="s">
        <v>911</v>
      </c>
      <c r="G710" s="221"/>
      <c r="H710" s="224">
        <v>26.3</v>
      </c>
      <c r="I710" s="225"/>
      <c r="J710" s="221"/>
      <c r="K710" s="221"/>
      <c r="L710" s="226"/>
      <c r="M710" s="227"/>
      <c r="N710" s="228"/>
      <c r="O710" s="228"/>
      <c r="P710" s="228"/>
      <c r="Q710" s="228"/>
      <c r="R710" s="228"/>
      <c r="S710" s="228"/>
      <c r="T710" s="229"/>
      <c r="AT710" s="230" t="s">
        <v>157</v>
      </c>
      <c r="AU710" s="230" t="s">
        <v>88</v>
      </c>
      <c r="AV710" s="13" t="s">
        <v>88</v>
      </c>
      <c r="AW710" s="13" t="s">
        <v>44</v>
      </c>
      <c r="AX710" s="13" t="s">
        <v>79</v>
      </c>
      <c r="AY710" s="230" t="s">
        <v>148</v>
      </c>
    </row>
    <row r="711" spans="2:51" s="14" customFormat="1" ht="12">
      <c r="B711" s="231"/>
      <c r="C711" s="232"/>
      <c r="D711" s="233" t="s">
        <v>157</v>
      </c>
      <c r="E711" s="234" t="s">
        <v>36</v>
      </c>
      <c r="F711" s="235" t="s">
        <v>161</v>
      </c>
      <c r="G711" s="232"/>
      <c r="H711" s="236">
        <v>26.3</v>
      </c>
      <c r="I711" s="237"/>
      <c r="J711" s="232"/>
      <c r="K711" s="232"/>
      <c r="L711" s="238"/>
      <c r="M711" s="239"/>
      <c r="N711" s="240"/>
      <c r="O711" s="240"/>
      <c r="P711" s="240"/>
      <c r="Q711" s="240"/>
      <c r="R711" s="240"/>
      <c r="S711" s="240"/>
      <c r="T711" s="241"/>
      <c r="AT711" s="242" t="s">
        <v>157</v>
      </c>
      <c r="AU711" s="242" t="s">
        <v>88</v>
      </c>
      <c r="AV711" s="14" t="s">
        <v>155</v>
      </c>
      <c r="AW711" s="14" t="s">
        <v>44</v>
      </c>
      <c r="AX711" s="14" t="s">
        <v>23</v>
      </c>
      <c r="AY711" s="242" t="s">
        <v>148</v>
      </c>
    </row>
    <row r="712" spans="2:65" s="1" customFormat="1" ht="22.5" customHeight="1">
      <c r="B712" s="37"/>
      <c r="C712" s="196" t="s">
        <v>912</v>
      </c>
      <c r="D712" s="196" t="s">
        <v>150</v>
      </c>
      <c r="E712" s="197" t="s">
        <v>913</v>
      </c>
      <c r="F712" s="198" t="s">
        <v>914</v>
      </c>
      <c r="G712" s="199" t="s">
        <v>293</v>
      </c>
      <c r="H712" s="200">
        <v>142.52</v>
      </c>
      <c r="I712" s="201"/>
      <c r="J712" s="202">
        <f>ROUND(I712*H712,2)</f>
        <v>0</v>
      </c>
      <c r="K712" s="198" t="s">
        <v>154</v>
      </c>
      <c r="L712" s="57"/>
      <c r="M712" s="203" t="s">
        <v>36</v>
      </c>
      <c r="N712" s="204" t="s">
        <v>50</v>
      </c>
      <c r="O712" s="38"/>
      <c r="P712" s="205">
        <f>O712*H712</f>
        <v>0</v>
      </c>
      <c r="Q712" s="205">
        <v>0</v>
      </c>
      <c r="R712" s="205">
        <f>Q712*H712</f>
        <v>0</v>
      </c>
      <c r="S712" s="205">
        <v>0.0026</v>
      </c>
      <c r="T712" s="206">
        <f>S712*H712</f>
        <v>0.370552</v>
      </c>
      <c r="AR712" s="19" t="s">
        <v>231</v>
      </c>
      <c r="AT712" s="19" t="s">
        <v>150</v>
      </c>
      <c r="AU712" s="19" t="s">
        <v>88</v>
      </c>
      <c r="AY712" s="19" t="s">
        <v>148</v>
      </c>
      <c r="BE712" s="207">
        <f>IF(N712="základní",J712,0)</f>
        <v>0</v>
      </c>
      <c r="BF712" s="207">
        <f>IF(N712="snížená",J712,0)</f>
        <v>0</v>
      </c>
      <c r="BG712" s="207">
        <f>IF(N712="zákl. přenesená",J712,0)</f>
        <v>0</v>
      </c>
      <c r="BH712" s="207">
        <f>IF(N712="sníž. přenesená",J712,0)</f>
        <v>0</v>
      </c>
      <c r="BI712" s="207">
        <f>IF(N712="nulová",J712,0)</f>
        <v>0</v>
      </c>
      <c r="BJ712" s="19" t="s">
        <v>23</v>
      </c>
      <c r="BK712" s="207">
        <f>ROUND(I712*H712,2)</f>
        <v>0</v>
      </c>
      <c r="BL712" s="19" t="s">
        <v>231</v>
      </c>
      <c r="BM712" s="19" t="s">
        <v>915</v>
      </c>
    </row>
    <row r="713" spans="2:51" s="12" customFormat="1" ht="12">
      <c r="B713" s="208"/>
      <c r="C713" s="209"/>
      <c r="D713" s="210" t="s">
        <v>157</v>
      </c>
      <c r="E713" s="211" t="s">
        <v>36</v>
      </c>
      <c r="F713" s="212" t="s">
        <v>158</v>
      </c>
      <c r="G713" s="209"/>
      <c r="H713" s="213" t="s">
        <v>36</v>
      </c>
      <c r="I713" s="214"/>
      <c r="J713" s="209"/>
      <c r="K713" s="209"/>
      <c r="L713" s="215"/>
      <c r="M713" s="216"/>
      <c r="N713" s="217"/>
      <c r="O713" s="217"/>
      <c r="P713" s="217"/>
      <c r="Q713" s="217"/>
      <c r="R713" s="217"/>
      <c r="S713" s="217"/>
      <c r="T713" s="218"/>
      <c r="AT713" s="219" t="s">
        <v>157</v>
      </c>
      <c r="AU713" s="219" t="s">
        <v>88</v>
      </c>
      <c r="AV713" s="12" t="s">
        <v>23</v>
      </c>
      <c r="AW713" s="12" t="s">
        <v>44</v>
      </c>
      <c r="AX713" s="12" t="s">
        <v>79</v>
      </c>
      <c r="AY713" s="219" t="s">
        <v>148</v>
      </c>
    </row>
    <row r="714" spans="2:51" s="13" customFormat="1" ht="12">
      <c r="B714" s="220"/>
      <c r="C714" s="221"/>
      <c r="D714" s="210" t="s">
        <v>157</v>
      </c>
      <c r="E714" s="222" t="s">
        <v>36</v>
      </c>
      <c r="F714" s="223" t="s">
        <v>916</v>
      </c>
      <c r="G714" s="221"/>
      <c r="H714" s="224">
        <v>142.52</v>
      </c>
      <c r="I714" s="225"/>
      <c r="J714" s="221"/>
      <c r="K714" s="221"/>
      <c r="L714" s="226"/>
      <c r="M714" s="227"/>
      <c r="N714" s="228"/>
      <c r="O714" s="228"/>
      <c r="P714" s="228"/>
      <c r="Q714" s="228"/>
      <c r="R714" s="228"/>
      <c r="S714" s="228"/>
      <c r="T714" s="229"/>
      <c r="AT714" s="230" t="s">
        <v>157</v>
      </c>
      <c r="AU714" s="230" t="s">
        <v>88</v>
      </c>
      <c r="AV714" s="13" t="s">
        <v>88</v>
      </c>
      <c r="AW714" s="13" t="s">
        <v>44</v>
      </c>
      <c r="AX714" s="13" t="s">
        <v>79</v>
      </c>
      <c r="AY714" s="230" t="s">
        <v>148</v>
      </c>
    </row>
    <row r="715" spans="2:51" s="14" customFormat="1" ht="12">
      <c r="B715" s="231"/>
      <c r="C715" s="232"/>
      <c r="D715" s="233" t="s">
        <v>157</v>
      </c>
      <c r="E715" s="234" t="s">
        <v>36</v>
      </c>
      <c r="F715" s="235" t="s">
        <v>161</v>
      </c>
      <c r="G715" s="232"/>
      <c r="H715" s="236">
        <v>142.52</v>
      </c>
      <c r="I715" s="237"/>
      <c r="J715" s="232"/>
      <c r="K715" s="232"/>
      <c r="L715" s="238"/>
      <c r="M715" s="239"/>
      <c r="N715" s="240"/>
      <c r="O715" s="240"/>
      <c r="P715" s="240"/>
      <c r="Q715" s="240"/>
      <c r="R715" s="240"/>
      <c r="S715" s="240"/>
      <c r="T715" s="241"/>
      <c r="AT715" s="242" t="s">
        <v>157</v>
      </c>
      <c r="AU715" s="242" t="s">
        <v>88</v>
      </c>
      <c r="AV715" s="14" t="s">
        <v>155</v>
      </c>
      <c r="AW715" s="14" t="s">
        <v>44</v>
      </c>
      <c r="AX715" s="14" t="s">
        <v>23</v>
      </c>
      <c r="AY715" s="242" t="s">
        <v>148</v>
      </c>
    </row>
    <row r="716" spans="2:65" s="1" customFormat="1" ht="22.5" customHeight="1">
      <c r="B716" s="37"/>
      <c r="C716" s="196" t="s">
        <v>917</v>
      </c>
      <c r="D716" s="196" t="s">
        <v>150</v>
      </c>
      <c r="E716" s="197" t="s">
        <v>918</v>
      </c>
      <c r="F716" s="198" t="s">
        <v>919</v>
      </c>
      <c r="G716" s="199" t="s">
        <v>293</v>
      </c>
      <c r="H716" s="200">
        <v>42.39</v>
      </c>
      <c r="I716" s="201"/>
      <c r="J716" s="202">
        <f>ROUND(I716*H716,2)</f>
        <v>0</v>
      </c>
      <c r="K716" s="198" t="s">
        <v>154</v>
      </c>
      <c r="L716" s="57"/>
      <c r="M716" s="203" t="s">
        <v>36</v>
      </c>
      <c r="N716" s="204" t="s">
        <v>50</v>
      </c>
      <c r="O716" s="38"/>
      <c r="P716" s="205">
        <f>O716*H716</f>
        <v>0</v>
      </c>
      <c r="Q716" s="205">
        <v>0</v>
      </c>
      <c r="R716" s="205">
        <f>Q716*H716</f>
        <v>0</v>
      </c>
      <c r="S716" s="205">
        <v>0.00394</v>
      </c>
      <c r="T716" s="206">
        <f>S716*H716</f>
        <v>0.1670166</v>
      </c>
      <c r="AR716" s="19" t="s">
        <v>231</v>
      </c>
      <c r="AT716" s="19" t="s">
        <v>150</v>
      </c>
      <c r="AU716" s="19" t="s">
        <v>88</v>
      </c>
      <c r="AY716" s="19" t="s">
        <v>148</v>
      </c>
      <c r="BE716" s="207">
        <f>IF(N716="základní",J716,0)</f>
        <v>0</v>
      </c>
      <c r="BF716" s="207">
        <f>IF(N716="snížená",J716,0)</f>
        <v>0</v>
      </c>
      <c r="BG716" s="207">
        <f>IF(N716="zákl. přenesená",J716,0)</f>
        <v>0</v>
      </c>
      <c r="BH716" s="207">
        <f>IF(N716="sníž. přenesená",J716,0)</f>
        <v>0</v>
      </c>
      <c r="BI716" s="207">
        <f>IF(N716="nulová",J716,0)</f>
        <v>0</v>
      </c>
      <c r="BJ716" s="19" t="s">
        <v>23</v>
      </c>
      <c r="BK716" s="207">
        <f>ROUND(I716*H716,2)</f>
        <v>0</v>
      </c>
      <c r="BL716" s="19" t="s">
        <v>231</v>
      </c>
      <c r="BM716" s="19" t="s">
        <v>920</v>
      </c>
    </row>
    <row r="717" spans="2:51" s="12" customFormat="1" ht="12">
      <c r="B717" s="208"/>
      <c r="C717" s="209"/>
      <c r="D717" s="210" t="s">
        <v>157</v>
      </c>
      <c r="E717" s="211" t="s">
        <v>36</v>
      </c>
      <c r="F717" s="212" t="s">
        <v>158</v>
      </c>
      <c r="G717" s="209"/>
      <c r="H717" s="213" t="s">
        <v>36</v>
      </c>
      <c r="I717" s="214"/>
      <c r="J717" s="209"/>
      <c r="K717" s="209"/>
      <c r="L717" s="215"/>
      <c r="M717" s="216"/>
      <c r="N717" s="217"/>
      <c r="O717" s="217"/>
      <c r="P717" s="217"/>
      <c r="Q717" s="217"/>
      <c r="R717" s="217"/>
      <c r="S717" s="217"/>
      <c r="T717" s="218"/>
      <c r="AT717" s="219" t="s">
        <v>157</v>
      </c>
      <c r="AU717" s="219" t="s">
        <v>88</v>
      </c>
      <c r="AV717" s="12" t="s">
        <v>23</v>
      </c>
      <c r="AW717" s="12" t="s">
        <v>44</v>
      </c>
      <c r="AX717" s="12" t="s">
        <v>79</v>
      </c>
      <c r="AY717" s="219" t="s">
        <v>148</v>
      </c>
    </row>
    <row r="718" spans="2:51" s="13" customFormat="1" ht="12">
      <c r="B718" s="220"/>
      <c r="C718" s="221"/>
      <c r="D718" s="210" t="s">
        <v>157</v>
      </c>
      <c r="E718" s="222" t="s">
        <v>36</v>
      </c>
      <c r="F718" s="223" t="s">
        <v>921</v>
      </c>
      <c r="G718" s="221"/>
      <c r="H718" s="224">
        <v>15.5</v>
      </c>
      <c r="I718" s="225"/>
      <c r="J718" s="221"/>
      <c r="K718" s="221"/>
      <c r="L718" s="226"/>
      <c r="M718" s="227"/>
      <c r="N718" s="228"/>
      <c r="O718" s="228"/>
      <c r="P718" s="228"/>
      <c r="Q718" s="228"/>
      <c r="R718" s="228"/>
      <c r="S718" s="228"/>
      <c r="T718" s="229"/>
      <c r="AT718" s="230" t="s">
        <v>157</v>
      </c>
      <c r="AU718" s="230" t="s">
        <v>88</v>
      </c>
      <c r="AV718" s="13" t="s">
        <v>88</v>
      </c>
      <c r="AW718" s="13" t="s">
        <v>44</v>
      </c>
      <c r="AX718" s="13" t="s">
        <v>79</v>
      </c>
      <c r="AY718" s="230" t="s">
        <v>148</v>
      </c>
    </row>
    <row r="719" spans="2:51" s="13" customFormat="1" ht="12">
      <c r="B719" s="220"/>
      <c r="C719" s="221"/>
      <c r="D719" s="210" t="s">
        <v>157</v>
      </c>
      <c r="E719" s="222" t="s">
        <v>36</v>
      </c>
      <c r="F719" s="223" t="s">
        <v>922</v>
      </c>
      <c r="G719" s="221"/>
      <c r="H719" s="224">
        <v>6</v>
      </c>
      <c r="I719" s="225"/>
      <c r="J719" s="221"/>
      <c r="K719" s="221"/>
      <c r="L719" s="226"/>
      <c r="M719" s="227"/>
      <c r="N719" s="228"/>
      <c r="O719" s="228"/>
      <c r="P719" s="228"/>
      <c r="Q719" s="228"/>
      <c r="R719" s="228"/>
      <c r="S719" s="228"/>
      <c r="T719" s="229"/>
      <c r="AT719" s="230" t="s">
        <v>157</v>
      </c>
      <c r="AU719" s="230" t="s">
        <v>88</v>
      </c>
      <c r="AV719" s="13" t="s">
        <v>88</v>
      </c>
      <c r="AW719" s="13" t="s">
        <v>44</v>
      </c>
      <c r="AX719" s="13" t="s">
        <v>79</v>
      </c>
      <c r="AY719" s="230" t="s">
        <v>148</v>
      </c>
    </row>
    <row r="720" spans="2:51" s="13" customFormat="1" ht="12">
      <c r="B720" s="220"/>
      <c r="C720" s="221"/>
      <c r="D720" s="210" t="s">
        <v>157</v>
      </c>
      <c r="E720" s="222" t="s">
        <v>36</v>
      </c>
      <c r="F720" s="223" t="s">
        <v>923</v>
      </c>
      <c r="G720" s="221"/>
      <c r="H720" s="224">
        <v>20.89</v>
      </c>
      <c r="I720" s="225"/>
      <c r="J720" s="221"/>
      <c r="K720" s="221"/>
      <c r="L720" s="226"/>
      <c r="M720" s="227"/>
      <c r="N720" s="228"/>
      <c r="O720" s="228"/>
      <c r="P720" s="228"/>
      <c r="Q720" s="228"/>
      <c r="R720" s="228"/>
      <c r="S720" s="228"/>
      <c r="T720" s="229"/>
      <c r="AT720" s="230" t="s">
        <v>157</v>
      </c>
      <c r="AU720" s="230" t="s">
        <v>88</v>
      </c>
      <c r="AV720" s="13" t="s">
        <v>88</v>
      </c>
      <c r="AW720" s="13" t="s">
        <v>44</v>
      </c>
      <c r="AX720" s="13" t="s">
        <v>79</v>
      </c>
      <c r="AY720" s="230" t="s">
        <v>148</v>
      </c>
    </row>
    <row r="721" spans="2:51" s="14" customFormat="1" ht="12">
      <c r="B721" s="231"/>
      <c r="C721" s="232"/>
      <c r="D721" s="233" t="s">
        <v>157</v>
      </c>
      <c r="E721" s="234" t="s">
        <v>36</v>
      </c>
      <c r="F721" s="235" t="s">
        <v>161</v>
      </c>
      <c r="G721" s="232"/>
      <c r="H721" s="236">
        <v>42.39</v>
      </c>
      <c r="I721" s="237"/>
      <c r="J721" s="232"/>
      <c r="K721" s="232"/>
      <c r="L721" s="238"/>
      <c r="M721" s="239"/>
      <c r="N721" s="240"/>
      <c r="O721" s="240"/>
      <c r="P721" s="240"/>
      <c r="Q721" s="240"/>
      <c r="R721" s="240"/>
      <c r="S721" s="240"/>
      <c r="T721" s="241"/>
      <c r="AT721" s="242" t="s">
        <v>157</v>
      </c>
      <c r="AU721" s="242" t="s">
        <v>88</v>
      </c>
      <c r="AV721" s="14" t="s">
        <v>155</v>
      </c>
      <c r="AW721" s="14" t="s">
        <v>44</v>
      </c>
      <c r="AX721" s="14" t="s">
        <v>23</v>
      </c>
      <c r="AY721" s="242" t="s">
        <v>148</v>
      </c>
    </row>
    <row r="722" spans="2:65" s="1" customFormat="1" ht="22.5" customHeight="1">
      <c r="B722" s="37"/>
      <c r="C722" s="196" t="s">
        <v>924</v>
      </c>
      <c r="D722" s="196" t="s">
        <v>150</v>
      </c>
      <c r="E722" s="197" t="s">
        <v>925</v>
      </c>
      <c r="F722" s="198" t="s">
        <v>926</v>
      </c>
      <c r="G722" s="199" t="s">
        <v>153</v>
      </c>
      <c r="H722" s="200">
        <v>5.2</v>
      </c>
      <c r="I722" s="201"/>
      <c r="J722" s="202">
        <f>ROUND(I722*H722,2)</f>
        <v>0</v>
      </c>
      <c r="K722" s="198" t="s">
        <v>154</v>
      </c>
      <c r="L722" s="57"/>
      <c r="M722" s="203" t="s">
        <v>36</v>
      </c>
      <c r="N722" s="204" t="s">
        <v>50</v>
      </c>
      <c r="O722" s="38"/>
      <c r="P722" s="205">
        <f>O722*H722</f>
        <v>0</v>
      </c>
      <c r="Q722" s="205">
        <v>0.00655</v>
      </c>
      <c r="R722" s="205">
        <f>Q722*H722</f>
        <v>0.03406</v>
      </c>
      <c r="S722" s="205">
        <v>0</v>
      </c>
      <c r="T722" s="206">
        <f>S722*H722</f>
        <v>0</v>
      </c>
      <c r="AR722" s="19" t="s">
        <v>231</v>
      </c>
      <c r="AT722" s="19" t="s">
        <v>150</v>
      </c>
      <c r="AU722" s="19" t="s">
        <v>88</v>
      </c>
      <c r="AY722" s="19" t="s">
        <v>148</v>
      </c>
      <c r="BE722" s="207">
        <f>IF(N722="základní",J722,0)</f>
        <v>0</v>
      </c>
      <c r="BF722" s="207">
        <f>IF(N722="snížená",J722,0)</f>
        <v>0</v>
      </c>
      <c r="BG722" s="207">
        <f>IF(N722="zákl. přenesená",J722,0)</f>
        <v>0</v>
      </c>
      <c r="BH722" s="207">
        <f>IF(N722="sníž. přenesená",J722,0)</f>
        <v>0</v>
      </c>
      <c r="BI722" s="207">
        <f>IF(N722="nulová",J722,0)</f>
        <v>0</v>
      </c>
      <c r="BJ722" s="19" t="s">
        <v>23</v>
      </c>
      <c r="BK722" s="207">
        <f>ROUND(I722*H722,2)</f>
        <v>0</v>
      </c>
      <c r="BL722" s="19" t="s">
        <v>231</v>
      </c>
      <c r="BM722" s="19" t="s">
        <v>927</v>
      </c>
    </row>
    <row r="723" spans="2:51" s="12" customFormat="1" ht="12">
      <c r="B723" s="208"/>
      <c r="C723" s="209"/>
      <c r="D723" s="210" t="s">
        <v>157</v>
      </c>
      <c r="E723" s="211" t="s">
        <v>36</v>
      </c>
      <c r="F723" s="212" t="s">
        <v>159</v>
      </c>
      <c r="G723" s="209"/>
      <c r="H723" s="213" t="s">
        <v>36</v>
      </c>
      <c r="I723" s="214"/>
      <c r="J723" s="209"/>
      <c r="K723" s="209"/>
      <c r="L723" s="215"/>
      <c r="M723" s="216"/>
      <c r="N723" s="217"/>
      <c r="O723" s="217"/>
      <c r="P723" s="217"/>
      <c r="Q723" s="217"/>
      <c r="R723" s="217"/>
      <c r="S723" s="217"/>
      <c r="T723" s="218"/>
      <c r="AT723" s="219" t="s">
        <v>157</v>
      </c>
      <c r="AU723" s="219" t="s">
        <v>88</v>
      </c>
      <c r="AV723" s="12" t="s">
        <v>23</v>
      </c>
      <c r="AW723" s="12" t="s">
        <v>44</v>
      </c>
      <c r="AX723" s="12" t="s">
        <v>79</v>
      </c>
      <c r="AY723" s="219" t="s">
        <v>148</v>
      </c>
    </row>
    <row r="724" spans="2:51" s="13" customFormat="1" ht="12">
      <c r="B724" s="220"/>
      <c r="C724" s="221"/>
      <c r="D724" s="210" t="s">
        <v>157</v>
      </c>
      <c r="E724" s="222" t="s">
        <v>36</v>
      </c>
      <c r="F724" s="223" t="s">
        <v>928</v>
      </c>
      <c r="G724" s="221"/>
      <c r="H724" s="224">
        <v>5.2</v>
      </c>
      <c r="I724" s="225"/>
      <c r="J724" s="221"/>
      <c r="K724" s="221"/>
      <c r="L724" s="226"/>
      <c r="M724" s="227"/>
      <c r="N724" s="228"/>
      <c r="O724" s="228"/>
      <c r="P724" s="228"/>
      <c r="Q724" s="228"/>
      <c r="R724" s="228"/>
      <c r="S724" s="228"/>
      <c r="T724" s="229"/>
      <c r="AT724" s="230" t="s">
        <v>157</v>
      </c>
      <c r="AU724" s="230" t="s">
        <v>88</v>
      </c>
      <c r="AV724" s="13" t="s">
        <v>88</v>
      </c>
      <c r="AW724" s="13" t="s">
        <v>44</v>
      </c>
      <c r="AX724" s="13" t="s">
        <v>79</v>
      </c>
      <c r="AY724" s="230" t="s">
        <v>148</v>
      </c>
    </row>
    <row r="725" spans="2:51" s="14" customFormat="1" ht="12">
      <c r="B725" s="231"/>
      <c r="C725" s="232"/>
      <c r="D725" s="233" t="s">
        <v>157</v>
      </c>
      <c r="E725" s="234" t="s">
        <v>36</v>
      </c>
      <c r="F725" s="235" t="s">
        <v>161</v>
      </c>
      <c r="G725" s="232"/>
      <c r="H725" s="236">
        <v>5.2</v>
      </c>
      <c r="I725" s="237"/>
      <c r="J725" s="232"/>
      <c r="K725" s="232"/>
      <c r="L725" s="238"/>
      <c r="M725" s="239"/>
      <c r="N725" s="240"/>
      <c r="O725" s="240"/>
      <c r="P725" s="240"/>
      <c r="Q725" s="240"/>
      <c r="R725" s="240"/>
      <c r="S725" s="240"/>
      <c r="T725" s="241"/>
      <c r="AT725" s="242" t="s">
        <v>157</v>
      </c>
      <c r="AU725" s="242" t="s">
        <v>88</v>
      </c>
      <c r="AV725" s="14" t="s">
        <v>155</v>
      </c>
      <c r="AW725" s="14" t="s">
        <v>44</v>
      </c>
      <c r="AX725" s="14" t="s">
        <v>23</v>
      </c>
      <c r="AY725" s="242" t="s">
        <v>148</v>
      </c>
    </row>
    <row r="726" spans="2:65" s="1" customFormat="1" ht="22.5" customHeight="1">
      <c r="B726" s="37"/>
      <c r="C726" s="196" t="s">
        <v>929</v>
      </c>
      <c r="D726" s="196" t="s">
        <v>150</v>
      </c>
      <c r="E726" s="197" t="s">
        <v>930</v>
      </c>
      <c r="F726" s="198" t="s">
        <v>931</v>
      </c>
      <c r="G726" s="199" t="s">
        <v>293</v>
      </c>
      <c r="H726" s="200">
        <v>15.5</v>
      </c>
      <c r="I726" s="201"/>
      <c r="J726" s="202">
        <f>ROUND(I726*H726,2)</f>
        <v>0</v>
      </c>
      <c r="K726" s="198" t="s">
        <v>154</v>
      </c>
      <c r="L726" s="57"/>
      <c r="M726" s="203" t="s">
        <v>36</v>
      </c>
      <c r="N726" s="204" t="s">
        <v>50</v>
      </c>
      <c r="O726" s="38"/>
      <c r="P726" s="205">
        <f>O726*H726</f>
        <v>0</v>
      </c>
      <c r="Q726" s="205">
        <v>0.00218</v>
      </c>
      <c r="R726" s="205">
        <f>Q726*H726</f>
        <v>0.03379</v>
      </c>
      <c r="S726" s="205">
        <v>0</v>
      </c>
      <c r="T726" s="206">
        <f>S726*H726</f>
        <v>0</v>
      </c>
      <c r="AR726" s="19" t="s">
        <v>231</v>
      </c>
      <c r="AT726" s="19" t="s">
        <v>150</v>
      </c>
      <c r="AU726" s="19" t="s">
        <v>88</v>
      </c>
      <c r="AY726" s="19" t="s">
        <v>148</v>
      </c>
      <c r="BE726" s="207">
        <f>IF(N726="základní",J726,0)</f>
        <v>0</v>
      </c>
      <c r="BF726" s="207">
        <f>IF(N726="snížená",J726,0)</f>
        <v>0</v>
      </c>
      <c r="BG726" s="207">
        <f>IF(N726="zákl. přenesená",J726,0)</f>
        <v>0</v>
      </c>
      <c r="BH726" s="207">
        <f>IF(N726="sníž. přenesená",J726,0)</f>
        <v>0</v>
      </c>
      <c r="BI726" s="207">
        <f>IF(N726="nulová",J726,0)</f>
        <v>0</v>
      </c>
      <c r="BJ726" s="19" t="s">
        <v>23</v>
      </c>
      <c r="BK726" s="207">
        <f>ROUND(I726*H726,2)</f>
        <v>0</v>
      </c>
      <c r="BL726" s="19" t="s">
        <v>231</v>
      </c>
      <c r="BM726" s="19" t="s">
        <v>932</v>
      </c>
    </row>
    <row r="727" spans="2:51" s="12" customFormat="1" ht="12">
      <c r="B727" s="208"/>
      <c r="C727" s="209"/>
      <c r="D727" s="210" t="s">
        <v>157</v>
      </c>
      <c r="E727" s="211" t="s">
        <v>36</v>
      </c>
      <c r="F727" s="212" t="s">
        <v>159</v>
      </c>
      <c r="G727" s="209"/>
      <c r="H727" s="213" t="s">
        <v>36</v>
      </c>
      <c r="I727" s="214"/>
      <c r="J727" s="209"/>
      <c r="K727" s="209"/>
      <c r="L727" s="215"/>
      <c r="M727" s="216"/>
      <c r="N727" s="217"/>
      <c r="O727" s="217"/>
      <c r="P727" s="217"/>
      <c r="Q727" s="217"/>
      <c r="R727" s="217"/>
      <c r="S727" s="217"/>
      <c r="T727" s="218"/>
      <c r="AT727" s="219" t="s">
        <v>157</v>
      </c>
      <c r="AU727" s="219" t="s">
        <v>88</v>
      </c>
      <c r="AV727" s="12" t="s">
        <v>23</v>
      </c>
      <c r="AW727" s="12" t="s">
        <v>44</v>
      </c>
      <c r="AX727" s="12" t="s">
        <v>79</v>
      </c>
      <c r="AY727" s="219" t="s">
        <v>148</v>
      </c>
    </row>
    <row r="728" spans="2:51" s="13" customFormat="1" ht="12">
      <c r="B728" s="220"/>
      <c r="C728" s="221"/>
      <c r="D728" s="210" t="s">
        <v>157</v>
      </c>
      <c r="E728" s="222" t="s">
        <v>36</v>
      </c>
      <c r="F728" s="223" t="s">
        <v>933</v>
      </c>
      <c r="G728" s="221"/>
      <c r="H728" s="224">
        <v>13.5</v>
      </c>
      <c r="I728" s="225"/>
      <c r="J728" s="221"/>
      <c r="K728" s="221"/>
      <c r="L728" s="226"/>
      <c r="M728" s="227"/>
      <c r="N728" s="228"/>
      <c r="O728" s="228"/>
      <c r="P728" s="228"/>
      <c r="Q728" s="228"/>
      <c r="R728" s="228"/>
      <c r="S728" s="228"/>
      <c r="T728" s="229"/>
      <c r="AT728" s="230" t="s">
        <v>157</v>
      </c>
      <c r="AU728" s="230" t="s">
        <v>88</v>
      </c>
      <c r="AV728" s="13" t="s">
        <v>88</v>
      </c>
      <c r="AW728" s="13" t="s">
        <v>44</v>
      </c>
      <c r="AX728" s="13" t="s">
        <v>79</v>
      </c>
      <c r="AY728" s="230" t="s">
        <v>148</v>
      </c>
    </row>
    <row r="729" spans="2:51" s="13" customFormat="1" ht="12">
      <c r="B729" s="220"/>
      <c r="C729" s="221"/>
      <c r="D729" s="210" t="s">
        <v>157</v>
      </c>
      <c r="E729" s="222" t="s">
        <v>36</v>
      </c>
      <c r="F729" s="223" t="s">
        <v>934</v>
      </c>
      <c r="G729" s="221"/>
      <c r="H729" s="224">
        <v>2</v>
      </c>
      <c r="I729" s="225"/>
      <c r="J729" s="221"/>
      <c r="K729" s="221"/>
      <c r="L729" s="226"/>
      <c r="M729" s="227"/>
      <c r="N729" s="228"/>
      <c r="O729" s="228"/>
      <c r="P729" s="228"/>
      <c r="Q729" s="228"/>
      <c r="R729" s="228"/>
      <c r="S729" s="228"/>
      <c r="T729" s="229"/>
      <c r="AT729" s="230" t="s">
        <v>157</v>
      </c>
      <c r="AU729" s="230" t="s">
        <v>88</v>
      </c>
      <c r="AV729" s="13" t="s">
        <v>88</v>
      </c>
      <c r="AW729" s="13" t="s">
        <v>44</v>
      </c>
      <c r="AX729" s="13" t="s">
        <v>79</v>
      </c>
      <c r="AY729" s="230" t="s">
        <v>148</v>
      </c>
    </row>
    <row r="730" spans="2:51" s="14" customFormat="1" ht="12">
      <c r="B730" s="231"/>
      <c r="C730" s="232"/>
      <c r="D730" s="233" t="s">
        <v>157</v>
      </c>
      <c r="E730" s="234" t="s">
        <v>36</v>
      </c>
      <c r="F730" s="235" t="s">
        <v>161</v>
      </c>
      <c r="G730" s="232"/>
      <c r="H730" s="236">
        <v>15.5</v>
      </c>
      <c r="I730" s="237"/>
      <c r="J730" s="232"/>
      <c r="K730" s="232"/>
      <c r="L730" s="238"/>
      <c r="M730" s="239"/>
      <c r="N730" s="240"/>
      <c r="O730" s="240"/>
      <c r="P730" s="240"/>
      <c r="Q730" s="240"/>
      <c r="R730" s="240"/>
      <c r="S730" s="240"/>
      <c r="T730" s="241"/>
      <c r="AT730" s="242" t="s">
        <v>157</v>
      </c>
      <c r="AU730" s="242" t="s">
        <v>88</v>
      </c>
      <c r="AV730" s="14" t="s">
        <v>155</v>
      </c>
      <c r="AW730" s="14" t="s">
        <v>44</v>
      </c>
      <c r="AX730" s="14" t="s">
        <v>23</v>
      </c>
      <c r="AY730" s="242" t="s">
        <v>148</v>
      </c>
    </row>
    <row r="731" spans="2:65" s="1" customFormat="1" ht="22.5" customHeight="1">
      <c r="B731" s="37"/>
      <c r="C731" s="196" t="s">
        <v>935</v>
      </c>
      <c r="D731" s="196" t="s">
        <v>150</v>
      </c>
      <c r="E731" s="197" t="s">
        <v>936</v>
      </c>
      <c r="F731" s="198" t="s">
        <v>937</v>
      </c>
      <c r="G731" s="199" t="s">
        <v>293</v>
      </c>
      <c r="H731" s="200">
        <v>5.2</v>
      </c>
      <c r="I731" s="201"/>
      <c r="J731" s="202">
        <f>ROUND(I731*H731,2)</f>
        <v>0</v>
      </c>
      <c r="K731" s="198" t="s">
        <v>154</v>
      </c>
      <c r="L731" s="57"/>
      <c r="M731" s="203" t="s">
        <v>36</v>
      </c>
      <c r="N731" s="204" t="s">
        <v>50</v>
      </c>
      <c r="O731" s="38"/>
      <c r="P731" s="205">
        <f>O731*H731</f>
        <v>0</v>
      </c>
      <c r="Q731" s="205">
        <v>0.00184</v>
      </c>
      <c r="R731" s="205">
        <f>Q731*H731</f>
        <v>0.009568</v>
      </c>
      <c r="S731" s="205">
        <v>0</v>
      </c>
      <c r="T731" s="206">
        <f>S731*H731</f>
        <v>0</v>
      </c>
      <c r="AR731" s="19" t="s">
        <v>231</v>
      </c>
      <c r="AT731" s="19" t="s">
        <v>150</v>
      </c>
      <c r="AU731" s="19" t="s">
        <v>88</v>
      </c>
      <c r="AY731" s="19" t="s">
        <v>148</v>
      </c>
      <c r="BE731" s="207">
        <f>IF(N731="základní",J731,0)</f>
        <v>0</v>
      </c>
      <c r="BF731" s="207">
        <f>IF(N731="snížená",J731,0)</f>
        <v>0</v>
      </c>
      <c r="BG731" s="207">
        <f>IF(N731="zákl. přenesená",J731,0)</f>
        <v>0</v>
      </c>
      <c r="BH731" s="207">
        <f>IF(N731="sníž. přenesená",J731,0)</f>
        <v>0</v>
      </c>
      <c r="BI731" s="207">
        <f>IF(N731="nulová",J731,0)</f>
        <v>0</v>
      </c>
      <c r="BJ731" s="19" t="s">
        <v>23</v>
      </c>
      <c r="BK731" s="207">
        <f>ROUND(I731*H731,2)</f>
        <v>0</v>
      </c>
      <c r="BL731" s="19" t="s">
        <v>231</v>
      </c>
      <c r="BM731" s="19" t="s">
        <v>938</v>
      </c>
    </row>
    <row r="732" spans="2:51" s="12" customFormat="1" ht="12">
      <c r="B732" s="208"/>
      <c r="C732" s="209"/>
      <c r="D732" s="210" t="s">
        <v>157</v>
      </c>
      <c r="E732" s="211" t="s">
        <v>36</v>
      </c>
      <c r="F732" s="212" t="s">
        <v>159</v>
      </c>
      <c r="G732" s="209"/>
      <c r="H732" s="213" t="s">
        <v>36</v>
      </c>
      <c r="I732" s="214"/>
      <c r="J732" s="209"/>
      <c r="K732" s="209"/>
      <c r="L732" s="215"/>
      <c r="M732" s="216"/>
      <c r="N732" s="217"/>
      <c r="O732" s="217"/>
      <c r="P732" s="217"/>
      <c r="Q732" s="217"/>
      <c r="R732" s="217"/>
      <c r="S732" s="217"/>
      <c r="T732" s="218"/>
      <c r="AT732" s="219" t="s">
        <v>157</v>
      </c>
      <c r="AU732" s="219" t="s">
        <v>88</v>
      </c>
      <c r="AV732" s="12" t="s">
        <v>23</v>
      </c>
      <c r="AW732" s="12" t="s">
        <v>44</v>
      </c>
      <c r="AX732" s="12" t="s">
        <v>79</v>
      </c>
      <c r="AY732" s="219" t="s">
        <v>148</v>
      </c>
    </row>
    <row r="733" spans="2:51" s="13" customFormat="1" ht="12">
      <c r="B733" s="220"/>
      <c r="C733" s="221"/>
      <c r="D733" s="210" t="s">
        <v>157</v>
      </c>
      <c r="E733" s="222" t="s">
        <v>36</v>
      </c>
      <c r="F733" s="223" t="s">
        <v>939</v>
      </c>
      <c r="G733" s="221"/>
      <c r="H733" s="224">
        <v>5.2</v>
      </c>
      <c r="I733" s="225"/>
      <c r="J733" s="221"/>
      <c r="K733" s="221"/>
      <c r="L733" s="226"/>
      <c r="M733" s="227"/>
      <c r="N733" s="228"/>
      <c r="O733" s="228"/>
      <c r="P733" s="228"/>
      <c r="Q733" s="228"/>
      <c r="R733" s="228"/>
      <c r="S733" s="228"/>
      <c r="T733" s="229"/>
      <c r="AT733" s="230" t="s">
        <v>157</v>
      </c>
      <c r="AU733" s="230" t="s">
        <v>88</v>
      </c>
      <c r="AV733" s="13" t="s">
        <v>88</v>
      </c>
      <c r="AW733" s="13" t="s">
        <v>44</v>
      </c>
      <c r="AX733" s="13" t="s">
        <v>79</v>
      </c>
      <c r="AY733" s="230" t="s">
        <v>148</v>
      </c>
    </row>
    <row r="734" spans="2:51" s="14" customFormat="1" ht="12">
      <c r="B734" s="231"/>
      <c r="C734" s="232"/>
      <c r="D734" s="233" t="s">
        <v>157</v>
      </c>
      <c r="E734" s="234" t="s">
        <v>36</v>
      </c>
      <c r="F734" s="235" t="s">
        <v>161</v>
      </c>
      <c r="G734" s="232"/>
      <c r="H734" s="236">
        <v>5.2</v>
      </c>
      <c r="I734" s="237"/>
      <c r="J734" s="232"/>
      <c r="K734" s="232"/>
      <c r="L734" s="238"/>
      <c r="M734" s="239"/>
      <c r="N734" s="240"/>
      <c r="O734" s="240"/>
      <c r="P734" s="240"/>
      <c r="Q734" s="240"/>
      <c r="R734" s="240"/>
      <c r="S734" s="240"/>
      <c r="T734" s="241"/>
      <c r="AT734" s="242" t="s">
        <v>157</v>
      </c>
      <c r="AU734" s="242" t="s">
        <v>88</v>
      </c>
      <c r="AV734" s="14" t="s">
        <v>155</v>
      </c>
      <c r="AW734" s="14" t="s">
        <v>44</v>
      </c>
      <c r="AX734" s="14" t="s">
        <v>23</v>
      </c>
      <c r="AY734" s="242" t="s">
        <v>148</v>
      </c>
    </row>
    <row r="735" spans="2:65" s="1" customFormat="1" ht="22.5" customHeight="1">
      <c r="B735" s="37"/>
      <c r="C735" s="196" t="s">
        <v>940</v>
      </c>
      <c r="D735" s="196" t="s">
        <v>150</v>
      </c>
      <c r="E735" s="197" t="s">
        <v>941</v>
      </c>
      <c r="F735" s="198" t="s">
        <v>942</v>
      </c>
      <c r="G735" s="199" t="s">
        <v>293</v>
      </c>
      <c r="H735" s="200">
        <v>7.625</v>
      </c>
      <c r="I735" s="201"/>
      <c r="J735" s="202">
        <f>ROUND(I735*H735,2)</f>
        <v>0</v>
      </c>
      <c r="K735" s="198" t="s">
        <v>154</v>
      </c>
      <c r="L735" s="57"/>
      <c r="M735" s="203" t="s">
        <v>36</v>
      </c>
      <c r="N735" s="204" t="s">
        <v>50</v>
      </c>
      <c r="O735" s="38"/>
      <c r="P735" s="205">
        <f>O735*H735</f>
        <v>0</v>
      </c>
      <c r="Q735" s="205">
        <v>0.00227</v>
      </c>
      <c r="R735" s="205">
        <f>Q735*H735</f>
        <v>0.017308749999999998</v>
      </c>
      <c r="S735" s="205">
        <v>0</v>
      </c>
      <c r="T735" s="206">
        <f>S735*H735</f>
        <v>0</v>
      </c>
      <c r="AR735" s="19" t="s">
        <v>231</v>
      </c>
      <c r="AT735" s="19" t="s">
        <v>150</v>
      </c>
      <c r="AU735" s="19" t="s">
        <v>88</v>
      </c>
      <c r="AY735" s="19" t="s">
        <v>148</v>
      </c>
      <c r="BE735" s="207">
        <f>IF(N735="základní",J735,0)</f>
        <v>0</v>
      </c>
      <c r="BF735" s="207">
        <f>IF(N735="snížená",J735,0)</f>
        <v>0</v>
      </c>
      <c r="BG735" s="207">
        <f>IF(N735="zákl. přenesená",J735,0)</f>
        <v>0</v>
      </c>
      <c r="BH735" s="207">
        <f>IF(N735="sníž. přenesená",J735,0)</f>
        <v>0</v>
      </c>
      <c r="BI735" s="207">
        <f>IF(N735="nulová",J735,0)</f>
        <v>0</v>
      </c>
      <c r="BJ735" s="19" t="s">
        <v>23</v>
      </c>
      <c r="BK735" s="207">
        <f>ROUND(I735*H735,2)</f>
        <v>0</v>
      </c>
      <c r="BL735" s="19" t="s">
        <v>231</v>
      </c>
      <c r="BM735" s="19" t="s">
        <v>943</v>
      </c>
    </row>
    <row r="736" spans="2:51" s="12" customFormat="1" ht="12">
      <c r="B736" s="208"/>
      <c r="C736" s="209"/>
      <c r="D736" s="210" t="s">
        <v>157</v>
      </c>
      <c r="E736" s="211" t="s">
        <v>36</v>
      </c>
      <c r="F736" s="212" t="s">
        <v>159</v>
      </c>
      <c r="G736" s="209"/>
      <c r="H736" s="213" t="s">
        <v>36</v>
      </c>
      <c r="I736" s="214"/>
      <c r="J736" s="209"/>
      <c r="K736" s="209"/>
      <c r="L736" s="215"/>
      <c r="M736" s="216"/>
      <c r="N736" s="217"/>
      <c r="O736" s="217"/>
      <c r="P736" s="217"/>
      <c r="Q736" s="217"/>
      <c r="R736" s="217"/>
      <c r="S736" s="217"/>
      <c r="T736" s="218"/>
      <c r="AT736" s="219" t="s">
        <v>157</v>
      </c>
      <c r="AU736" s="219" t="s">
        <v>88</v>
      </c>
      <c r="AV736" s="12" t="s">
        <v>23</v>
      </c>
      <c r="AW736" s="12" t="s">
        <v>44</v>
      </c>
      <c r="AX736" s="12" t="s">
        <v>79</v>
      </c>
      <c r="AY736" s="219" t="s">
        <v>148</v>
      </c>
    </row>
    <row r="737" spans="2:51" s="13" customFormat="1" ht="12">
      <c r="B737" s="220"/>
      <c r="C737" s="221"/>
      <c r="D737" s="210" t="s">
        <v>157</v>
      </c>
      <c r="E737" s="222" t="s">
        <v>36</v>
      </c>
      <c r="F737" s="223" t="s">
        <v>944</v>
      </c>
      <c r="G737" s="221"/>
      <c r="H737" s="224">
        <v>7.625</v>
      </c>
      <c r="I737" s="225"/>
      <c r="J737" s="221"/>
      <c r="K737" s="221"/>
      <c r="L737" s="226"/>
      <c r="M737" s="227"/>
      <c r="N737" s="228"/>
      <c r="O737" s="228"/>
      <c r="P737" s="228"/>
      <c r="Q737" s="228"/>
      <c r="R737" s="228"/>
      <c r="S737" s="228"/>
      <c r="T737" s="229"/>
      <c r="AT737" s="230" t="s">
        <v>157</v>
      </c>
      <c r="AU737" s="230" t="s">
        <v>88</v>
      </c>
      <c r="AV737" s="13" t="s">
        <v>88</v>
      </c>
      <c r="AW737" s="13" t="s">
        <v>44</v>
      </c>
      <c r="AX737" s="13" t="s">
        <v>79</v>
      </c>
      <c r="AY737" s="230" t="s">
        <v>148</v>
      </c>
    </row>
    <row r="738" spans="2:51" s="14" customFormat="1" ht="12">
      <c r="B738" s="231"/>
      <c r="C738" s="232"/>
      <c r="D738" s="233" t="s">
        <v>157</v>
      </c>
      <c r="E738" s="234" t="s">
        <v>36</v>
      </c>
      <c r="F738" s="235" t="s">
        <v>161</v>
      </c>
      <c r="G738" s="232"/>
      <c r="H738" s="236">
        <v>7.625</v>
      </c>
      <c r="I738" s="237"/>
      <c r="J738" s="232"/>
      <c r="K738" s="232"/>
      <c r="L738" s="238"/>
      <c r="M738" s="239"/>
      <c r="N738" s="240"/>
      <c r="O738" s="240"/>
      <c r="P738" s="240"/>
      <c r="Q738" s="240"/>
      <c r="R738" s="240"/>
      <c r="S738" s="240"/>
      <c r="T738" s="241"/>
      <c r="AT738" s="242" t="s">
        <v>157</v>
      </c>
      <c r="AU738" s="242" t="s">
        <v>88</v>
      </c>
      <c r="AV738" s="14" t="s">
        <v>155</v>
      </c>
      <c r="AW738" s="14" t="s">
        <v>44</v>
      </c>
      <c r="AX738" s="14" t="s">
        <v>23</v>
      </c>
      <c r="AY738" s="242" t="s">
        <v>148</v>
      </c>
    </row>
    <row r="739" spans="2:65" s="1" customFormat="1" ht="31.5" customHeight="1">
      <c r="B739" s="37"/>
      <c r="C739" s="196" t="s">
        <v>945</v>
      </c>
      <c r="D739" s="196" t="s">
        <v>150</v>
      </c>
      <c r="E739" s="197" t="s">
        <v>946</v>
      </c>
      <c r="F739" s="198" t="s">
        <v>947</v>
      </c>
      <c r="G739" s="199" t="s">
        <v>293</v>
      </c>
      <c r="H739" s="200">
        <v>8.5</v>
      </c>
      <c r="I739" s="201"/>
      <c r="J739" s="202">
        <f>ROUND(I739*H739,2)</f>
        <v>0</v>
      </c>
      <c r="K739" s="198" t="s">
        <v>154</v>
      </c>
      <c r="L739" s="57"/>
      <c r="M739" s="203" t="s">
        <v>36</v>
      </c>
      <c r="N739" s="204" t="s">
        <v>50</v>
      </c>
      <c r="O739" s="38"/>
      <c r="P739" s="205">
        <f>O739*H739</f>
        <v>0</v>
      </c>
      <c r="Q739" s="205">
        <v>0.00064</v>
      </c>
      <c r="R739" s="205">
        <f>Q739*H739</f>
        <v>0.00544</v>
      </c>
      <c r="S739" s="205">
        <v>0</v>
      </c>
      <c r="T739" s="206">
        <f>S739*H739</f>
        <v>0</v>
      </c>
      <c r="AR739" s="19" t="s">
        <v>231</v>
      </c>
      <c r="AT739" s="19" t="s">
        <v>150</v>
      </c>
      <c r="AU739" s="19" t="s">
        <v>88</v>
      </c>
      <c r="AY739" s="19" t="s">
        <v>148</v>
      </c>
      <c r="BE739" s="207">
        <f>IF(N739="základní",J739,0)</f>
        <v>0</v>
      </c>
      <c r="BF739" s="207">
        <f>IF(N739="snížená",J739,0)</f>
        <v>0</v>
      </c>
      <c r="BG739" s="207">
        <f>IF(N739="zákl. přenesená",J739,0)</f>
        <v>0</v>
      </c>
      <c r="BH739" s="207">
        <f>IF(N739="sníž. přenesená",J739,0)</f>
        <v>0</v>
      </c>
      <c r="BI739" s="207">
        <f>IF(N739="nulová",J739,0)</f>
        <v>0</v>
      </c>
      <c r="BJ739" s="19" t="s">
        <v>23</v>
      </c>
      <c r="BK739" s="207">
        <f>ROUND(I739*H739,2)</f>
        <v>0</v>
      </c>
      <c r="BL739" s="19" t="s">
        <v>231</v>
      </c>
      <c r="BM739" s="19" t="s">
        <v>948</v>
      </c>
    </row>
    <row r="740" spans="2:51" s="12" customFormat="1" ht="12">
      <c r="B740" s="208"/>
      <c r="C740" s="209"/>
      <c r="D740" s="210" t="s">
        <v>157</v>
      </c>
      <c r="E740" s="211" t="s">
        <v>36</v>
      </c>
      <c r="F740" s="212" t="s">
        <v>159</v>
      </c>
      <c r="G740" s="209"/>
      <c r="H740" s="213" t="s">
        <v>36</v>
      </c>
      <c r="I740" s="214"/>
      <c r="J740" s="209"/>
      <c r="K740" s="209"/>
      <c r="L740" s="215"/>
      <c r="M740" s="216"/>
      <c r="N740" s="217"/>
      <c r="O740" s="217"/>
      <c r="P740" s="217"/>
      <c r="Q740" s="217"/>
      <c r="R740" s="217"/>
      <c r="S740" s="217"/>
      <c r="T740" s="218"/>
      <c r="AT740" s="219" t="s">
        <v>157</v>
      </c>
      <c r="AU740" s="219" t="s">
        <v>88</v>
      </c>
      <c r="AV740" s="12" t="s">
        <v>23</v>
      </c>
      <c r="AW740" s="12" t="s">
        <v>44</v>
      </c>
      <c r="AX740" s="12" t="s">
        <v>79</v>
      </c>
      <c r="AY740" s="219" t="s">
        <v>148</v>
      </c>
    </row>
    <row r="741" spans="2:51" s="12" customFormat="1" ht="12">
      <c r="B741" s="208"/>
      <c r="C741" s="209"/>
      <c r="D741" s="210" t="s">
        <v>157</v>
      </c>
      <c r="E741" s="211" t="s">
        <v>36</v>
      </c>
      <c r="F741" s="212" t="s">
        <v>900</v>
      </c>
      <c r="G741" s="209"/>
      <c r="H741" s="213" t="s">
        <v>36</v>
      </c>
      <c r="I741" s="214"/>
      <c r="J741" s="209"/>
      <c r="K741" s="209"/>
      <c r="L741" s="215"/>
      <c r="M741" s="216"/>
      <c r="N741" s="217"/>
      <c r="O741" s="217"/>
      <c r="P741" s="217"/>
      <c r="Q741" s="217"/>
      <c r="R741" s="217"/>
      <c r="S741" s="217"/>
      <c r="T741" s="218"/>
      <c r="AT741" s="219" t="s">
        <v>157</v>
      </c>
      <c r="AU741" s="219" t="s">
        <v>88</v>
      </c>
      <c r="AV741" s="12" t="s">
        <v>23</v>
      </c>
      <c r="AW741" s="12" t="s">
        <v>44</v>
      </c>
      <c r="AX741" s="12" t="s">
        <v>79</v>
      </c>
      <c r="AY741" s="219" t="s">
        <v>148</v>
      </c>
    </row>
    <row r="742" spans="2:51" s="13" customFormat="1" ht="12">
      <c r="B742" s="220"/>
      <c r="C742" s="221"/>
      <c r="D742" s="210" t="s">
        <v>157</v>
      </c>
      <c r="E742" s="222" t="s">
        <v>36</v>
      </c>
      <c r="F742" s="223" t="s">
        <v>901</v>
      </c>
      <c r="G742" s="221"/>
      <c r="H742" s="224">
        <v>8.5</v>
      </c>
      <c r="I742" s="225"/>
      <c r="J742" s="221"/>
      <c r="K742" s="221"/>
      <c r="L742" s="226"/>
      <c r="M742" s="227"/>
      <c r="N742" s="228"/>
      <c r="O742" s="228"/>
      <c r="P742" s="228"/>
      <c r="Q742" s="228"/>
      <c r="R742" s="228"/>
      <c r="S742" s="228"/>
      <c r="T742" s="229"/>
      <c r="AT742" s="230" t="s">
        <v>157</v>
      </c>
      <c r="AU742" s="230" t="s">
        <v>88</v>
      </c>
      <c r="AV742" s="13" t="s">
        <v>88</v>
      </c>
      <c r="AW742" s="13" t="s">
        <v>44</v>
      </c>
      <c r="AX742" s="13" t="s">
        <v>79</v>
      </c>
      <c r="AY742" s="230" t="s">
        <v>148</v>
      </c>
    </row>
    <row r="743" spans="2:51" s="14" customFormat="1" ht="12">
      <c r="B743" s="231"/>
      <c r="C743" s="232"/>
      <c r="D743" s="233" t="s">
        <v>157</v>
      </c>
      <c r="E743" s="234" t="s">
        <v>36</v>
      </c>
      <c r="F743" s="235" t="s">
        <v>161</v>
      </c>
      <c r="G743" s="232"/>
      <c r="H743" s="236">
        <v>8.5</v>
      </c>
      <c r="I743" s="237"/>
      <c r="J743" s="232"/>
      <c r="K743" s="232"/>
      <c r="L743" s="238"/>
      <c r="M743" s="239"/>
      <c r="N743" s="240"/>
      <c r="O743" s="240"/>
      <c r="P743" s="240"/>
      <c r="Q743" s="240"/>
      <c r="R743" s="240"/>
      <c r="S743" s="240"/>
      <c r="T743" s="241"/>
      <c r="AT743" s="242" t="s">
        <v>157</v>
      </c>
      <c r="AU743" s="242" t="s">
        <v>88</v>
      </c>
      <c r="AV743" s="14" t="s">
        <v>155</v>
      </c>
      <c r="AW743" s="14" t="s">
        <v>44</v>
      </c>
      <c r="AX743" s="14" t="s">
        <v>23</v>
      </c>
      <c r="AY743" s="242" t="s">
        <v>148</v>
      </c>
    </row>
    <row r="744" spans="2:65" s="1" customFormat="1" ht="31.5" customHeight="1">
      <c r="B744" s="37"/>
      <c r="C744" s="196" t="s">
        <v>675</v>
      </c>
      <c r="D744" s="196" t="s">
        <v>150</v>
      </c>
      <c r="E744" s="197" t="s">
        <v>949</v>
      </c>
      <c r="F744" s="198" t="s">
        <v>950</v>
      </c>
      <c r="G744" s="199" t="s">
        <v>293</v>
      </c>
      <c r="H744" s="200">
        <v>83.77</v>
      </c>
      <c r="I744" s="201"/>
      <c r="J744" s="202">
        <f>ROUND(I744*H744,2)</f>
        <v>0</v>
      </c>
      <c r="K744" s="198" t="s">
        <v>154</v>
      </c>
      <c r="L744" s="57"/>
      <c r="M744" s="203" t="s">
        <v>36</v>
      </c>
      <c r="N744" s="204" t="s">
        <v>50</v>
      </c>
      <c r="O744" s="38"/>
      <c r="P744" s="205">
        <f>O744*H744</f>
        <v>0</v>
      </c>
      <c r="Q744" s="205">
        <v>0.00151</v>
      </c>
      <c r="R744" s="205">
        <f>Q744*H744</f>
        <v>0.12649269999999999</v>
      </c>
      <c r="S744" s="205">
        <v>0</v>
      </c>
      <c r="T744" s="206">
        <f>S744*H744</f>
        <v>0</v>
      </c>
      <c r="AR744" s="19" t="s">
        <v>231</v>
      </c>
      <c r="AT744" s="19" t="s">
        <v>150</v>
      </c>
      <c r="AU744" s="19" t="s">
        <v>88</v>
      </c>
      <c r="AY744" s="19" t="s">
        <v>148</v>
      </c>
      <c r="BE744" s="207">
        <f>IF(N744="základní",J744,0)</f>
        <v>0</v>
      </c>
      <c r="BF744" s="207">
        <f>IF(N744="snížená",J744,0)</f>
        <v>0</v>
      </c>
      <c r="BG744" s="207">
        <f>IF(N744="zákl. přenesená",J744,0)</f>
        <v>0</v>
      </c>
      <c r="BH744" s="207">
        <f>IF(N744="sníž. přenesená",J744,0)</f>
        <v>0</v>
      </c>
      <c r="BI744" s="207">
        <f>IF(N744="nulová",J744,0)</f>
        <v>0</v>
      </c>
      <c r="BJ744" s="19" t="s">
        <v>23</v>
      </c>
      <c r="BK744" s="207">
        <f>ROUND(I744*H744,2)</f>
        <v>0</v>
      </c>
      <c r="BL744" s="19" t="s">
        <v>231</v>
      </c>
      <c r="BM744" s="19" t="s">
        <v>951</v>
      </c>
    </row>
    <row r="745" spans="2:51" s="12" customFormat="1" ht="24">
      <c r="B745" s="208"/>
      <c r="C745" s="209"/>
      <c r="D745" s="210" t="s">
        <v>157</v>
      </c>
      <c r="E745" s="211" t="s">
        <v>36</v>
      </c>
      <c r="F745" s="212" t="s">
        <v>952</v>
      </c>
      <c r="G745" s="209"/>
      <c r="H745" s="213" t="s">
        <v>36</v>
      </c>
      <c r="I745" s="214"/>
      <c r="J745" s="209"/>
      <c r="K745" s="209"/>
      <c r="L745" s="215"/>
      <c r="M745" s="216"/>
      <c r="N745" s="217"/>
      <c r="O745" s="217"/>
      <c r="P745" s="217"/>
      <c r="Q745" s="217"/>
      <c r="R745" s="217"/>
      <c r="S745" s="217"/>
      <c r="T745" s="218"/>
      <c r="AT745" s="219" t="s">
        <v>157</v>
      </c>
      <c r="AU745" s="219" t="s">
        <v>88</v>
      </c>
      <c r="AV745" s="12" t="s">
        <v>23</v>
      </c>
      <c r="AW745" s="12" t="s">
        <v>44</v>
      </c>
      <c r="AX745" s="12" t="s">
        <v>79</v>
      </c>
      <c r="AY745" s="219" t="s">
        <v>148</v>
      </c>
    </row>
    <row r="746" spans="2:51" s="13" customFormat="1" ht="12">
      <c r="B746" s="220"/>
      <c r="C746" s="221"/>
      <c r="D746" s="210" t="s">
        <v>157</v>
      </c>
      <c r="E746" s="222" t="s">
        <v>36</v>
      </c>
      <c r="F746" s="223" t="s">
        <v>953</v>
      </c>
      <c r="G746" s="221"/>
      <c r="H746" s="224">
        <v>19.75</v>
      </c>
      <c r="I746" s="225"/>
      <c r="J746" s="221"/>
      <c r="K746" s="221"/>
      <c r="L746" s="226"/>
      <c r="M746" s="227"/>
      <c r="N746" s="228"/>
      <c r="O746" s="228"/>
      <c r="P746" s="228"/>
      <c r="Q746" s="228"/>
      <c r="R746" s="228"/>
      <c r="S746" s="228"/>
      <c r="T746" s="229"/>
      <c r="AT746" s="230" t="s">
        <v>157</v>
      </c>
      <c r="AU746" s="230" t="s">
        <v>88</v>
      </c>
      <c r="AV746" s="13" t="s">
        <v>88</v>
      </c>
      <c r="AW746" s="13" t="s">
        <v>44</v>
      </c>
      <c r="AX746" s="13" t="s">
        <v>79</v>
      </c>
      <c r="AY746" s="230" t="s">
        <v>148</v>
      </c>
    </row>
    <row r="747" spans="2:51" s="13" customFormat="1" ht="12">
      <c r="B747" s="220"/>
      <c r="C747" s="221"/>
      <c r="D747" s="210" t="s">
        <v>157</v>
      </c>
      <c r="E747" s="222" t="s">
        <v>36</v>
      </c>
      <c r="F747" s="223" t="s">
        <v>954</v>
      </c>
      <c r="G747" s="221"/>
      <c r="H747" s="224">
        <v>60.48</v>
      </c>
      <c r="I747" s="225"/>
      <c r="J747" s="221"/>
      <c r="K747" s="221"/>
      <c r="L747" s="226"/>
      <c r="M747" s="227"/>
      <c r="N747" s="228"/>
      <c r="O747" s="228"/>
      <c r="P747" s="228"/>
      <c r="Q747" s="228"/>
      <c r="R747" s="228"/>
      <c r="S747" s="228"/>
      <c r="T747" s="229"/>
      <c r="AT747" s="230" t="s">
        <v>157</v>
      </c>
      <c r="AU747" s="230" t="s">
        <v>88</v>
      </c>
      <c r="AV747" s="13" t="s">
        <v>88</v>
      </c>
      <c r="AW747" s="13" t="s">
        <v>44</v>
      </c>
      <c r="AX747" s="13" t="s">
        <v>79</v>
      </c>
      <c r="AY747" s="230" t="s">
        <v>148</v>
      </c>
    </row>
    <row r="748" spans="2:51" s="13" customFormat="1" ht="12">
      <c r="B748" s="220"/>
      <c r="C748" s="221"/>
      <c r="D748" s="210" t="s">
        <v>157</v>
      </c>
      <c r="E748" s="222" t="s">
        <v>36</v>
      </c>
      <c r="F748" s="223" t="s">
        <v>897</v>
      </c>
      <c r="G748" s="221"/>
      <c r="H748" s="224">
        <v>3.54</v>
      </c>
      <c r="I748" s="225"/>
      <c r="J748" s="221"/>
      <c r="K748" s="221"/>
      <c r="L748" s="226"/>
      <c r="M748" s="227"/>
      <c r="N748" s="228"/>
      <c r="O748" s="228"/>
      <c r="P748" s="228"/>
      <c r="Q748" s="228"/>
      <c r="R748" s="228"/>
      <c r="S748" s="228"/>
      <c r="T748" s="229"/>
      <c r="AT748" s="230" t="s">
        <v>157</v>
      </c>
      <c r="AU748" s="230" t="s">
        <v>88</v>
      </c>
      <c r="AV748" s="13" t="s">
        <v>88</v>
      </c>
      <c r="AW748" s="13" t="s">
        <v>44</v>
      </c>
      <c r="AX748" s="13" t="s">
        <v>79</v>
      </c>
      <c r="AY748" s="230" t="s">
        <v>148</v>
      </c>
    </row>
    <row r="749" spans="2:51" s="14" customFormat="1" ht="12">
      <c r="B749" s="231"/>
      <c r="C749" s="232"/>
      <c r="D749" s="233" t="s">
        <v>157</v>
      </c>
      <c r="E749" s="234" t="s">
        <v>36</v>
      </c>
      <c r="F749" s="235" t="s">
        <v>161</v>
      </c>
      <c r="G749" s="232"/>
      <c r="H749" s="236">
        <v>83.77</v>
      </c>
      <c r="I749" s="237"/>
      <c r="J749" s="232"/>
      <c r="K749" s="232"/>
      <c r="L749" s="238"/>
      <c r="M749" s="239"/>
      <c r="N749" s="240"/>
      <c r="O749" s="240"/>
      <c r="P749" s="240"/>
      <c r="Q749" s="240"/>
      <c r="R749" s="240"/>
      <c r="S749" s="240"/>
      <c r="T749" s="241"/>
      <c r="AT749" s="242" t="s">
        <v>157</v>
      </c>
      <c r="AU749" s="242" t="s">
        <v>88</v>
      </c>
      <c r="AV749" s="14" t="s">
        <v>155</v>
      </c>
      <c r="AW749" s="14" t="s">
        <v>44</v>
      </c>
      <c r="AX749" s="14" t="s">
        <v>23</v>
      </c>
      <c r="AY749" s="242" t="s">
        <v>148</v>
      </c>
    </row>
    <row r="750" spans="2:65" s="1" customFormat="1" ht="22.5" customHeight="1">
      <c r="B750" s="37"/>
      <c r="C750" s="196" t="s">
        <v>955</v>
      </c>
      <c r="D750" s="196" t="s">
        <v>150</v>
      </c>
      <c r="E750" s="197" t="s">
        <v>956</v>
      </c>
      <c r="F750" s="198" t="s">
        <v>957</v>
      </c>
      <c r="G750" s="199" t="s">
        <v>293</v>
      </c>
      <c r="H750" s="200">
        <v>1.8</v>
      </c>
      <c r="I750" s="201"/>
      <c r="J750" s="202">
        <f>ROUND(I750*H750,2)</f>
        <v>0</v>
      </c>
      <c r="K750" s="198" t="s">
        <v>154</v>
      </c>
      <c r="L750" s="57"/>
      <c r="M750" s="203" t="s">
        <v>36</v>
      </c>
      <c r="N750" s="204" t="s">
        <v>50</v>
      </c>
      <c r="O750" s="38"/>
      <c r="P750" s="205">
        <f>O750*H750</f>
        <v>0</v>
      </c>
      <c r="Q750" s="205">
        <v>0.00301</v>
      </c>
      <c r="R750" s="205">
        <f>Q750*H750</f>
        <v>0.005418</v>
      </c>
      <c r="S750" s="205">
        <v>0</v>
      </c>
      <c r="T750" s="206">
        <f>S750*H750</f>
        <v>0</v>
      </c>
      <c r="AR750" s="19" t="s">
        <v>231</v>
      </c>
      <c r="AT750" s="19" t="s">
        <v>150</v>
      </c>
      <c r="AU750" s="19" t="s">
        <v>88</v>
      </c>
      <c r="AY750" s="19" t="s">
        <v>148</v>
      </c>
      <c r="BE750" s="207">
        <f>IF(N750="základní",J750,0)</f>
        <v>0</v>
      </c>
      <c r="BF750" s="207">
        <f>IF(N750="snížená",J750,0)</f>
        <v>0</v>
      </c>
      <c r="BG750" s="207">
        <f>IF(N750="zákl. přenesená",J750,0)</f>
        <v>0</v>
      </c>
      <c r="BH750" s="207">
        <f>IF(N750="sníž. přenesená",J750,0)</f>
        <v>0</v>
      </c>
      <c r="BI750" s="207">
        <f>IF(N750="nulová",J750,0)</f>
        <v>0</v>
      </c>
      <c r="BJ750" s="19" t="s">
        <v>23</v>
      </c>
      <c r="BK750" s="207">
        <f>ROUND(I750*H750,2)</f>
        <v>0</v>
      </c>
      <c r="BL750" s="19" t="s">
        <v>231</v>
      </c>
      <c r="BM750" s="19" t="s">
        <v>958</v>
      </c>
    </row>
    <row r="751" spans="2:51" s="12" customFormat="1" ht="12">
      <c r="B751" s="208"/>
      <c r="C751" s="209"/>
      <c r="D751" s="210" t="s">
        <v>157</v>
      </c>
      <c r="E751" s="211" t="s">
        <v>36</v>
      </c>
      <c r="F751" s="212" t="s">
        <v>159</v>
      </c>
      <c r="G751" s="209"/>
      <c r="H751" s="213" t="s">
        <v>36</v>
      </c>
      <c r="I751" s="214"/>
      <c r="J751" s="209"/>
      <c r="K751" s="209"/>
      <c r="L751" s="215"/>
      <c r="M751" s="216"/>
      <c r="N751" s="217"/>
      <c r="O751" s="217"/>
      <c r="P751" s="217"/>
      <c r="Q751" s="217"/>
      <c r="R751" s="217"/>
      <c r="S751" s="217"/>
      <c r="T751" s="218"/>
      <c r="AT751" s="219" t="s">
        <v>157</v>
      </c>
      <c r="AU751" s="219" t="s">
        <v>88</v>
      </c>
      <c r="AV751" s="12" t="s">
        <v>23</v>
      </c>
      <c r="AW751" s="12" t="s">
        <v>44</v>
      </c>
      <c r="AX751" s="12" t="s">
        <v>79</v>
      </c>
      <c r="AY751" s="219" t="s">
        <v>148</v>
      </c>
    </row>
    <row r="752" spans="2:51" s="13" customFormat="1" ht="12">
      <c r="B752" s="220"/>
      <c r="C752" s="221"/>
      <c r="D752" s="210" t="s">
        <v>157</v>
      </c>
      <c r="E752" s="222" t="s">
        <v>36</v>
      </c>
      <c r="F752" s="223" t="s">
        <v>906</v>
      </c>
      <c r="G752" s="221"/>
      <c r="H752" s="224">
        <v>1.8</v>
      </c>
      <c r="I752" s="225"/>
      <c r="J752" s="221"/>
      <c r="K752" s="221"/>
      <c r="L752" s="226"/>
      <c r="M752" s="227"/>
      <c r="N752" s="228"/>
      <c r="O752" s="228"/>
      <c r="P752" s="228"/>
      <c r="Q752" s="228"/>
      <c r="R752" s="228"/>
      <c r="S752" s="228"/>
      <c r="T752" s="229"/>
      <c r="AT752" s="230" t="s">
        <v>157</v>
      </c>
      <c r="AU752" s="230" t="s">
        <v>88</v>
      </c>
      <c r="AV752" s="13" t="s">
        <v>88</v>
      </c>
      <c r="AW752" s="13" t="s">
        <v>44</v>
      </c>
      <c r="AX752" s="13" t="s">
        <v>79</v>
      </c>
      <c r="AY752" s="230" t="s">
        <v>148</v>
      </c>
    </row>
    <row r="753" spans="2:51" s="14" customFormat="1" ht="12">
      <c r="B753" s="231"/>
      <c r="C753" s="232"/>
      <c r="D753" s="233" t="s">
        <v>157</v>
      </c>
      <c r="E753" s="234" t="s">
        <v>36</v>
      </c>
      <c r="F753" s="235" t="s">
        <v>161</v>
      </c>
      <c r="G753" s="232"/>
      <c r="H753" s="236">
        <v>1.8</v>
      </c>
      <c r="I753" s="237"/>
      <c r="J753" s="232"/>
      <c r="K753" s="232"/>
      <c r="L753" s="238"/>
      <c r="M753" s="239"/>
      <c r="N753" s="240"/>
      <c r="O753" s="240"/>
      <c r="P753" s="240"/>
      <c r="Q753" s="240"/>
      <c r="R753" s="240"/>
      <c r="S753" s="240"/>
      <c r="T753" s="241"/>
      <c r="AT753" s="242" t="s">
        <v>157</v>
      </c>
      <c r="AU753" s="242" t="s">
        <v>88</v>
      </c>
      <c r="AV753" s="14" t="s">
        <v>155</v>
      </c>
      <c r="AW753" s="14" t="s">
        <v>44</v>
      </c>
      <c r="AX753" s="14" t="s">
        <v>23</v>
      </c>
      <c r="AY753" s="242" t="s">
        <v>148</v>
      </c>
    </row>
    <row r="754" spans="2:65" s="1" customFormat="1" ht="31.5" customHeight="1">
      <c r="B754" s="37"/>
      <c r="C754" s="196" t="s">
        <v>959</v>
      </c>
      <c r="D754" s="196" t="s">
        <v>150</v>
      </c>
      <c r="E754" s="197" t="s">
        <v>960</v>
      </c>
      <c r="F754" s="198" t="s">
        <v>961</v>
      </c>
      <c r="G754" s="199" t="s">
        <v>293</v>
      </c>
      <c r="H754" s="200">
        <v>5.2</v>
      </c>
      <c r="I754" s="201"/>
      <c r="J754" s="202">
        <f>ROUND(I754*H754,2)</f>
        <v>0</v>
      </c>
      <c r="K754" s="198" t="s">
        <v>154</v>
      </c>
      <c r="L754" s="57"/>
      <c r="M754" s="203" t="s">
        <v>36</v>
      </c>
      <c r="N754" s="204" t="s">
        <v>50</v>
      </c>
      <c r="O754" s="38"/>
      <c r="P754" s="205">
        <f>O754*H754</f>
        <v>0</v>
      </c>
      <c r="Q754" s="205">
        <v>0.00149</v>
      </c>
      <c r="R754" s="205">
        <f>Q754*H754</f>
        <v>0.0077480000000000005</v>
      </c>
      <c r="S754" s="205">
        <v>0</v>
      </c>
      <c r="T754" s="206">
        <f>S754*H754</f>
        <v>0</v>
      </c>
      <c r="AR754" s="19" t="s">
        <v>231</v>
      </c>
      <c r="AT754" s="19" t="s">
        <v>150</v>
      </c>
      <c r="AU754" s="19" t="s">
        <v>88</v>
      </c>
      <c r="AY754" s="19" t="s">
        <v>148</v>
      </c>
      <c r="BE754" s="207">
        <f>IF(N754="základní",J754,0)</f>
        <v>0</v>
      </c>
      <c r="BF754" s="207">
        <f>IF(N754="snížená",J754,0)</f>
        <v>0</v>
      </c>
      <c r="BG754" s="207">
        <f>IF(N754="zákl. přenesená",J754,0)</f>
        <v>0</v>
      </c>
      <c r="BH754" s="207">
        <f>IF(N754="sníž. přenesená",J754,0)</f>
        <v>0</v>
      </c>
      <c r="BI754" s="207">
        <f>IF(N754="nulová",J754,0)</f>
        <v>0</v>
      </c>
      <c r="BJ754" s="19" t="s">
        <v>23</v>
      </c>
      <c r="BK754" s="207">
        <f>ROUND(I754*H754,2)</f>
        <v>0</v>
      </c>
      <c r="BL754" s="19" t="s">
        <v>231</v>
      </c>
      <c r="BM754" s="19" t="s">
        <v>962</v>
      </c>
    </row>
    <row r="755" spans="2:51" s="12" customFormat="1" ht="12">
      <c r="B755" s="208"/>
      <c r="C755" s="209"/>
      <c r="D755" s="210" t="s">
        <v>157</v>
      </c>
      <c r="E755" s="211" t="s">
        <v>36</v>
      </c>
      <c r="F755" s="212" t="s">
        <v>159</v>
      </c>
      <c r="G755" s="209"/>
      <c r="H755" s="213" t="s">
        <v>36</v>
      </c>
      <c r="I755" s="214"/>
      <c r="J755" s="209"/>
      <c r="K755" s="209"/>
      <c r="L755" s="215"/>
      <c r="M755" s="216"/>
      <c r="N755" s="217"/>
      <c r="O755" s="217"/>
      <c r="P755" s="217"/>
      <c r="Q755" s="217"/>
      <c r="R755" s="217"/>
      <c r="S755" s="217"/>
      <c r="T755" s="218"/>
      <c r="AT755" s="219" t="s">
        <v>157</v>
      </c>
      <c r="AU755" s="219" t="s">
        <v>88</v>
      </c>
      <c r="AV755" s="12" t="s">
        <v>23</v>
      </c>
      <c r="AW755" s="12" t="s">
        <v>44</v>
      </c>
      <c r="AX755" s="12" t="s">
        <v>79</v>
      </c>
      <c r="AY755" s="219" t="s">
        <v>148</v>
      </c>
    </row>
    <row r="756" spans="2:51" s="13" customFormat="1" ht="12">
      <c r="B756" s="220"/>
      <c r="C756" s="221"/>
      <c r="D756" s="210" t="s">
        <v>157</v>
      </c>
      <c r="E756" s="222" t="s">
        <v>36</v>
      </c>
      <c r="F756" s="223" t="s">
        <v>939</v>
      </c>
      <c r="G756" s="221"/>
      <c r="H756" s="224">
        <v>5.2</v>
      </c>
      <c r="I756" s="225"/>
      <c r="J756" s="221"/>
      <c r="K756" s="221"/>
      <c r="L756" s="226"/>
      <c r="M756" s="227"/>
      <c r="N756" s="228"/>
      <c r="O756" s="228"/>
      <c r="P756" s="228"/>
      <c r="Q756" s="228"/>
      <c r="R756" s="228"/>
      <c r="S756" s="228"/>
      <c r="T756" s="229"/>
      <c r="AT756" s="230" t="s">
        <v>157</v>
      </c>
      <c r="AU756" s="230" t="s">
        <v>88</v>
      </c>
      <c r="AV756" s="13" t="s">
        <v>88</v>
      </c>
      <c r="AW756" s="13" t="s">
        <v>44</v>
      </c>
      <c r="AX756" s="13" t="s">
        <v>79</v>
      </c>
      <c r="AY756" s="230" t="s">
        <v>148</v>
      </c>
    </row>
    <row r="757" spans="2:51" s="14" customFormat="1" ht="12">
      <c r="B757" s="231"/>
      <c r="C757" s="232"/>
      <c r="D757" s="233" t="s">
        <v>157</v>
      </c>
      <c r="E757" s="234" t="s">
        <v>36</v>
      </c>
      <c r="F757" s="235" t="s">
        <v>161</v>
      </c>
      <c r="G757" s="232"/>
      <c r="H757" s="236">
        <v>5.2</v>
      </c>
      <c r="I757" s="237"/>
      <c r="J757" s="232"/>
      <c r="K757" s="232"/>
      <c r="L757" s="238"/>
      <c r="M757" s="239"/>
      <c r="N757" s="240"/>
      <c r="O757" s="240"/>
      <c r="P757" s="240"/>
      <c r="Q757" s="240"/>
      <c r="R757" s="240"/>
      <c r="S757" s="240"/>
      <c r="T757" s="241"/>
      <c r="AT757" s="242" t="s">
        <v>157</v>
      </c>
      <c r="AU757" s="242" t="s">
        <v>88</v>
      </c>
      <c r="AV757" s="14" t="s">
        <v>155</v>
      </c>
      <c r="AW757" s="14" t="s">
        <v>44</v>
      </c>
      <c r="AX757" s="14" t="s">
        <v>23</v>
      </c>
      <c r="AY757" s="242" t="s">
        <v>148</v>
      </c>
    </row>
    <row r="758" spans="2:65" s="1" customFormat="1" ht="22.5" customHeight="1">
      <c r="B758" s="37"/>
      <c r="C758" s="196" t="s">
        <v>963</v>
      </c>
      <c r="D758" s="196" t="s">
        <v>150</v>
      </c>
      <c r="E758" s="197" t="s">
        <v>964</v>
      </c>
      <c r="F758" s="198" t="s">
        <v>965</v>
      </c>
      <c r="G758" s="199" t="s">
        <v>293</v>
      </c>
      <c r="H758" s="200">
        <v>147.92</v>
      </c>
      <c r="I758" s="201"/>
      <c r="J758" s="202">
        <f>ROUND(I758*H758,2)</f>
        <v>0</v>
      </c>
      <c r="K758" s="198" t="s">
        <v>154</v>
      </c>
      <c r="L758" s="57"/>
      <c r="M758" s="203" t="s">
        <v>36</v>
      </c>
      <c r="N758" s="204" t="s">
        <v>50</v>
      </c>
      <c r="O758" s="38"/>
      <c r="P758" s="205">
        <f>O758*H758</f>
        <v>0</v>
      </c>
      <c r="Q758" s="205">
        <v>0.00286</v>
      </c>
      <c r="R758" s="205">
        <f>Q758*H758</f>
        <v>0.42305119999999996</v>
      </c>
      <c r="S758" s="205">
        <v>0</v>
      </c>
      <c r="T758" s="206">
        <f>S758*H758</f>
        <v>0</v>
      </c>
      <c r="AR758" s="19" t="s">
        <v>231</v>
      </c>
      <c r="AT758" s="19" t="s">
        <v>150</v>
      </c>
      <c r="AU758" s="19" t="s">
        <v>88</v>
      </c>
      <c r="AY758" s="19" t="s">
        <v>148</v>
      </c>
      <c r="BE758" s="207">
        <f>IF(N758="základní",J758,0)</f>
        <v>0</v>
      </c>
      <c r="BF758" s="207">
        <f>IF(N758="snížená",J758,0)</f>
        <v>0</v>
      </c>
      <c r="BG758" s="207">
        <f>IF(N758="zákl. přenesená",J758,0)</f>
        <v>0</v>
      </c>
      <c r="BH758" s="207">
        <f>IF(N758="sníž. přenesená",J758,0)</f>
        <v>0</v>
      </c>
      <c r="BI758" s="207">
        <f>IF(N758="nulová",J758,0)</f>
        <v>0</v>
      </c>
      <c r="BJ758" s="19" t="s">
        <v>23</v>
      </c>
      <c r="BK758" s="207">
        <f>ROUND(I758*H758,2)</f>
        <v>0</v>
      </c>
      <c r="BL758" s="19" t="s">
        <v>231</v>
      </c>
      <c r="BM758" s="19" t="s">
        <v>966</v>
      </c>
    </row>
    <row r="759" spans="2:51" s="12" customFormat="1" ht="12">
      <c r="B759" s="208"/>
      <c r="C759" s="209"/>
      <c r="D759" s="210" t="s">
        <v>157</v>
      </c>
      <c r="E759" s="211" t="s">
        <v>36</v>
      </c>
      <c r="F759" s="212" t="s">
        <v>158</v>
      </c>
      <c r="G759" s="209"/>
      <c r="H759" s="213" t="s">
        <v>36</v>
      </c>
      <c r="I759" s="214"/>
      <c r="J759" s="209"/>
      <c r="K759" s="209"/>
      <c r="L759" s="215"/>
      <c r="M759" s="216"/>
      <c r="N759" s="217"/>
      <c r="O759" s="217"/>
      <c r="P759" s="217"/>
      <c r="Q759" s="217"/>
      <c r="R759" s="217"/>
      <c r="S759" s="217"/>
      <c r="T759" s="218"/>
      <c r="AT759" s="219" t="s">
        <v>157</v>
      </c>
      <c r="AU759" s="219" t="s">
        <v>88</v>
      </c>
      <c r="AV759" s="12" t="s">
        <v>23</v>
      </c>
      <c r="AW759" s="12" t="s">
        <v>44</v>
      </c>
      <c r="AX759" s="12" t="s">
        <v>79</v>
      </c>
      <c r="AY759" s="219" t="s">
        <v>148</v>
      </c>
    </row>
    <row r="760" spans="2:51" s="12" customFormat="1" ht="12">
      <c r="B760" s="208"/>
      <c r="C760" s="209"/>
      <c r="D760" s="210" t="s">
        <v>157</v>
      </c>
      <c r="E760" s="211" t="s">
        <v>36</v>
      </c>
      <c r="F760" s="212" t="s">
        <v>159</v>
      </c>
      <c r="G760" s="209"/>
      <c r="H760" s="213" t="s">
        <v>36</v>
      </c>
      <c r="I760" s="214"/>
      <c r="J760" s="209"/>
      <c r="K760" s="209"/>
      <c r="L760" s="215"/>
      <c r="M760" s="216"/>
      <c r="N760" s="217"/>
      <c r="O760" s="217"/>
      <c r="P760" s="217"/>
      <c r="Q760" s="217"/>
      <c r="R760" s="217"/>
      <c r="S760" s="217"/>
      <c r="T760" s="218"/>
      <c r="AT760" s="219" t="s">
        <v>157</v>
      </c>
      <c r="AU760" s="219" t="s">
        <v>88</v>
      </c>
      <c r="AV760" s="12" t="s">
        <v>23</v>
      </c>
      <c r="AW760" s="12" t="s">
        <v>44</v>
      </c>
      <c r="AX760" s="12" t="s">
        <v>79</v>
      </c>
      <c r="AY760" s="219" t="s">
        <v>148</v>
      </c>
    </row>
    <row r="761" spans="2:51" s="13" customFormat="1" ht="12">
      <c r="B761" s="220"/>
      <c r="C761" s="221"/>
      <c r="D761" s="210" t="s">
        <v>157</v>
      </c>
      <c r="E761" s="222" t="s">
        <v>36</v>
      </c>
      <c r="F761" s="223" t="s">
        <v>967</v>
      </c>
      <c r="G761" s="221"/>
      <c r="H761" s="224">
        <v>147.92</v>
      </c>
      <c r="I761" s="225"/>
      <c r="J761" s="221"/>
      <c r="K761" s="221"/>
      <c r="L761" s="226"/>
      <c r="M761" s="227"/>
      <c r="N761" s="228"/>
      <c r="O761" s="228"/>
      <c r="P761" s="228"/>
      <c r="Q761" s="228"/>
      <c r="R761" s="228"/>
      <c r="S761" s="228"/>
      <c r="T761" s="229"/>
      <c r="AT761" s="230" t="s">
        <v>157</v>
      </c>
      <c r="AU761" s="230" t="s">
        <v>88</v>
      </c>
      <c r="AV761" s="13" t="s">
        <v>88</v>
      </c>
      <c r="AW761" s="13" t="s">
        <v>44</v>
      </c>
      <c r="AX761" s="13" t="s">
        <v>79</v>
      </c>
      <c r="AY761" s="230" t="s">
        <v>148</v>
      </c>
    </row>
    <row r="762" spans="2:51" s="14" customFormat="1" ht="12">
      <c r="B762" s="231"/>
      <c r="C762" s="232"/>
      <c r="D762" s="233" t="s">
        <v>157</v>
      </c>
      <c r="E762" s="234" t="s">
        <v>36</v>
      </c>
      <c r="F762" s="235" t="s">
        <v>161</v>
      </c>
      <c r="G762" s="232"/>
      <c r="H762" s="236">
        <v>147.92</v>
      </c>
      <c r="I762" s="237"/>
      <c r="J762" s="232"/>
      <c r="K762" s="232"/>
      <c r="L762" s="238"/>
      <c r="M762" s="239"/>
      <c r="N762" s="240"/>
      <c r="O762" s="240"/>
      <c r="P762" s="240"/>
      <c r="Q762" s="240"/>
      <c r="R762" s="240"/>
      <c r="S762" s="240"/>
      <c r="T762" s="241"/>
      <c r="AT762" s="242" t="s">
        <v>157</v>
      </c>
      <c r="AU762" s="242" t="s">
        <v>88</v>
      </c>
      <c r="AV762" s="14" t="s">
        <v>155</v>
      </c>
      <c r="AW762" s="14" t="s">
        <v>44</v>
      </c>
      <c r="AX762" s="14" t="s">
        <v>23</v>
      </c>
      <c r="AY762" s="242" t="s">
        <v>148</v>
      </c>
    </row>
    <row r="763" spans="2:65" s="1" customFormat="1" ht="31.5" customHeight="1">
      <c r="B763" s="37"/>
      <c r="C763" s="196" t="s">
        <v>968</v>
      </c>
      <c r="D763" s="196" t="s">
        <v>150</v>
      </c>
      <c r="E763" s="197" t="s">
        <v>969</v>
      </c>
      <c r="F763" s="198" t="s">
        <v>970</v>
      </c>
      <c r="G763" s="199" t="s">
        <v>293</v>
      </c>
      <c r="H763" s="200">
        <v>48.39</v>
      </c>
      <c r="I763" s="201"/>
      <c r="J763" s="202">
        <f>ROUND(I763*H763,2)</f>
        <v>0</v>
      </c>
      <c r="K763" s="198" t="s">
        <v>154</v>
      </c>
      <c r="L763" s="57"/>
      <c r="M763" s="203" t="s">
        <v>36</v>
      </c>
      <c r="N763" s="204" t="s">
        <v>50</v>
      </c>
      <c r="O763" s="38"/>
      <c r="P763" s="205">
        <f>O763*H763</f>
        <v>0</v>
      </c>
      <c r="Q763" s="205">
        <v>0.00236</v>
      </c>
      <c r="R763" s="205">
        <f>Q763*H763</f>
        <v>0.11420040000000001</v>
      </c>
      <c r="S763" s="205">
        <v>0</v>
      </c>
      <c r="T763" s="206">
        <f>S763*H763</f>
        <v>0</v>
      </c>
      <c r="AR763" s="19" t="s">
        <v>231</v>
      </c>
      <c r="AT763" s="19" t="s">
        <v>150</v>
      </c>
      <c r="AU763" s="19" t="s">
        <v>88</v>
      </c>
      <c r="AY763" s="19" t="s">
        <v>148</v>
      </c>
      <c r="BE763" s="207">
        <f>IF(N763="základní",J763,0)</f>
        <v>0</v>
      </c>
      <c r="BF763" s="207">
        <f>IF(N763="snížená",J763,0)</f>
        <v>0</v>
      </c>
      <c r="BG763" s="207">
        <f>IF(N763="zákl. přenesená",J763,0)</f>
        <v>0</v>
      </c>
      <c r="BH763" s="207">
        <f>IF(N763="sníž. přenesená",J763,0)</f>
        <v>0</v>
      </c>
      <c r="BI763" s="207">
        <f>IF(N763="nulová",J763,0)</f>
        <v>0</v>
      </c>
      <c r="BJ763" s="19" t="s">
        <v>23</v>
      </c>
      <c r="BK763" s="207">
        <f>ROUND(I763*H763,2)</f>
        <v>0</v>
      </c>
      <c r="BL763" s="19" t="s">
        <v>231</v>
      </c>
      <c r="BM763" s="19" t="s">
        <v>971</v>
      </c>
    </row>
    <row r="764" spans="2:51" s="12" customFormat="1" ht="12">
      <c r="B764" s="208"/>
      <c r="C764" s="209"/>
      <c r="D764" s="210" t="s">
        <v>157</v>
      </c>
      <c r="E764" s="211" t="s">
        <v>36</v>
      </c>
      <c r="F764" s="212" t="s">
        <v>158</v>
      </c>
      <c r="G764" s="209"/>
      <c r="H764" s="213" t="s">
        <v>36</v>
      </c>
      <c r="I764" s="214"/>
      <c r="J764" s="209"/>
      <c r="K764" s="209"/>
      <c r="L764" s="215"/>
      <c r="M764" s="216"/>
      <c r="N764" s="217"/>
      <c r="O764" s="217"/>
      <c r="P764" s="217"/>
      <c r="Q764" s="217"/>
      <c r="R764" s="217"/>
      <c r="S764" s="217"/>
      <c r="T764" s="218"/>
      <c r="AT764" s="219" t="s">
        <v>157</v>
      </c>
      <c r="AU764" s="219" t="s">
        <v>88</v>
      </c>
      <c r="AV764" s="12" t="s">
        <v>23</v>
      </c>
      <c r="AW764" s="12" t="s">
        <v>44</v>
      </c>
      <c r="AX764" s="12" t="s">
        <v>79</v>
      </c>
      <c r="AY764" s="219" t="s">
        <v>148</v>
      </c>
    </row>
    <row r="765" spans="2:51" s="12" customFormat="1" ht="12">
      <c r="B765" s="208"/>
      <c r="C765" s="209"/>
      <c r="D765" s="210" t="s">
        <v>157</v>
      </c>
      <c r="E765" s="211" t="s">
        <v>36</v>
      </c>
      <c r="F765" s="212" t="s">
        <v>159</v>
      </c>
      <c r="G765" s="209"/>
      <c r="H765" s="213" t="s">
        <v>36</v>
      </c>
      <c r="I765" s="214"/>
      <c r="J765" s="209"/>
      <c r="K765" s="209"/>
      <c r="L765" s="215"/>
      <c r="M765" s="216"/>
      <c r="N765" s="217"/>
      <c r="O765" s="217"/>
      <c r="P765" s="217"/>
      <c r="Q765" s="217"/>
      <c r="R765" s="217"/>
      <c r="S765" s="217"/>
      <c r="T765" s="218"/>
      <c r="AT765" s="219" t="s">
        <v>157</v>
      </c>
      <c r="AU765" s="219" t="s">
        <v>88</v>
      </c>
      <c r="AV765" s="12" t="s">
        <v>23</v>
      </c>
      <c r="AW765" s="12" t="s">
        <v>44</v>
      </c>
      <c r="AX765" s="12" t="s">
        <v>79</v>
      </c>
      <c r="AY765" s="219" t="s">
        <v>148</v>
      </c>
    </row>
    <row r="766" spans="2:51" s="13" customFormat="1" ht="12">
      <c r="B766" s="220"/>
      <c r="C766" s="221"/>
      <c r="D766" s="210" t="s">
        <v>157</v>
      </c>
      <c r="E766" s="222" t="s">
        <v>36</v>
      </c>
      <c r="F766" s="223" t="s">
        <v>972</v>
      </c>
      <c r="G766" s="221"/>
      <c r="H766" s="224">
        <v>18.3</v>
      </c>
      <c r="I766" s="225"/>
      <c r="J766" s="221"/>
      <c r="K766" s="221"/>
      <c r="L766" s="226"/>
      <c r="M766" s="227"/>
      <c r="N766" s="228"/>
      <c r="O766" s="228"/>
      <c r="P766" s="228"/>
      <c r="Q766" s="228"/>
      <c r="R766" s="228"/>
      <c r="S766" s="228"/>
      <c r="T766" s="229"/>
      <c r="AT766" s="230" t="s">
        <v>157</v>
      </c>
      <c r="AU766" s="230" t="s">
        <v>88</v>
      </c>
      <c r="AV766" s="13" t="s">
        <v>88</v>
      </c>
      <c r="AW766" s="13" t="s">
        <v>44</v>
      </c>
      <c r="AX766" s="13" t="s">
        <v>79</v>
      </c>
      <c r="AY766" s="230" t="s">
        <v>148</v>
      </c>
    </row>
    <row r="767" spans="2:51" s="13" customFormat="1" ht="12">
      <c r="B767" s="220"/>
      <c r="C767" s="221"/>
      <c r="D767" s="210" t="s">
        <v>157</v>
      </c>
      <c r="E767" s="222" t="s">
        <v>36</v>
      </c>
      <c r="F767" s="223" t="s">
        <v>922</v>
      </c>
      <c r="G767" s="221"/>
      <c r="H767" s="224">
        <v>6</v>
      </c>
      <c r="I767" s="225"/>
      <c r="J767" s="221"/>
      <c r="K767" s="221"/>
      <c r="L767" s="226"/>
      <c r="M767" s="227"/>
      <c r="N767" s="228"/>
      <c r="O767" s="228"/>
      <c r="P767" s="228"/>
      <c r="Q767" s="228"/>
      <c r="R767" s="228"/>
      <c r="S767" s="228"/>
      <c r="T767" s="229"/>
      <c r="AT767" s="230" t="s">
        <v>157</v>
      </c>
      <c r="AU767" s="230" t="s">
        <v>88</v>
      </c>
      <c r="AV767" s="13" t="s">
        <v>88</v>
      </c>
      <c r="AW767" s="13" t="s">
        <v>44</v>
      </c>
      <c r="AX767" s="13" t="s">
        <v>79</v>
      </c>
      <c r="AY767" s="230" t="s">
        <v>148</v>
      </c>
    </row>
    <row r="768" spans="2:51" s="13" customFormat="1" ht="12">
      <c r="B768" s="220"/>
      <c r="C768" s="221"/>
      <c r="D768" s="210" t="s">
        <v>157</v>
      </c>
      <c r="E768" s="222" t="s">
        <v>36</v>
      </c>
      <c r="F768" s="223" t="s">
        <v>973</v>
      </c>
      <c r="G768" s="221"/>
      <c r="H768" s="224">
        <v>24.09</v>
      </c>
      <c r="I768" s="225"/>
      <c r="J768" s="221"/>
      <c r="K768" s="221"/>
      <c r="L768" s="226"/>
      <c r="M768" s="227"/>
      <c r="N768" s="228"/>
      <c r="O768" s="228"/>
      <c r="P768" s="228"/>
      <c r="Q768" s="228"/>
      <c r="R768" s="228"/>
      <c r="S768" s="228"/>
      <c r="T768" s="229"/>
      <c r="AT768" s="230" t="s">
        <v>157</v>
      </c>
      <c r="AU768" s="230" t="s">
        <v>88</v>
      </c>
      <c r="AV768" s="13" t="s">
        <v>88</v>
      </c>
      <c r="AW768" s="13" t="s">
        <v>44</v>
      </c>
      <c r="AX768" s="13" t="s">
        <v>79</v>
      </c>
      <c r="AY768" s="230" t="s">
        <v>148</v>
      </c>
    </row>
    <row r="769" spans="2:51" s="14" customFormat="1" ht="12">
      <c r="B769" s="231"/>
      <c r="C769" s="232"/>
      <c r="D769" s="233" t="s">
        <v>157</v>
      </c>
      <c r="E769" s="234" t="s">
        <v>36</v>
      </c>
      <c r="F769" s="235" t="s">
        <v>161</v>
      </c>
      <c r="G769" s="232"/>
      <c r="H769" s="236">
        <v>48.39</v>
      </c>
      <c r="I769" s="237"/>
      <c r="J769" s="232"/>
      <c r="K769" s="232"/>
      <c r="L769" s="238"/>
      <c r="M769" s="239"/>
      <c r="N769" s="240"/>
      <c r="O769" s="240"/>
      <c r="P769" s="240"/>
      <c r="Q769" s="240"/>
      <c r="R769" s="240"/>
      <c r="S769" s="240"/>
      <c r="T769" s="241"/>
      <c r="AT769" s="242" t="s">
        <v>157</v>
      </c>
      <c r="AU769" s="242" t="s">
        <v>88</v>
      </c>
      <c r="AV769" s="14" t="s">
        <v>155</v>
      </c>
      <c r="AW769" s="14" t="s">
        <v>44</v>
      </c>
      <c r="AX769" s="14" t="s">
        <v>23</v>
      </c>
      <c r="AY769" s="242" t="s">
        <v>148</v>
      </c>
    </row>
    <row r="770" spans="2:65" s="1" customFormat="1" ht="22.5" customHeight="1">
      <c r="B770" s="37"/>
      <c r="C770" s="196" t="s">
        <v>974</v>
      </c>
      <c r="D770" s="196" t="s">
        <v>150</v>
      </c>
      <c r="E770" s="197" t="s">
        <v>975</v>
      </c>
      <c r="F770" s="198" t="s">
        <v>976</v>
      </c>
      <c r="G770" s="199" t="s">
        <v>679</v>
      </c>
      <c r="H770" s="270"/>
      <c r="I770" s="201"/>
      <c r="J770" s="202">
        <f>ROUND(I770*H770,2)</f>
        <v>0</v>
      </c>
      <c r="K770" s="198" t="s">
        <v>154</v>
      </c>
      <c r="L770" s="57"/>
      <c r="M770" s="203" t="s">
        <v>36</v>
      </c>
      <c r="N770" s="204" t="s">
        <v>50</v>
      </c>
      <c r="O770" s="38"/>
      <c r="P770" s="205">
        <f>O770*H770</f>
        <v>0</v>
      </c>
      <c r="Q770" s="205">
        <v>0</v>
      </c>
      <c r="R770" s="205">
        <f>Q770*H770</f>
        <v>0</v>
      </c>
      <c r="S770" s="205">
        <v>0</v>
      </c>
      <c r="T770" s="206">
        <f>S770*H770</f>
        <v>0</v>
      </c>
      <c r="AR770" s="19" t="s">
        <v>231</v>
      </c>
      <c r="AT770" s="19" t="s">
        <v>150</v>
      </c>
      <c r="AU770" s="19" t="s">
        <v>88</v>
      </c>
      <c r="AY770" s="19" t="s">
        <v>148</v>
      </c>
      <c r="BE770" s="207">
        <f>IF(N770="základní",J770,0)</f>
        <v>0</v>
      </c>
      <c r="BF770" s="207">
        <f>IF(N770="snížená",J770,0)</f>
        <v>0</v>
      </c>
      <c r="BG770" s="207">
        <f>IF(N770="zákl. přenesená",J770,0)</f>
        <v>0</v>
      </c>
      <c r="BH770" s="207">
        <f>IF(N770="sníž. přenesená",J770,0)</f>
        <v>0</v>
      </c>
      <c r="BI770" s="207">
        <f>IF(N770="nulová",J770,0)</f>
        <v>0</v>
      </c>
      <c r="BJ770" s="19" t="s">
        <v>23</v>
      </c>
      <c r="BK770" s="207">
        <f>ROUND(I770*H770,2)</f>
        <v>0</v>
      </c>
      <c r="BL770" s="19" t="s">
        <v>231</v>
      </c>
      <c r="BM770" s="19" t="s">
        <v>977</v>
      </c>
    </row>
    <row r="771" spans="2:63" s="11" customFormat="1" ht="29.85" customHeight="1">
      <c r="B771" s="179"/>
      <c r="C771" s="180"/>
      <c r="D771" s="193" t="s">
        <v>78</v>
      </c>
      <c r="E771" s="194" t="s">
        <v>978</v>
      </c>
      <c r="F771" s="194" t="s">
        <v>979</v>
      </c>
      <c r="G771" s="180"/>
      <c r="H771" s="180"/>
      <c r="I771" s="183"/>
      <c r="J771" s="195">
        <f>BK771</f>
        <v>0</v>
      </c>
      <c r="K771" s="180"/>
      <c r="L771" s="185"/>
      <c r="M771" s="186"/>
      <c r="N771" s="187"/>
      <c r="O771" s="187"/>
      <c r="P771" s="188">
        <f>SUM(P772:P831)</f>
        <v>0</v>
      </c>
      <c r="Q771" s="187"/>
      <c r="R771" s="188">
        <f>SUM(R772:R831)</f>
        <v>0.702519</v>
      </c>
      <c r="S771" s="187"/>
      <c r="T771" s="189">
        <f>SUM(T772:T831)</f>
        <v>0.7249478</v>
      </c>
      <c r="AR771" s="190" t="s">
        <v>88</v>
      </c>
      <c r="AT771" s="191" t="s">
        <v>78</v>
      </c>
      <c r="AU771" s="191" t="s">
        <v>23</v>
      </c>
      <c r="AY771" s="190" t="s">
        <v>148</v>
      </c>
      <c r="BK771" s="192">
        <f>SUM(BK772:BK831)</f>
        <v>0</v>
      </c>
    </row>
    <row r="772" spans="2:65" s="1" customFormat="1" ht="22.5" customHeight="1">
      <c r="B772" s="37"/>
      <c r="C772" s="196" t="s">
        <v>980</v>
      </c>
      <c r="D772" s="196" t="s">
        <v>150</v>
      </c>
      <c r="E772" s="197" t="s">
        <v>981</v>
      </c>
      <c r="F772" s="198" t="s">
        <v>982</v>
      </c>
      <c r="G772" s="199" t="s">
        <v>153</v>
      </c>
      <c r="H772" s="200">
        <v>4.32</v>
      </c>
      <c r="I772" s="201"/>
      <c r="J772" s="202">
        <f>ROUND(I772*H772,2)</f>
        <v>0</v>
      </c>
      <c r="K772" s="198" t="s">
        <v>154</v>
      </c>
      <c r="L772" s="57"/>
      <c r="M772" s="203" t="s">
        <v>36</v>
      </c>
      <c r="N772" s="204" t="s">
        <v>50</v>
      </c>
      <c r="O772" s="38"/>
      <c r="P772" s="205">
        <f>O772*H772</f>
        <v>0</v>
      </c>
      <c r="Q772" s="205">
        <v>0</v>
      </c>
      <c r="R772" s="205">
        <f>Q772*H772</f>
        <v>0</v>
      </c>
      <c r="S772" s="205">
        <v>0</v>
      </c>
      <c r="T772" s="206">
        <f>S772*H772</f>
        <v>0</v>
      </c>
      <c r="AR772" s="19" t="s">
        <v>231</v>
      </c>
      <c r="AT772" s="19" t="s">
        <v>150</v>
      </c>
      <c r="AU772" s="19" t="s">
        <v>88</v>
      </c>
      <c r="AY772" s="19" t="s">
        <v>148</v>
      </c>
      <c r="BE772" s="207">
        <f>IF(N772="základní",J772,0)</f>
        <v>0</v>
      </c>
      <c r="BF772" s="207">
        <f>IF(N772="snížená",J772,0)</f>
        <v>0</v>
      </c>
      <c r="BG772" s="207">
        <f>IF(N772="zákl. přenesená",J772,0)</f>
        <v>0</v>
      </c>
      <c r="BH772" s="207">
        <f>IF(N772="sníž. přenesená",J772,0)</f>
        <v>0</v>
      </c>
      <c r="BI772" s="207">
        <f>IF(N772="nulová",J772,0)</f>
        <v>0</v>
      </c>
      <c r="BJ772" s="19" t="s">
        <v>23</v>
      </c>
      <c r="BK772" s="207">
        <f>ROUND(I772*H772,2)</f>
        <v>0</v>
      </c>
      <c r="BL772" s="19" t="s">
        <v>231</v>
      </c>
      <c r="BM772" s="19" t="s">
        <v>983</v>
      </c>
    </row>
    <row r="773" spans="2:51" s="12" customFormat="1" ht="24">
      <c r="B773" s="208"/>
      <c r="C773" s="209"/>
      <c r="D773" s="210" t="s">
        <v>157</v>
      </c>
      <c r="E773" s="211" t="s">
        <v>36</v>
      </c>
      <c r="F773" s="212" t="s">
        <v>952</v>
      </c>
      <c r="G773" s="209"/>
      <c r="H773" s="213" t="s">
        <v>36</v>
      </c>
      <c r="I773" s="214"/>
      <c r="J773" s="209"/>
      <c r="K773" s="209"/>
      <c r="L773" s="215"/>
      <c r="M773" s="216"/>
      <c r="N773" s="217"/>
      <c r="O773" s="217"/>
      <c r="P773" s="217"/>
      <c r="Q773" s="217"/>
      <c r="R773" s="217"/>
      <c r="S773" s="217"/>
      <c r="T773" s="218"/>
      <c r="AT773" s="219" t="s">
        <v>157</v>
      </c>
      <c r="AU773" s="219" t="s">
        <v>88</v>
      </c>
      <c r="AV773" s="12" t="s">
        <v>23</v>
      </c>
      <c r="AW773" s="12" t="s">
        <v>44</v>
      </c>
      <c r="AX773" s="12" t="s">
        <v>79</v>
      </c>
      <c r="AY773" s="219" t="s">
        <v>148</v>
      </c>
    </row>
    <row r="774" spans="2:51" s="13" customFormat="1" ht="12">
      <c r="B774" s="220"/>
      <c r="C774" s="221"/>
      <c r="D774" s="210" t="s">
        <v>157</v>
      </c>
      <c r="E774" s="222" t="s">
        <v>36</v>
      </c>
      <c r="F774" s="223" t="s">
        <v>984</v>
      </c>
      <c r="G774" s="221"/>
      <c r="H774" s="224">
        <v>4.32</v>
      </c>
      <c r="I774" s="225"/>
      <c r="J774" s="221"/>
      <c r="K774" s="221"/>
      <c r="L774" s="226"/>
      <c r="M774" s="227"/>
      <c r="N774" s="228"/>
      <c r="O774" s="228"/>
      <c r="P774" s="228"/>
      <c r="Q774" s="228"/>
      <c r="R774" s="228"/>
      <c r="S774" s="228"/>
      <c r="T774" s="229"/>
      <c r="AT774" s="230" t="s">
        <v>157</v>
      </c>
      <c r="AU774" s="230" t="s">
        <v>88</v>
      </c>
      <c r="AV774" s="13" t="s">
        <v>88</v>
      </c>
      <c r="AW774" s="13" t="s">
        <v>44</v>
      </c>
      <c r="AX774" s="13" t="s">
        <v>79</v>
      </c>
      <c r="AY774" s="230" t="s">
        <v>148</v>
      </c>
    </row>
    <row r="775" spans="2:51" s="14" customFormat="1" ht="12">
      <c r="B775" s="231"/>
      <c r="C775" s="232"/>
      <c r="D775" s="233" t="s">
        <v>157</v>
      </c>
      <c r="E775" s="234" t="s">
        <v>36</v>
      </c>
      <c r="F775" s="235" t="s">
        <v>161</v>
      </c>
      <c r="G775" s="232"/>
      <c r="H775" s="236">
        <v>4.32</v>
      </c>
      <c r="I775" s="237"/>
      <c r="J775" s="232"/>
      <c r="K775" s="232"/>
      <c r="L775" s="238"/>
      <c r="M775" s="239"/>
      <c r="N775" s="240"/>
      <c r="O775" s="240"/>
      <c r="P775" s="240"/>
      <c r="Q775" s="240"/>
      <c r="R775" s="240"/>
      <c r="S775" s="240"/>
      <c r="T775" s="241"/>
      <c r="AT775" s="242" t="s">
        <v>157</v>
      </c>
      <c r="AU775" s="242" t="s">
        <v>88</v>
      </c>
      <c r="AV775" s="14" t="s">
        <v>155</v>
      </c>
      <c r="AW775" s="14" t="s">
        <v>44</v>
      </c>
      <c r="AX775" s="14" t="s">
        <v>23</v>
      </c>
      <c r="AY775" s="242" t="s">
        <v>148</v>
      </c>
    </row>
    <row r="776" spans="2:65" s="1" customFormat="1" ht="22.5" customHeight="1">
      <c r="B776" s="37"/>
      <c r="C776" s="196" t="s">
        <v>985</v>
      </c>
      <c r="D776" s="196" t="s">
        <v>150</v>
      </c>
      <c r="E776" s="197" t="s">
        <v>986</v>
      </c>
      <c r="F776" s="198" t="s">
        <v>987</v>
      </c>
      <c r="G776" s="199" t="s">
        <v>153</v>
      </c>
      <c r="H776" s="200">
        <v>70.62</v>
      </c>
      <c r="I776" s="201"/>
      <c r="J776" s="202">
        <f>ROUND(I776*H776,2)</f>
        <v>0</v>
      </c>
      <c r="K776" s="198" t="s">
        <v>154</v>
      </c>
      <c r="L776" s="57"/>
      <c r="M776" s="203" t="s">
        <v>36</v>
      </c>
      <c r="N776" s="204" t="s">
        <v>50</v>
      </c>
      <c r="O776" s="38"/>
      <c r="P776" s="205">
        <f>O776*H776</f>
        <v>0</v>
      </c>
      <c r="Q776" s="205">
        <v>0.00025</v>
      </c>
      <c r="R776" s="205">
        <f>Q776*H776</f>
        <v>0.017655</v>
      </c>
      <c r="S776" s="205">
        <v>0</v>
      </c>
      <c r="T776" s="206">
        <f>S776*H776</f>
        <v>0</v>
      </c>
      <c r="AR776" s="19" t="s">
        <v>231</v>
      </c>
      <c r="AT776" s="19" t="s">
        <v>150</v>
      </c>
      <c r="AU776" s="19" t="s">
        <v>88</v>
      </c>
      <c r="AY776" s="19" t="s">
        <v>148</v>
      </c>
      <c r="BE776" s="207">
        <f>IF(N776="základní",J776,0)</f>
        <v>0</v>
      </c>
      <c r="BF776" s="207">
        <f>IF(N776="snížená",J776,0)</f>
        <v>0</v>
      </c>
      <c r="BG776" s="207">
        <f>IF(N776="zákl. přenesená",J776,0)</f>
        <v>0</v>
      </c>
      <c r="BH776" s="207">
        <f>IF(N776="sníž. přenesená",J776,0)</f>
        <v>0</v>
      </c>
      <c r="BI776" s="207">
        <f>IF(N776="nulová",J776,0)</f>
        <v>0</v>
      </c>
      <c r="BJ776" s="19" t="s">
        <v>23</v>
      </c>
      <c r="BK776" s="207">
        <f>ROUND(I776*H776,2)</f>
        <v>0</v>
      </c>
      <c r="BL776" s="19" t="s">
        <v>231</v>
      </c>
      <c r="BM776" s="19" t="s">
        <v>988</v>
      </c>
    </row>
    <row r="777" spans="2:51" s="12" customFormat="1" ht="24">
      <c r="B777" s="208"/>
      <c r="C777" s="209"/>
      <c r="D777" s="210" t="s">
        <v>157</v>
      </c>
      <c r="E777" s="211" t="s">
        <v>36</v>
      </c>
      <c r="F777" s="212" t="s">
        <v>952</v>
      </c>
      <c r="G777" s="209"/>
      <c r="H777" s="213" t="s">
        <v>36</v>
      </c>
      <c r="I777" s="214"/>
      <c r="J777" s="209"/>
      <c r="K777" s="209"/>
      <c r="L777" s="215"/>
      <c r="M777" s="216"/>
      <c r="N777" s="217"/>
      <c r="O777" s="217"/>
      <c r="P777" s="217"/>
      <c r="Q777" s="217"/>
      <c r="R777" s="217"/>
      <c r="S777" s="217"/>
      <c r="T777" s="218"/>
      <c r="AT777" s="219" t="s">
        <v>157</v>
      </c>
      <c r="AU777" s="219" t="s">
        <v>88</v>
      </c>
      <c r="AV777" s="12" t="s">
        <v>23</v>
      </c>
      <c r="AW777" s="12" t="s">
        <v>44</v>
      </c>
      <c r="AX777" s="12" t="s">
        <v>79</v>
      </c>
      <c r="AY777" s="219" t="s">
        <v>148</v>
      </c>
    </row>
    <row r="778" spans="2:51" s="13" customFormat="1" ht="12">
      <c r="B778" s="220"/>
      <c r="C778" s="221"/>
      <c r="D778" s="210" t="s">
        <v>157</v>
      </c>
      <c r="E778" s="222" t="s">
        <v>36</v>
      </c>
      <c r="F778" s="223" t="s">
        <v>989</v>
      </c>
      <c r="G778" s="221"/>
      <c r="H778" s="224">
        <v>70.62</v>
      </c>
      <c r="I778" s="225"/>
      <c r="J778" s="221"/>
      <c r="K778" s="221"/>
      <c r="L778" s="226"/>
      <c r="M778" s="227"/>
      <c r="N778" s="228"/>
      <c r="O778" s="228"/>
      <c r="P778" s="228"/>
      <c r="Q778" s="228"/>
      <c r="R778" s="228"/>
      <c r="S778" s="228"/>
      <c r="T778" s="229"/>
      <c r="AT778" s="230" t="s">
        <v>157</v>
      </c>
      <c r="AU778" s="230" t="s">
        <v>88</v>
      </c>
      <c r="AV778" s="13" t="s">
        <v>88</v>
      </c>
      <c r="AW778" s="13" t="s">
        <v>44</v>
      </c>
      <c r="AX778" s="13" t="s">
        <v>79</v>
      </c>
      <c r="AY778" s="230" t="s">
        <v>148</v>
      </c>
    </row>
    <row r="779" spans="2:51" s="14" customFormat="1" ht="12">
      <c r="B779" s="231"/>
      <c r="C779" s="232"/>
      <c r="D779" s="233" t="s">
        <v>157</v>
      </c>
      <c r="E779" s="234" t="s">
        <v>36</v>
      </c>
      <c r="F779" s="235" t="s">
        <v>161</v>
      </c>
      <c r="G779" s="232"/>
      <c r="H779" s="236">
        <v>70.62</v>
      </c>
      <c r="I779" s="237"/>
      <c r="J779" s="232"/>
      <c r="K779" s="232"/>
      <c r="L779" s="238"/>
      <c r="M779" s="239"/>
      <c r="N779" s="240"/>
      <c r="O779" s="240"/>
      <c r="P779" s="240"/>
      <c r="Q779" s="240"/>
      <c r="R779" s="240"/>
      <c r="S779" s="240"/>
      <c r="T779" s="241"/>
      <c r="AT779" s="242" t="s">
        <v>157</v>
      </c>
      <c r="AU779" s="242" t="s">
        <v>88</v>
      </c>
      <c r="AV779" s="14" t="s">
        <v>155</v>
      </c>
      <c r="AW779" s="14" t="s">
        <v>44</v>
      </c>
      <c r="AX779" s="14" t="s">
        <v>23</v>
      </c>
      <c r="AY779" s="242" t="s">
        <v>148</v>
      </c>
    </row>
    <row r="780" spans="2:65" s="1" customFormat="1" ht="22.5" customHeight="1">
      <c r="B780" s="37"/>
      <c r="C780" s="246" t="s">
        <v>990</v>
      </c>
      <c r="D780" s="246" t="s">
        <v>260</v>
      </c>
      <c r="E780" s="247" t="s">
        <v>991</v>
      </c>
      <c r="F780" s="248" t="s">
        <v>992</v>
      </c>
      <c r="G780" s="249" t="s">
        <v>288</v>
      </c>
      <c r="H780" s="250">
        <v>27</v>
      </c>
      <c r="I780" s="251"/>
      <c r="J780" s="252">
        <f>ROUND(I780*H780,2)</f>
        <v>0</v>
      </c>
      <c r="K780" s="248" t="s">
        <v>36</v>
      </c>
      <c r="L780" s="253"/>
      <c r="M780" s="254" t="s">
        <v>36</v>
      </c>
      <c r="N780" s="255" t="s">
        <v>50</v>
      </c>
      <c r="O780" s="38"/>
      <c r="P780" s="205">
        <f>O780*H780</f>
        <v>0</v>
      </c>
      <c r="Q780" s="205">
        <v>0</v>
      </c>
      <c r="R780" s="205">
        <f>Q780*H780</f>
        <v>0</v>
      </c>
      <c r="S780" s="205">
        <v>0</v>
      </c>
      <c r="T780" s="206">
        <f>S780*H780</f>
        <v>0</v>
      </c>
      <c r="AR780" s="19" t="s">
        <v>308</v>
      </c>
      <c r="AT780" s="19" t="s">
        <v>260</v>
      </c>
      <c r="AU780" s="19" t="s">
        <v>88</v>
      </c>
      <c r="AY780" s="19" t="s">
        <v>148</v>
      </c>
      <c r="BE780" s="207">
        <f>IF(N780="základní",J780,0)</f>
        <v>0</v>
      </c>
      <c r="BF780" s="207">
        <f>IF(N780="snížená",J780,0)</f>
        <v>0</v>
      </c>
      <c r="BG780" s="207">
        <f>IF(N780="zákl. přenesená",J780,0)</f>
        <v>0</v>
      </c>
      <c r="BH780" s="207">
        <f>IF(N780="sníž. přenesená",J780,0)</f>
        <v>0</v>
      </c>
      <c r="BI780" s="207">
        <f>IF(N780="nulová",J780,0)</f>
        <v>0</v>
      </c>
      <c r="BJ780" s="19" t="s">
        <v>23</v>
      </c>
      <c r="BK780" s="207">
        <f>ROUND(I780*H780,2)</f>
        <v>0</v>
      </c>
      <c r="BL780" s="19" t="s">
        <v>231</v>
      </c>
      <c r="BM780" s="19" t="s">
        <v>993</v>
      </c>
    </row>
    <row r="781" spans="2:51" s="13" customFormat="1" ht="12">
      <c r="B781" s="220"/>
      <c r="C781" s="221"/>
      <c r="D781" s="210" t="s">
        <v>157</v>
      </c>
      <c r="E781" s="222" t="s">
        <v>36</v>
      </c>
      <c r="F781" s="223" t="s">
        <v>994</v>
      </c>
      <c r="G781" s="221"/>
      <c r="H781" s="224">
        <v>27</v>
      </c>
      <c r="I781" s="225"/>
      <c r="J781" s="221"/>
      <c r="K781" s="221"/>
      <c r="L781" s="226"/>
      <c r="M781" s="227"/>
      <c r="N781" s="228"/>
      <c r="O781" s="228"/>
      <c r="P781" s="228"/>
      <c r="Q781" s="228"/>
      <c r="R781" s="228"/>
      <c r="S781" s="228"/>
      <c r="T781" s="229"/>
      <c r="AT781" s="230" t="s">
        <v>157</v>
      </c>
      <c r="AU781" s="230" t="s">
        <v>88</v>
      </c>
      <c r="AV781" s="13" t="s">
        <v>88</v>
      </c>
      <c r="AW781" s="13" t="s">
        <v>44</v>
      </c>
      <c r="AX781" s="13" t="s">
        <v>79</v>
      </c>
      <c r="AY781" s="230" t="s">
        <v>148</v>
      </c>
    </row>
    <row r="782" spans="2:51" s="14" customFormat="1" ht="12">
      <c r="B782" s="231"/>
      <c r="C782" s="232"/>
      <c r="D782" s="233" t="s">
        <v>157</v>
      </c>
      <c r="E782" s="234" t="s">
        <v>36</v>
      </c>
      <c r="F782" s="235" t="s">
        <v>161</v>
      </c>
      <c r="G782" s="232"/>
      <c r="H782" s="236">
        <v>27</v>
      </c>
      <c r="I782" s="237"/>
      <c r="J782" s="232"/>
      <c r="K782" s="232"/>
      <c r="L782" s="238"/>
      <c r="M782" s="239"/>
      <c r="N782" s="240"/>
      <c r="O782" s="240"/>
      <c r="P782" s="240"/>
      <c r="Q782" s="240"/>
      <c r="R782" s="240"/>
      <c r="S782" s="240"/>
      <c r="T782" s="241"/>
      <c r="AT782" s="242" t="s">
        <v>157</v>
      </c>
      <c r="AU782" s="242" t="s">
        <v>88</v>
      </c>
      <c r="AV782" s="14" t="s">
        <v>155</v>
      </c>
      <c r="AW782" s="14" t="s">
        <v>44</v>
      </c>
      <c r="AX782" s="14" t="s">
        <v>23</v>
      </c>
      <c r="AY782" s="242" t="s">
        <v>148</v>
      </c>
    </row>
    <row r="783" spans="2:65" s="1" customFormat="1" ht="22.5" customHeight="1">
      <c r="B783" s="37"/>
      <c r="C783" s="246" t="s">
        <v>995</v>
      </c>
      <c r="D783" s="246" t="s">
        <v>260</v>
      </c>
      <c r="E783" s="247" t="s">
        <v>996</v>
      </c>
      <c r="F783" s="248" t="s">
        <v>997</v>
      </c>
      <c r="G783" s="249" t="s">
        <v>288</v>
      </c>
      <c r="H783" s="250">
        <v>17</v>
      </c>
      <c r="I783" s="251"/>
      <c r="J783" s="252">
        <f>ROUND(I783*H783,2)</f>
        <v>0</v>
      </c>
      <c r="K783" s="248" t="s">
        <v>36</v>
      </c>
      <c r="L783" s="253"/>
      <c r="M783" s="254" t="s">
        <v>36</v>
      </c>
      <c r="N783" s="255" t="s">
        <v>50</v>
      </c>
      <c r="O783" s="38"/>
      <c r="P783" s="205">
        <f>O783*H783</f>
        <v>0</v>
      </c>
      <c r="Q783" s="205">
        <v>0</v>
      </c>
      <c r="R783" s="205">
        <f>Q783*H783</f>
        <v>0</v>
      </c>
      <c r="S783" s="205">
        <v>0</v>
      </c>
      <c r="T783" s="206">
        <f>S783*H783</f>
        <v>0</v>
      </c>
      <c r="AR783" s="19" t="s">
        <v>308</v>
      </c>
      <c r="AT783" s="19" t="s">
        <v>260</v>
      </c>
      <c r="AU783" s="19" t="s">
        <v>88</v>
      </c>
      <c r="AY783" s="19" t="s">
        <v>148</v>
      </c>
      <c r="BE783" s="207">
        <f>IF(N783="základní",J783,0)</f>
        <v>0</v>
      </c>
      <c r="BF783" s="207">
        <f>IF(N783="snížená",J783,0)</f>
        <v>0</v>
      </c>
      <c r="BG783" s="207">
        <f>IF(N783="zákl. přenesená",J783,0)</f>
        <v>0</v>
      </c>
      <c r="BH783" s="207">
        <f>IF(N783="sníž. přenesená",J783,0)</f>
        <v>0</v>
      </c>
      <c r="BI783" s="207">
        <f>IF(N783="nulová",J783,0)</f>
        <v>0</v>
      </c>
      <c r="BJ783" s="19" t="s">
        <v>23</v>
      </c>
      <c r="BK783" s="207">
        <f>ROUND(I783*H783,2)</f>
        <v>0</v>
      </c>
      <c r="BL783" s="19" t="s">
        <v>231</v>
      </c>
      <c r="BM783" s="19" t="s">
        <v>998</v>
      </c>
    </row>
    <row r="784" spans="2:65" s="1" customFormat="1" ht="22.5" customHeight="1">
      <c r="B784" s="37"/>
      <c r="C784" s="196" t="s">
        <v>999</v>
      </c>
      <c r="D784" s="196" t="s">
        <v>150</v>
      </c>
      <c r="E784" s="197" t="s">
        <v>1000</v>
      </c>
      <c r="F784" s="198" t="s">
        <v>1001</v>
      </c>
      <c r="G784" s="199" t="s">
        <v>153</v>
      </c>
      <c r="H784" s="200">
        <v>48.976</v>
      </c>
      <c r="I784" s="201"/>
      <c r="J784" s="202">
        <f>ROUND(I784*H784,2)</f>
        <v>0</v>
      </c>
      <c r="K784" s="198" t="s">
        <v>154</v>
      </c>
      <c r="L784" s="57"/>
      <c r="M784" s="203" t="s">
        <v>36</v>
      </c>
      <c r="N784" s="204" t="s">
        <v>50</v>
      </c>
      <c r="O784" s="38"/>
      <c r="P784" s="205">
        <f>O784*H784</f>
        <v>0</v>
      </c>
      <c r="Q784" s="205">
        <v>0.00025</v>
      </c>
      <c r="R784" s="205">
        <f>Q784*H784</f>
        <v>0.012244</v>
      </c>
      <c r="S784" s="205">
        <v>0</v>
      </c>
      <c r="T784" s="206">
        <f>S784*H784</f>
        <v>0</v>
      </c>
      <c r="AR784" s="19" t="s">
        <v>231</v>
      </c>
      <c r="AT784" s="19" t="s">
        <v>150</v>
      </c>
      <c r="AU784" s="19" t="s">
        <v>88</v>
      </c>
      <c r="AY784" s="19" t="s">
        <v>148</v>
      </c>
      <c r="BE784" s="207">
        <f>IF(N784="základní",J784,0)</f>
        <v>0</v>
      </c>
      <c r="BF784" s="207">
        <f>IF(N784="snížená",J784,0)</f>
        <v>0</v>
      </c>
      <c r="BG784" s="207">
        <f>IF(N784="zákl. přenesená",J784,0)</f>
        <v>0</v>
      </c>
      <c r="BH784" s="207">
        <f>IF(N784="sníž. přenesená",J784,0)</f>
        <v>0</v>
      </c>
      <c r="BI784" s="207">
        <f>IF(N784="nulová",J784,0)</f>
        <v>0</v>
      </c>
      <c r="BJ784" s="19" t="s">
        <v>23</v>
      </c>
      <c r="BK784" s="207">
        <f>ROUND(I784*H784,2)</f>
        <v>0</v>
      </c>
      <c r="BL784" s="19" t="s">
        <v>231</v>
      </c>
      <c r="BM784" s="19" t="s">
        <v>1002</v>
      </c>
    </row>
    <row r="785" spans="2:51" s="12" customFormat="1" ht="24">
      <c r="B785" s="208"/>
      <c r="C785" s="209"/>
      <c r="D785" s="210" t="s">
        <v>157</v>
      </c>
      <c r="E785" s="211" t="s">
        <v>36</v>
      </c>
      <c r="F785" s="212" t="s">
        <v>1003</v>
      </c>
      <c r="G785" s="209"/>
      <c r="H785" s="213" t="s">
        <v>36</v>
      </c>
      <c r="I785" s="214"/>
      <c r="J785" s="209"/>
      <c r="K785" s="209"/>
      <c r="L785" s="215"/>
      <c r="M785" s="216"/>
      <c r="N785" s="217"/>
      <c r="O785" s="217"/>
      <c r="P785" s="217"/>
      <c r="Q785" s="217"/>
      <c r="R785" s="217"/>
      <c r="S785" s="217"/>
      <c r="T785" s="218"/>
      <c r="AT785" s="219" t="s">
        <v>157</v>
      </c>
      <c r="AU785" s="219" t="s">
        <v>88</v>
      </c>
      <c r="AV785" s="12" t="s">
        <v>23</v>
      </c>
      <c r="AW785" s="12" t="s">
        <v>44</v>
      </c>
      <c r="AX785" s="12" t="s">
        <v>79</v>
      </c>
      <c r="AY785" s="219" t="s">
        <v>148</v>
      </c>
    </row>
    <row r="786" spans="2:51" s="13" customFormat="1" ht="12">
      <c r="B786" s="220"/>
      <c r="C786" s="221"/>
      <c r="D786" s="210" t="s">
        <v>157</v>
      </c>
      <c r="E786" s="222" t="s">
        <v>36</v>
      </c>
      <c r="F786" s="223" t="s">
        <v>1004</v>
      </c>
      <c r="G786" s="221"/>
      <c r="H786" s="224">
        <v>6.873</v>
      </c>
      <c r="I786" s="225"/>
      <c r="J786" s="221"/>
      <c r="K786" s="221"/>
      <c r="L786" s="226"/>
      <c r="M786" s="227"/>
      <c r="N786" s="228"/>
      <c r="O786" s="228"/>
      <c r="P786" s="228"/>
      <c r="Q786" s="228"/>
      <c r="R786" s="228"/>
      <c r="S786" s="228"/>
      <c r="T786" s="229"/>
      <c r="AT786" s="230" t="s">
        <v>157</v>
      </c>
      <c r="AU786" s="230" t="s">
        <v>88</v>
      </c>
      <c r="AV786" s="13" t="s">
        <v>88</v>
      </c>
      <c r="AW786" s="13" t="s">
        <v>44</v>
      </c>
      <c r="AX786" s="13" t="s">
        <v>79</v>
      </c>
      <c r="AY786" s="230" t="s">
        <v>148</v>
      </c>
    </row>
    <row r="787" spans="2:51" s="13" customFormat="1" ht="12">
      <c r="B787" s="220"/>
      <c r="C787" s="221"/>
      <c r="D787" s="210" t="s">
        <v>157</v>
      </c>
      <c r="E787" s="222" t="s">
        <v>36</v>
      </c>
      <c r="F787" s="223" t="s">
        <v>1005</v>
      </c>
      <c r="G787" s="221"/>
      <c r="H787" s="224">
        <v>5.5932</v>
      </c>
      <c r="I787" s="225"/>
      <c r="J787" s="221"/>
      <c r="K787" s="221"/>
      <c r="L787" s="226"/>
      <c r="M787" s="227"/>
      <c r="N787" s="228"/>
      <c r="O787" s="228"/>
      <c r="P787" s="228"/>
      <c r="Q787" s="228"/>
      <c r="R787" s="228"/>
      <c r="S787" s="228"/>
      <c r="T787" s="229"/>
      <c r="AT787" s="230" t="s">
        <v>157</v>
      </c>
      <c r="AU787" s="230" t="s">
        <v>88</v>
      </c>
      <c r="AV787" s="13" t="s">
        <v>88</v>
      </c>
      <c r="AW787" s="13" t="s">
        <v>44</v>
      </c>
      <c r="AX787" s="13" t="s">
        <v>79</v>
      </c>
      <c r="AY787" s="230" t="s">
        <v>148</v>
      </c>
    </row>
    <row r="788" spans="2:51" s="13" customFormat="1" ht="12">
      <c r="B788" s="220"/>
      <c r="C788" s="221"/>
      <c r="D788" s="210" t="s">
        <v>157</v>
      </c>
      <c r="E788" s="222" t="s">
        <v>36</v>
      </c>
      <c r="F788" s="223" t="s">
        <v>1006</v>
      </c>
      <c r="G788" s="221"/>
      <c r="H788" s="224">
        <v>17.6</v>
      </c>
      <c r="I788" s="225"/>
      <c r="J788" s="221"/>
      <c r="K788" s="221"/>
      <c r="L788" s="226"/>
      <c r="M788" s="227"/>
      <c r="N788" s="228"/>
      <c r="O788" s="228"/>
      <c r="P788" s="228"/>
      <c r="Q788" s="228"/>
      <c r="R788" s="228"/>
      <c r="S788" s="228"/>
      <c r="T788" s="229"/>
      <c r="AT788" s="230" t="s">
        <v>157</v>
      </c>
      <c r="AU788" s="230" t="s">
        <v>88</v>
      </c>
      <c r="AV788" s="13" t="s">
        <v>88</v>
      </c>
      <c r="AW788" s="13" t="s">
        <v>44</v>
      </c>
      <c r="AX788" s="13" t="s">
        <v>79</v>
      </c>
      <c r="AY788" s="230" t="s">
        <v>148</v>
      </c>
    </row>
    <row r="789" spans="2:51" s="13" customFormat="1" ht="12">
      <c r="B789" s="220"/>
      <c r="C789" s="221"/>
      <c r="D789" s="210" t="s">
        <v>157</v>
      </c>
      <c r="E789" s="222" t="s">
        <v>36</v>
      </c>
      <c r="F789" s="223" t="s">
        <v>1007</v>
      </c>
      <c r="G789" s="221"/>
      <c r="H789" s="224">
        <v>18.91</v>
      </c>
      <c r="I789" s="225"/>
      <c r="J789" s="221"/>
      <c r="K789" s="221"/>
      <c r="L789" s="226"/>
      <c r="M789" s="227"/>
      <c r="N789" s="228"/>
      <c r="O789" s="228"/>
      <c r="P789" s="228"/>
      <c r="Q789" s="228"/>
      <c r="R789" s="228"/>
      <c r="S789" s="228"/>
      <c r="T789" s="229"/>
      <c r="AT789" s="230" t="s">
        <v>157</v>
      </c>
      <c r="AU789" s="230" t="s">
        <v>88</v>
      </c>
      <c r="AV789" s="13" t="s">
        <v>88</v>
      </c>
      <c r="AW789" s="13" t="s">
        <v>44</v>
      </c>
      <c r="AX789" s="13" t="s">
        <v>79</v>
      </c>
      <c r="AY789" s="230" t="s">
        <v>148</v>
      </c>
    </row>
    <row r="790" spans="2:51" s="14" customFormat="1" ht="12">
      <c r="B790" s="231"/>
      <c r="C790" s="232"/>
      <c r="D790" s="233" t="s">
        <v>157</v>
      </c>
      <c r="E790" s="234" t="s">
        <v>36</v>
      </c>
      <c r="F790" s="235" t="s">
        <v>161</v>
      </c>
      <c r="G790" s="232"/>
      <c r="H790" s="236">
        <v>48.9762</v>
      </c>
      <c r="I790" s="237"/>
      <c r="J790" s="232"/>
      <c r="K790" s="232"/>
      <c r="L790" s="238"/>
      <c r="M790" s="239"/>
      <c r="N790" s="240"/>
      <c r="O790" s="240"/>
      <c r="P790" s="240"/>
      <c r="Q790" s="240"/>
      <c r="R790" s="240"/>
      <c r="S790" s="240"/>
      <c r="T790" s="241"/>
      <c r="AT790" s="242" t="s">
        <v>157</v>
      </c>
      <c r="AU790" s="242" t="s">
        <v>88</v>
      </c>
      <c r="AV790" s="14" t="s">
        <v>155</v>
      </c>
      <c r="AW790" s="14" t="s">
        <v>44</v>
      </c>
      <c r="AX790" s="14" t="s">
        <v>23</v>
      </c>
      <c r="AY790" s="242" t="s">
        <v>148</v>
      </c>
    </row>
    <row r="791" spans="2:65" s="1" customFormat="1" ht="22.5" customHeight="1">
      <c r="B791" s="37"/>
      <c r="C791" s="246" t="s">
        <v>1008</v>
      </c>
      <c r="D791" s="246" t="s">
        <v>260</v>
      </c>
      <c r="E791" s="247" t="s">
        <v>1009</v>
      </c>
      <c r="F791" s="248" t="s">
        <v>1010</v>
      </c>
      <c r="G791" s="249" t="s">
        <v>288</v>
      </c>
      <c r="H791" s="250">
        <v>5</v>
      </c>
      <c r="I791" s="251"/>
      <c r="J791" s="252">
        <f>ROUND(I791*H791,2)</f>
        <v>0</v>
      </c>
      <c r="K791" s="248" t="s">
        <v>36</v>
      </c>
      <c r="L791" s="253"/>
      <c r="M791" s="254" t="s">
        <v>36</v>
      </c>
      <c r="N791" s="255" t="s">
        <v>50</v>
      </c>
      <c r="O791" s="38"/>
      <c r="P791" s="205">
        <f>O791*H791</f>
        <v>0</v>
      </c>
      <c r="Q791" s="205">
        <v>0</v>
      </c>
      <c r="R791" s="205">
        <f>Q791*H791</f>
        <v>0</v>
      </c>
      <c r="S791" s="205">
        <v>0</v>
      </c>
      <c r="T791" s="206">
        <f>S791*H791</f>
        <v>0</v>
      </c>
      <c r="AR791" s="19" t="s">
        <v>308</v>
      </c>
      <c r="AT791" s="19" t="s">
        <v>260</v>
      </c>
      <c r="AU791" s="19" t="s">
        <v>88</v>
      </c>
      <c r="AY791" s="19" t="s">
        <v>148</v>
      </c>
      <c r="BE791" s="207">
        <f>IF(N791="základní",J791,0)</f>
        <v>0</v>
      </c>
      <c r="BF791" s="207">
        <f>IF(N791="snížená",J791,0)</f>
        <v>0</v>
      </c>
      <c r="BG791" s="207">
        <f>IF(N791="zákl. přenesená",J791,0)</f>
        <v>0</v>
      </c>
      <c r="BH791" s="207">
        <f>IF(N791="sníž. přenesená",J791,0)</f>
        <v>0</v>
      </c>
      <c r="BI791" s="207">
        <f>IF(N791="nulová",J791,0)</f>
        <v>0</v>
      </c>
      <c r="BJ791" s="19" t="s">
        <v>23</v>
      </c>
      <c r="BK791" s="207">
        <f>ROUND(I791*H791,2)</f>
        <v>0</v>
      </c>
      <c r="BL791" s="19" t="s">
        <v>231</v>
      </c>
      <c r="BM791" s="19" t="s">
        <v>1011</v>
      </c>
    </row>
    <row r="792" spans="2:65" s="1" customFormat="1" ht="22.5" customHeight="1">
      <c r="B792" s="37"/>
      <c r="C792" s="246" t="s">
        <v>1012</v>
      </c>
      <c r="D792" s="246" t="s">
        <v>260</v>
      </c>
      <c r="E792" s="247" t="s">
        <v>1013</v>
      </c>
      <c r="F792" s="248" t="s">
        <v>1014</v>
      </c>
      <c r="G792" s="249" t="s">
        <v>288</v>
      </c>
      <c r="H792" s="250">
        <v>2</v>
      </c>
      <c r="I792" s="251"/>
      <c r="J792" s="252">
        <f>ROUND(I792*H792,2)</f>
        <v>0</v>
      </c>
      <c r="K792" s="248" t="s">
        <v>36</v>
      </c>
      <c r="L792" s="253"/>
      <c r="M792" s="254" t="s">
        <v>36</v>
      </c>
      <c r="N792" s="255" t="s">
        <v>50</v>
      </c>
      <c r="O792" s="38"/>
      <c r="P792" s="205">
        <f>O792*H792</f>
        <v>0</v>
      </c>
      <c r="Q792" s="205">
        <v>0</v>
      </c>
      <c r="R792" s="205">
        <f>Q792*H792</f>
        <v>0</v>
      </c>
      <c r="S792" s="205">
        <v>0</v>
      </c>
      <c r="T792" s="206">
        <f>S792*H792</f>
        <v>0</v>
      </c>
      <c r="AR792" s="19" t="s">
        <v>308</v>
      </c>
      <c r="AT792" s="19" t="s">
        <v>260</v>
      </c>
      <c r="AU792" s="19" t="s">
        <v>88</v>
      </c>
      <c r="AY792" s="19" t="s">
        <v>148</v>
      </c>
      <c r="BE792" s="207">
        <f>IF(N792="základní",J792,0)</f>
        <v>0</v>
      </c>
      <c r="BF792" s="207">
        <f>IF(N792="snížená",J792,0)</f>
        <v>0</v>
      </c>
      <c r="BG792" s="207">
        <f>IF(N792="zákl. přenesená",J792,0)</f>
        <v>0</v>
      </c>
      <c r="BH792" s="207">
        <f>IF(N792="sníž. přenesená",J792,0)</f>
        <v>0</v>
      </c>
      <c r="BI792" s="207">
        <f>IF(N792="nulová",J792,0)</f>
        <v>0</v>
      </c>
      <c r="BJ792" s="19" t="s">
        <v>23</v>
      </c>
      <c r="BK792" s="207">
        <f>ROUND(I792*H792,2)</f>
        <v>0</v>
      </c>
      <c r="BL792" s="19" t="s">
        <v>231</v>
      </c>
      <c r="BM792" s="19" t="s">
        <v>1015</v>
      </c>
    </row>
    <row r="793" spans="2:65" s="1" customFormat="1" ht="22.5" customHeight="1">
      <c r="B793" s="37"/>
      <c r="C793" s="246" t="s">
        <v>1016</v>
      </c>
      <c r="D793" s="246" t="s">
        <v>260</v>
      </c>
      <c r="E793" s="247" t="s">
        <v>1017</v>
      </c>
      <c r="F793" s="248" t="s">
        <v>1018</v>
      </c>
      <c r="G793" s="249" t="s">
        <v>288</v>
      </c>
      <c r="H793" s="250">
        <v>11</v>
      </c>
      <c r="I793" s="251"/>
      <c r="J793" s="252">
        <f>ROUND(I793*H793,2)</f>
        <v>0</v>
      </c>
      <c r="K793" s="248" t="s">
        <v>36</v>
      </c>
      <c r="L793" s="253"/>
      <c r="M793" s="254" t="s">
        <v>36</v>
      </c>
      <c r="N793" s="255" t="s">
        <v>50</v>
      </c>
      <c r="O793" s="38"/>
      <c r="P793" s="205">
        <f>O793*H793</f>
        <v>0</v>
      </c>
      <c r="Q793" s="205">
        <v>0</v>
      </c>
      <c r="R793" s="205">
        <f>Q793*H793</f>
        <v>0</v>
      </c>
      <c r="S793" s="205">
        <v>0</v>
      </c>
      <c r="T793" s="206">
        <f>S793*H793</f>
        <v>0</v>
      </c>
      <c r="AR793" s="19" t="s">
        <v>308</v>
      </c>
      <c r="AT793" s="19" t="s">
        <v>260</v>
      </c>
      <c r="AU793" s="19" t="s">
        <v>88</v>
      </c>
      <c r="AY793" s="19" t="s">
        <v>148</v>
      </c>
      <c r="BE793" s="207">
        <f>IF(N793="základní",J793,0)</f>
        <v>0</v>
      </c>
      <c r="BF793" s="207">
        <f>IF(N793="snížená",J793,0)</f>
        <v>0</v>
      </c>
      <c r="BG793" s="207">
        <f>IF(N793="zákl. přenesená",J793,0)</f>
        <v>0</v>
      </c>
      <c r="BH793" s="207">
        <f>IF(N793="sníž. přenesená",J793,0)</f>
        <v>0</v>
      </c>
      <c r="BI793" s="207">
        <f>IF(N793="nulová",J793,0)</f>
        <v>0</v>
      </c>
      <c r="BJ793" s="19" t="s">
        <v>23</v>
      </c>
      <c r="BK793" s="207">
        <f>ROUND(I793*H793,2)</f>
        <v>0</v>
      </c>
      <c r="BL793" s="19" t="s">
        <v>231</v>
      </c>
      <c r="BM793" s="19" t="s">
        <v>1019</v>
      </c>
    </row>
    <row r="794" spans="2:65" s="1" customFormat="1" ht="22.5" customHeight="1">
      <c r="B794" s="37"/>
      <c r="C794" s="246" t="s">
        <v>1020</v>
      </c>
      <c r="D794" s="246" t="s">
        <v>260</v>
      </c>
      <c r="E794" s="247" t="s">
        <v>1021</v>
      </c>
      <c r="F794" s="248" t="s">
        <v>1022</v>
      </c>
      <c r="G794" s="249" t="s">
        <v>288</v>
      </c>
      <c r="H794" s="250">
        <v>10</v>
      </c>
      <c r="I794" s="251"/>
      <c r="J794" s="252">
        <f>ROUND(I794*H794,2)</f>
        <v>0</v>
      </c>
      <c r="K794" s="248" t="s">
        <v>36</v>
      </c>
      <c r="L794" s="253"/>
      <c r="M794" s="254" t="s">
        <v>36</v>
      </c>
      <c r="N794" s="255" t="s">
        <v>50</v>
      </c>
      <c r="O794" s="38"/>
      <c r="P794" s="205">
        <f>O794*H794</f>
        <v>0</v>
      </c>
      <c r="Q794" s="205">
        <v>0</v>
      </c>
      <c r="R794" s="205">
        <f>Q794*H794</f>
        <v>0</v>
      </c>
      <c r="S794" s="205">
        <v>0</v>
      </c>
      <c r="T794" s="206">
        <f>S794*H794</f>
        <v>0</v>
      </c>
      <c r="AR794" s="19" t="s">
        <v>308</v>
      </c>
      <c r="AT794" s="19" t="s">
        <v>260</v>
      </c>
      <c r="AU794" s="19" t="s">
        <v>88</v>
      </c>
      <c r="AY794" s="19" t="s">
        <v>148</v>
      </c>
      <c r="BE794" s="207">
        <f>IF(N794="základní",J794,0)</f>
        <v>0</v>
      </c>
      <c r="BF794" s="207">
        <f>IF(N794="snížená",J794,0)</f>
        <v>0</v>
      </c>
      <c r="BG794" s="207">
        <f>IF(N794="zákl. přenesená",J794,0)</f>
        <v>0</v>
      </c>
      <c r="BH794" s="207">
        <f>IF(N794="sníž. přenesená",J794,0)</f>
        <v>0</v>
      </c>
      <c r="BI794" s="207">
        <f>IF(N794="nulová",J794,0)</f>
        <v>0</v>
      </c>
      <c r="BJ794" s="19" t="s">
        <v>23</v>
      </c>
      <c r="BK794" s="207">
        <f>ROUND(I794*H794,2)</f>
        <v>0</v>
      </c>
      <c r="BL794" s="19" t="s">
        <v>231</v>
      </c>
      <c r="BM794" s="19" t="s">
        <v>1023</v>
      </c>
    </row>
    <row r="795" spans="2:65" s="1" customFormat="1" ht="31.5" customHeight="1">
      <c r="B795" s="37"/>
      <c r="C795" s="196" t="s">
        <v>1024</v>
      </c>
      <c r="D795" s="196" t="s">
        <v>150</v>
      </c>
      <c r="E795" s="197" t="s">
        <v>1025</v>
      </c>
      <c r="F795" s="198" t="s">
        <v>1026</v>
      </c>
      <c r="G795" s="199" t="s">
        <v>153</v>
      </c>
      <c r="H795" s="200">
        <v>3.84</v>
      </c>
      <c r="I795" s="201"/>
      <c r="J795" s="202">
        <f>ROUND(I795*H795,2)</f>
        <v>0</v>
      </c>
      <c r="K795" s="198" t="s">
        <v>154</v>
      </c>
      <c r="L795" s="57"/>
      <c r="M795" s="203" t="s">
        <v>36</v>
      </c>
      <c r="N795" s="204" t="s">
        <v>50</v>
      </c>
      <c r="O795" s="38"/>
      <c r="P795" s="205">
        <f>O795*H795</f>
        <v>0</v>
      </c>
      <c r="Q795" s="205">
        <v>0.00025</v>
      </c>
      <c r="R795" s="205">
        <f>Q795*H795</f>
        <v>0.00096</v>
      </c>
      <c r="S795" s="205">
        <v>0</v>
      </c>
      <c r="T795" s="206">
        <f>S795*H795</f>
        <v>0</v>
      </c>
      <c r="AR795" s="19" t="s">
        <v>231</v>
      </c>
      <c r="AT795" s="19" t="s">
        <v>150</v>
      </c>
      <c r="AU795" s="19" t="s">
        <v>88</v>
      </c>
      <c r="AY795" s="19" t="s">
        <v>148</v>
      </c>
      <c r="BE795" s="207">
        <f>IF(N795="základní",J795,0)</f>
        <v>0</v>
      </c>
      <c r="BF795" s="207">
        <f>IF(N795="snížená",J795,0)</f>
        <v>0</v>
      </c>
      <c r="BG795" s="207">
        <f>IF(N795="zákl. přenesená",J795,0)</f>
        <v>0</v>
      </c>
      <c r="BH795" s="207">
        <f>IF(N795="sníž. přenesená",J795,0)</f>
        <v>0</v>
      </c>
      <c r="BI795" s="207">
        <f>IF(N795="nulová",J795,0)</f>
        <v>0</v>
      </c>
      <c r="BJ795" s="19" t="s">
        <v>23</v>
      </c>
      <c r="BK795" s="207">
        <f>ROUND(I795*H795,2)</f>
        <v>0</v>
      </c>
      <c r="BL795" s="19" t="s">
        <v>231</v>
      </c>
      <c r="BM795" s="19" t="s">
        <v>1027</v>
      </c>
    </row>
    <row r="796" spans="2:51" s="12" customFormat="1" ht="24">
      <c r="B796" s="208"/>
      <c r="C796" s="209"/>
      <c r="D796" s="210" t="s">
        <v>157</v>
      </c>
      <c r="E796" s="211" t="s">
        <v>36</v>
      </c>
      <c r="F796" s="212" t="s">
        <v>952</v>
      </c>
      <c r="G796" s="209"/>
      <c r="H796" s="213" t="s">
        <v>36</v>
      </c>
      <c r="I796" s="214"/>
      <c r="J796" s="209"/>
      <c r="K796" s="209"/>
      <c r="L796" s="215"/>
      <c r="M796" s="216"/>
      <c r="N796" s="217"/>
      <c r="O796" s="217"/>
      <c r="P796" s="217"/>
      <c r="Q796" s="217"/>
      <c r="R796" s="217"/>
      <c r="S796" s="217"/>
      <c r="T796" s="218"/>
      <c r="AT796" s="219" t="s">
        <v>157</v>
      </c>
      <c r="AU796" s="219" t="s">
        <v>88</v>
      </c>
      <c r="AV796" s="12" t="s">
        <v>23</v>
      </c>
      <c r="AW796" s="12" t="s">
        <v>44</v>
      </c>
      <c r="AX796" s="12" t="s">
        <v>79</v>
      </c>
      <c r="AY796" s="219" t="s">
        <v>148</v>
      </c>
    </row>
    <row r="797" spans="2:51" s="13" customFormat="1" ht="12">
      <c r="B797" s="220"/>
      <c r="C797" s="221"/>
      <c r="D797" s="210" t="s">
        <v>157</v>
      </c>
      <c r="E797" s="222" t="s">
        <v>36</v>
      </c>
      <c r="F797" s="223" t="s">
        <v>1028</v>
      </c>
      <c r="G797" s="221"/>
      <c r="H797" s="224">
        <v>3.84</v>
      </c>
      <c r="I797" s="225"/>
      <c r="J797" s="221"/>
      <c r="K797" s="221"/>
      <c r="L797" s="226"/>
      <c r="M797" s="227"/>
      <c r="N797" s="228"/>
      <c r="O797" s="228"/>
      <c r="P797" s="228"/>
      <c r="Q797" s="228"/>
      <c r="R797" s="228"/>
      <c r="S797" s="228"/>
      <c r="T797" s="229"/>
      <c r="AT797" s="230" t="s">
        <v>157</v>
      </c>
      <c r="AU797" s="230" t="s">
        <v>88</v>
      </c>
      <c r="AV797" s="13" t="s">
        <v>88</v>
      </c>
      <c r="AW797" s="13" t="s">
        <v>44</v>
      </c>
      <c r="AX797" s="13" t="s">
        <v>79</v>
      </c>
      <c r="AY797" s="230" t="s">
        <v>148</v>
      </c>
    </row>
    <row r="798" spans="2:51" s="14" customFormat="1" ht="12">
      <c r="B798" s="231"/>
      <c r="C798" s="232"/>
      <c r="D798" s="233" t="s">
        <v>157</v>
      </c>
      <c r="E798" s="234" t="s">
        <v>36</v>
      </c>
      <c r="F798" s="235" t="s">
        <v>161</v>
      </c>
      <c r="G798" s="232"/>
      <c r="H798" s="236">
        <v>3.84</v>
      </c>
      <c r="I798" s="237"/>
      <c r="J798" s="232"/>
      <c r="K798" s="232"/>
      <c r="L798" s="238"/>
      <c r="M798" s="239"/>
      <c r="N798" s="240"/>
      <c r="O798" s="240"/>
      <c r="P798" s="240"/>
      <c r="Q798" s="240"/>
      <c r="R798" s="240"/>
      <c r="S798" s="240"/>
      <c r="T798" s="241"/>
      <c r="AT798" s="242" t="s">
        <v>157</v>
      </c>
      <c r="AU798" s="242" t="s">
        <v>88</v>
      </c>
      <c r="AV798" s="14" t="s">
        <v>155</v>
      </c>
      <c r="AW798" s="14" t="s">
        <v>44</v>
      </c>
      <c r="AX798" s="14" t="s">
        <v>23</v>
      </c>
      <c r="AY798" s="242" t="s">
        <v>148</v>
      </c>
    </row>
    <row r="799" spans="2:65" s="1" customFormat="1" ht="22.5" customHeight="1">
      <c r="B799" s="37"/>
      <c r="C799" s="246" t="s">
        <v>1029</v>
      </c>
      <c r="D799" s="246" t="s">
        <v>260</v>
      </c>
      <c r="E799" s="247" t="s">
        <v>1030</v>
      </c>
      <c r="F799" s="248" t="s">
        <v>1031</v>
      </c>
      <c r="G799" s="249" t="s">
        <v>288</v>
      </c>
      <c r="H799" s="250">
        <v>1</v>
      </c>
      <c r="I799" s="251"/>
      <c r="J799" s="252">
        <f>ROUND(I799*H799,2)</f>
        <v>0</v>
      </c>
      <c r="K799" s="248" t="s">
        <v>36</v>
      </c>
      <c r="L799" s="253"/>
      <c r="M799" s="254" t="s">
        <v>36</v>
      </c>
      <c r="N799" s="255" t="s">
        <v>50</v>
      </c>
      <c r="O799" s="38"/>
      <c r="P799" s="205">
        <f>O799*H799</f>
        <v>0</v>
      </c>
      <c r="Q799" s="205">
        <v>0</v>
      </c>
      <c r="R799" s="205">
        <f>Q799*H799</f>
        <v>0</v>
      </c>
      <c r="S799" s="205">
        <v>0</v>
      </c>
      <c r="T799" s="206">
        <f>S799*H799</f>
        <v>0</v>
      </c>
      <c r="AR799" s="19" t="s">
        <v>308</v>
      </c>
      <c r="AT799" s="19" t="s">
        <v>260</v>
      </c>
      <c r="AU799" s="19" t="s">
        <v>88</v>
      </c>
      <c r="AY799" s="19" t="s">
        <v>148</v>
      </c>
      <c r="BE799" s="207">
        <f>IF(N799="základní",J799,0)</f>
        <v>0</v>
      </c>
      <c r="BF799" s="207">
        <f>IF(N799="snížená",J799,0)</f>
        <v>0</v>
      </c>
      <c r="BG799" s="207">
        <f>IF(N799="zákl. přenesená",J799,0)</f>
        <v>0</v>
      </c>
      <c r="BH799" s="207">
        <f>IF(N799="sníž. přenesená",J799,0)</f>
        <v>0</v>
      </c>
      <c r="BI799" s="207">
        <f>IF(N799="nulová",J799,0)</f>
        <v>0</v>
      </c>
      <c r="BJ799" s="19" t="s">
        <v>23</v>
      </c>
      <c r="BK799" s="207">
        <f>ROUND(I799*H799,2)</f>
        <v>0</v>
      </c>
      <c r="BL799" s="19" t="s">
        <v>231</v>
      </c>
      <c r="BM799" s="19" t="s">
        <v>1032</v>
      </c>
    </row>
    <row r="800" spans="2:65" s="1" customFormat="1" ht="22.5" customHeight="1">
      <c r="B800" s="37"/>
      <c r="C800" s="196" t="s">
        <v>1033</v>
      </c>
      <c r="D800" s="196" t="s">
        <v>150</v>
      </c>
      <c r="E800" s="197" t="s">
        <v>1034</v>
      </c>
      <c r="F800" s="198" t="s">
        <v>1035</v>
      </c>
      <c r="G800" s="199" t="s">
        <v>252</v>
      </c>
      <c r="H800" s="200">
        <v>6</v>
      </c>
      <c r="I800" s="201"/>
      <c r="J800" s="202">
        <f>ROUND(I800*H800,2)</f>
        <v>0</v>
      </c>
      <c r="K800" s="198" t="s">
        <v>154</v>
      </c>
      <c r="L800" s="57"/>
      <c r="M800" s="203" t="s">
        <v>36</v>
      </c>
      <c r="N800" s="204" t="s">
        <v>50</v>
      </c>
      <c r="O800" s="38"/>
      <c r="P800" s="205">
        <f>O800*H800</f>
        <v>0</v>
      </c>
      <c r="Q800" s="205">
        <v>0.00025</v>
      </c>
      <c r="R800" s="205">
        <f>Q800*H800</f>
        <v>0.0015</v>
      </c>
      <c r="S800" s="205">
        <v>0</v>
      </c>
      <c r="T800" s="206">
        <f>S800*H800</f>
        <v>0</v>
      </c>
      <c r="AR800" s="19" t="s">
        <v>231</v>
      </c>
      <c r="AT800" s="19" t="s">
        <v>150</v>
      </c>
      <c r="AU800" s="19" t="s">
        <v>88</v>
      </c>
      <c r="AY800" s="19" t="s">
        <v>148</v>
      </c>
      <c r="BE800" s="207">
        <f>IF(N800="základní",J800,0)</f>
        <v>0</v>
      </c>
      <c r="BF800" s="207">
        <f>IF(N800="snížená",J800,0)</f>
        <v>0</v>
      </c>
      <c r="BG800" s="207">
        <f>IF(N800="zákl. přenesená",J800,0)</f>
        <v>0</v>
      </c>
      <c r="BH800" s="207">
        <f>IF(N800="sníž. přenesená",J800,0)</f>
        <v>0</v>
      </c>
      <c r="BI800" s="207">
        <f>IF(N800="nulová",J800,0)</f>
        <v>0</v>
      </c>
      <c r="BJ800" s="19" t="s">
        <v>23</v>
      </c>
      <c r="BK800" s="207">
        <f>ROUND(I800*H800,2)</f>
        <v>0</v>
      </c>
      <c r="BL800" s="19" t="s">
        <v>231</v>
      </c>
      <c r="BM800" s="19" t="s">
        <v>1036</v>
      </c>
    </row>
    <row r="801" spans="2:51" s="12" customFormat="1" ht="24">
      <c r="B801" s="208"/>
      <c r="C801" s="209"/>
      <c r="D801" s="210" t="s">
        <v>157</v>
      </c>
      <c r="E801" s="211" t="s">
        <v>36</v>
      </c>
      <c r="F801" s="212" t="s">
        <v>952</v>
      </c>
      <c r="G801" s="209"/>
      <c r="H801" s="213" t="s">
        <v>36</v>
      </c>
      <c r="I801" s="214"/>
      <c r="J801" s="209"/>
      <c r="K801" s="209"/>
      <c r="L801" s="215"/>
      <c r="M801" s="216"/>
      <c r="N801" s="217"/>
      <c r="O801" s="217"/>
      <c r="P801" s="217"/>
      <c r="Q801" s="217"/>
      <c r="R801" s="217"/>
      <c r="S801" s="217"/>
      <c r="T801" s="218"/>
      <c r="AT801" s="219" t="s">
        <v>157</v>
      </c>
      <c r="AU801" s="219" t="s">
        <v>88</v>
      </c>
      <c r="AV801" s="12" t="s">
        <v>23</v>
      </c>
      <c r="AW801" s="12" t="s">
        <v>44</v>
      </c>
      <c r="AX801" s="12" t="s">
        <v>79</v>
      </c>
      <c r="AY801" s="219" t="s">
        <v>148</v>
      </c>
    </row>
    <row r="802" spans="2:51" s="13" customFormat="1" ht="12">
      <c r="B802" s="220"/>
      <c r="C802" s="221"/>
      <c r="D802" s="210" t="s">
        <v>157</v>
      </c>
      <c r="E802" s="222" t="s">
        <v>36</v>
      </c>
      <c r="F802" s="223" t="s">
        <v>1037</v>
      </c>
      <c r="G802" s="221"/>
      <c r="H802" s="224">
        <v>4</v>
      </c>
      <c r="I802" s="225"/>
      <c r="J802" s="221"/>
      <c r="K802" s="221"/>
      <c r="L802" s="226"/>
      <c r="M802" s="227"/>
      <c r="N802" s="228"/>
      <c r="O802" s="228"/>
      <c r="P802" s="228"/>
      <c r="Q802" s="228"/>
      <c r="R802" s="228"/>
      <c r="S802" s="228"/>
      <c r="T802" s="229"/>
      <c r="AT802" s="230" t="s">
        <v>157</v>
      </c>
      <c r="AU802" s="230" t="s">
        <v>88</v>
      </c>
      <c r="AV802" s="13" t="s">
        <v>88</v>
      </c>
      <c r="AW802" s="13" t="s">
        <v>44</v>
      </c>
      <c r="AX802" s="13" t="s">
        <v>79</v>
      </c>
      <c r="AY802" s="230" t="s">
        <v>148</v>
      </c>
    </row>
    <row r="803" spans="2:51" s="13" customFormat="1" ht="12">
      <c r="B803" s="220"/>
      <c r="C803" s="221"/>
      <c r="D803" s="210" t="s">
        <v>157</v>
      </c>
      <c r="E803" s="222" t="s">
        <v>36</v>
      </c>
      <c r="F803" s="223" t="s">
        <v>1038</v>
      </c>
      <c r="G803" s="221"/>
      <c r="H803" s="224">
        <v>2</v>
      </c>
      <c r="I803" s="225"/>
      <c r="J803" s="221"/>
      <c r="K803" s="221"/>
      <c r="L803" s="226"/>
      <c r="M803" s="227"/>
      <c r="N803" s="228"/>
      <c r="O803" s="228"/>
      <c r="P803" s="228"/>
      <c r="Q803" s="228"/>
      <c r="R803" s="228"/>
      <c r="S803" s="228"/>
      <c r="T803" s="229"/>
      <c r="AT803" s="230" t="s">
        <v>157</v>
      </c>
      <c r="AU803" s="230" t="s">
        <v>88</v>
      </c>
      <c r="AV803" s="13" t="s">
        <v>88</v>
      </c>
      <c r="AW803" s="13" t="s">
        <v>44</v>
      </c>
      <c r="AX803" s="13" t="s">
        <v>79</v>
      </c>
      <c r="AY803" s="230" t="s">
        <v>148</v>
      </c>
    </row>
    <row r="804" spans="2:51" s="14" customFormat="1" ht="12">
      <c r="B804" s="231"/>
      <c r="C804" s="232"/>
      <c r="D804" s="233" t="s">
        <v>157</v>
      </c>
      <c r="E804" s="234" t="s">
        <v>36</v>
      </c>
      <c r="F804" s="235" t="s">
        <v>161</v>
      </c>
      <c r="G804" s="232"/>
      <c r="H804" s="236">
        <v>6</v>
      </c>
      <c r="I804" s="237"/>
      <c r="J804" s="232"/>
      <c r="K804" s="232"/>
      <c r="L804" s="238"/>
      <c r="M804" s="239"/>
      <c r="N804" s="240"/>
      <c r="O804" s="240"/>
      <c r="P804" s="240"/>
      <c r="Q804" s="240"/>
      <c r="R804" s="240"/>
      <c r="S804" s="240"/>
      <c r="T804" s="241"/>
      <c r="AT804" s="242" t="s">
        <v>157</v>
      </c>
      <c r="AU804" s="242" t="s">
        <v>88</v>
      </c>
      <c r="AV804" s="14" t="s">
        <v>155</v>
      </c>
      <c r="AW804" s="14" t="s">
        <v>44</v>
      </c>
      <c r="AX804" s="14" t="s">
        <v>23</v>
      </c>
      <c r="AY804" s="242" t="s">
        <v>148</v>
      </c>
    </row>
    <row r="805" spans="2:65" s="1" customFormat="1" ht="22.5" customHeight="1">
      <c r="B805" s="37"/>
      <c r="C805" s="246" t="s">
        <v>1039</v>
      </c>
      <c r="D805" s="246" t="s">
        <v>260</v>
      </c>
      <c r="E805" s="247" t="s">
        <v>1040</v>
      </c>
      <c r="F805" s="248" t="s">
        <v>1041</v>
      </c>
      <c r="G805" s="249" t="s">
        <v>288</v>
      </c>
      <c r="H805" s="250">
        <v>4</v>
      </c>
      <c r="I805" s="251"/>
      <c r="J805" s="252">
        <f>ROUND(I805*H805,2)</f>
        <v>0</v>
      </c>
      <c r="K805" s="248" t="s">
        <v>36</v>
      </c>
      <c r="L805" s="253"/>
      <c r="M805" s="254" t="s">
        <v>36</v>
      </c>
      <c r="N805" s="255" t="s">
        <v>50</v>
      </c>
      <c r="O805" s="38"/>
      <c r="P805" s="205">
        <f>O805*H805</f>
        <v>0</v>
      </c>
      <c r="Q805" s="205">
        <v>0</v>
      </c>
      <c r="R805" s="205">
        <f>Q805*H805</f>
        <v>0</v>
      </c>
      <c r="S805" s="205">
        <v>0</v>
      </c>
      <c r="T805" s="206">
        <f>S805*H805</f>
        <v>0</v>
      </c>
      <c r="AR805" s="19" t="s">
        <v>308</v>
      </c>
      <c r="AT805" s="19" t="s">
        <v>260</v>
      </c>
      <c r="AU805" s="19" t="s">
        <v>88</v>
      </c>
      <c r="AY805" s="19" t="s">
        <v>148</v>
      </c>
      <c r="BE805" s="207">
        <f>IF(N805="základní",J805,0)</f>
        <v>0</v>
      </c>
      <c r="BF805" s="207">
        <f>IF(N805="snížená",J805,0)</f>
        <v>0</v>
      </c>
      <c r="BG805" s="207">
        <f>IF(N805="zákl. přenesená",J805,0)</f>
        <v>0</v>
      </c>
      <c r="BH805" s="207">
        <f>IF(N805="sníž. přenesená",J805,0)</f>
        <v>0</v>
      </c>
      <c r="BI805" s="207">
        <f>IF(N805="nulová",J805,0)</f>
        <v>0</v>
      </c>
      <c r="BJ805" s="19" t="s">
        <v>23</v>
      </c>
      <c r="BK805" s="207">
        <f>ROUND(I805*H805,2)</f>
        <v>0</v>
      </c>
      <c r="BL805" s="19" t="s">
        <v>231</v>
      </c>
      <c r="BM805" s="19" t="s">
        <v>1042</v>
      </c>
    </row>
    <row r="806" spans="2:65" s="1" customFormat="1" ht="22.5" customHeight="1">
      <c r="B806" s="37"/>
      <c r="C806" s="246" t="s">
        <v>1043</v>
      </c>
      <c r="D806" s="246" t="s">
        <v>260</v>
      </c>
      <c r="E806" s="247" t="s">
        <v>1044</v>
      </c>
      <c r="F806" s="248" t="s">
        <v>1045</v>
      </c>
      <c r="G806" s="249" t="s">
        <v>288</v>
      </c>
      <c r="H806" s="250">
        <v>2</v>
      </c>
      <c r="I806" s="251"/>
      <c r="J806" s="252">
        <f>ROUND(I806*H806,2)</f>
        <v>0</v>
      </c>
      <c r="K806" s="248" t="s">
        <v>36</v>
      </c>
      <c r="L806" s="253"/>
      <c r="M806" s="254" t="s">
        <v>36</v>
      </c>
      <c r="N806" s="255" t="s">
        <v>50</v>
      </c>
      <c r="O806" s="38"/>
      <c r="P806" s="205">
        <f>O806*H806</f>
        <v>0</v>
      </c>
      <c r="Q806" s="205">
        <v>0</v>
      </c>
      <c r="R806" s="205">
        <f>Q806*H806</f>
        <v>0</v>
      </c>
      <c r="S806" s="205">
        <v>0</v>
      </c>
      <c r="T806" s="206">
        <f>S806*H806</f>
        <v>0</v>
      </c>
      <c r="AR806" s="19" t="s">
        <v>308</v>
      </c>
      <c r="AT806" s="19" t="s">
        <v>260</v>
      </c>
      <c r="AU806" s="19" t="s">
        <v>88</v>
      </c>
      <c r="AY806" s="19" t="s">
        <v>148</v>
      </c>
      <c r="BE806" s="207">
        <f>IF(N806="základní",J806,0)</f>
        <v>0</v>
      </c>
      <c r="BF806" s="207">
        <f>IF(N806="snížená",J806,0)</f>
        <v>0</v>
      </c>
      <c r="BG806" s="207">
        <f>IF(N806="zákl. přenesená",J806,0)</f>
        <v>0</v>
      </c>
      <c r="BH806" s="207">
        <f>IF(N806="sníž. přenesená",J806,0)</f>
        <v>0</v>
      </c>
      <c r="BI806" s="207">
        <f>IF(N806="nulová",J806,0)</f>
        <v>0</v>
      </c>
      <c r="BJ806" s="19" t="s">
        <v>23</v>
      </c>
      <c r="BK806" s="207">
        <f>ROUND(I806*H806,2)</f>
        <v>0</v>
      </c>
      <c r="BL806" s="19" t="s">
        <v>231</v>
      </c>
      <c r="BM806" s="19" t="s">
        <v>1046</v>
      </c>
    </row>
    <row r="807" spans="2:65" s="1" customFormat="1" ht="22.5" customHeight="1">
      <c r="B807" s="37"/>
      <c r="C807" s="196" t="s">
        <v>1047</v>
      </c>
      <c r="D807" s="196" t="s">
        <v>150</v>
      </c>
      <c r="E807" s="197" t="s">
        <v>1048</v>
      </c>
      <c r="F807" s="198" t="s">
        <v>1049</v>
      </c>
      <c r="G807" s="199" t="s">
        <v>252</v>
      </c>
      <c r="H807" s="200">
        <v>12</v>
      </c>
      <c r="I807" s="201"/>
      <c r="J807" s="202">
        <f>ROUND(I807*H807,2)</f>
        <v>0</v>
      </c>
      <c r="K807" s="198" t="s">
        <v>154</v>
      </c>
      <c r="L807" s="57"/>
      <c r="M807" s="203" t="s">
        <v>36</v>
      </c>
      <c r="N807" s="204" t="s">
        <v>50</v>
      </c>
      <c r="O807" s="38"/>
      <c r="P807" s="205">
        <f>O807*H807</f>
        <v>0</v>
      </c>
      <c r="Q807" s="205">
        <v>0</v>
      </c>
      <c r="R807" s="205">
        <f>Q807*H807</f>
        <v>0</v>
      </c>
      <c r="S807" s="205">
        <v>0.0125</v>
      </c>
      <c r="T807" s="206">
        <f>S807*H807</f>
        <v>0.15000000000000002</v>
      </c>
      <c r="AR807" s="19" t="s">
        <v>231</v>
      </c>
      <c r="AT807" s="19" t="s">
        <v>150</v>
      </c>
      <c r="AU807" s="19" t="s">
        <v>88</v>
      </c>
      <c r="AY807" s="19" t="s">
        <v>148</v>
      </c>
      <c r="BE807" s="207">
        <f>IF(N807="základní",J807,0)</f>
        <v>0</v>
      </c>
      <c r="BF807" s="207">
        <f>IF(N807="snížená",J807,0)</f>
        <v>0</v>
      </c>
      <c r="BG807" s="207">
        <f>IF(N807="zákl. přenesená",J807,0)</f>
        <v>0</v>
      </c>
      <c r="BH807" s="207">
        <f>IF(N807="sníž. přenesená",J807,0)</f>
        <v>0</v>
      </c>
      <c r="BI807" s="207">
        <f>IF(N807="nulová",J807,0)</f>
        <v>0</v>
      </c>
      <c r="BJ807" s="19" t="s">
        <v>23</v>
      </c>
      <c r="BK807" s="207">
        <f>ROUND(I807*H807,2)</f>
        <v>0</v>
      </c>
      <c r="BL807" s="19" t="s">
        <v>231</v>
      </c>
      <c r="BM807" s="19" t="s">
        <v>1050</v>
      </c>
    </row>
    <row r="808" spans="2:65" s="1" customFormat="1" ht="22.5" customHeight="1">
      <c r="B808" s="37"/>
      <c r="C808" s="196" t="s">
        <v>1051</v>
      </c>
      <c r="D808" s="196" t="s">
        <v>150</v>
      </c>
      <c r="E808" s="197" t="s">
        <v>1052</v>
      </c>
      <c r="F808" s="198" t="s">
        <v>1053</v>
      </c>
      <c r="G808" s="199" t="s">
        <v>252</v>
      </c>
      <c r="H808" s="200">
        <v>6.986</v>
      </c>
      <c r="I808" s="201"/>
      <c r="J808" s="202">
        <f>ROUND(I808*H808,2)</f>
        <v>0</v>
      </c>
      <c r="K808" s="198" t="s">
        <v>154</v>
      </c>
      <c r="L808" s="57"/>
      <c r="M808" s="203" t="s">
        <v>36</v>
      </c>
      <c r="N808" s="204" t="s">
        <v>50</v>
      </c>
      <c r="O808" s="38"/>
      <c r="P808" s="205">
        <f>O808*H808</f>
        <v>0</v>
      </c>
      <c r="Q808" s="205">
        <v>0</v>
      </c>
      <c r="R808" s="205">
        <f>Q808*H808</f>
        <v>0</v>
      </c>
      <c r="S808" s="205">
        <v>0.0823</v>
      </c>
      <c r="T808" s="206">
        <f>S808*H808</f>
        <v>0.5749478</v>
      </c>
      <c r="AR808" s="19" t="s">
        <v>231</v>
      </c>
      <c r="AT808" s="19" t="s">
        <v>150</v>
      </c>
      <c r="AU808" s="19" t="s">
        <v>88</v>
      </c>
      <c r="AY808" s="19" t="s">
        <v>148</v>
      </c>
      <c r="BE808" s="207">
        <f>IF(N808="základní",J808,0)</f>
        <v>0</v>
      </c>
      <c r="BF808" s="207">
        <f>IF(N808="snížená",J808,0)</f>
        <v>0</v>
      </c>
      <c r="BG808" s="207">
        <f>IF(N808="zákl. přenesená",J808,0)</f>
        <v>0</v>
      </c>
      <c r="BH808" s="207">
        <f>IF(N808="sníž. přenesená",J808,0)</f>
        <v>0</v>
      </c>
      <c r="BI808" s="207">
        <f>IF(N808="nulová",J808,0)</f>
        <v>0</v>
      </c>
      <c r="BJ808" s="19" t="s">
        <v>23</v>
      </c>
      <c r="BK808" s="207">
        <f>ROUND(I808*H808,2)</f>
        <v>0</v>
      </c>
      <c r="BL808" s="19" t="s">
        <v>231</v>
      </c>
      <c r="BM808" s="19" t="s">
        <v>1054</v>
      </c>
    </row>
    <row r="809" spans="2:51" s="12" customFormat="1" ht="24">
      <c r="B809" s="208"/>
      <c r="C809" s="209"/>
      <c r="D809" s="210" t="s">
        <v>157</v>
      </c>
      <c r="E809" s="211" t="s">
        <v>36</v>
      </c>
      <c r="F809" s="212" t="s">
        <v>952</v>
      </c>
      <c r="G809" s="209"/>
      <c r="H809" s="213" t="s">
        <v>36</v>
      </c>
      <c r="I809" s="214"/>
      <c r="J809" s="209"/>
      <c r="K809" s="209"/>
      <c r="L809" s="215"/>
      <c r="M809" s="216"/>
      <c r="N809" s="217"/>
      <c r="O809" s="217"/>
      <c r="P809" s="217"/>
      <c r="Q809" s="217"/>
      <c r="R809" s="217"/>
      <c r="S809" s="217"/>
      <c r="T809" s="218"/>
      <c r="AT809" s="219" t="s">
        <v>157</v>
      </c>
      <c r="AU809" s="219" t="s">
        <v>88</v>
      </c>
      <c r="AV809" s="12" t="s">
        <v>23</v>
      </c>
      <c r="AW809" s="12" t="s">
        <v>44</v>
      </c>
      <c r="AX809" s="12" t="s">
        <v>79</v>
      </c>
      <c r="AY809" s="219" t="s">
        <v>148</v>
      </c>
    </row>
    <row r="810" spans="2:51" s="13" customFormat="1" ht="12">
      <c r="B810" s="220"/>
      <c r="C810" s="221"/>
      <c r="D810" s="210" t="s">
        <v>157</v>
      </c>
      <c r="E810" s="222" t="s">
        <v>36</v>
      </c>
      <c r="F810" s="223" t="s">
        <v>1055</v>
      </c>
      <c r="G810" s="221"/>
      <c r="H810" s="224">
        <v>6.986</v>
      </c>
      <c r="I810" s="225"/>
      <c r="J810" s="221"/>
      <c r="K810" s="221"/>
      <c r="L810" s="226"/>
      <c r="M810" s="227"/>
      <c r="N810" s="228"/>
      <c r="O810" s="228"/>
      <c r="P810" s="228"/>
      <c r="Q810" s="228"/>
      <c r="R810" s="228"/>
      <c r="S810" s="228"/>
      <c r="T810" s="229"/>
      <c r="AT810" s="230" t="s">
        <v>157</v>
      </c>
      <c r="AU810" s="230" t="s">
        <v>88</v>
      </c>
      <c r="AV810" s="13" t="s">
        <v>88</v>
      </c>
      <c r="AW810" s="13" t="s">
        <v>44</v>
      </c>
      <c r="AX810" s="13" t="s">
        <v>79</v>
      </c>
      <c r="AY810" s="230" t="s">
        <v>148</v>
      </c>
    </row>
    <row r="811" spans="2:51" s="14" customFormat="1" ht="12">
      <c r="B811" s="231"/>
      <c r="C811" s="232"/>
      <c r="D811" s="233" t="s">
        <v>157</v>
      </c>
      <c r="E811" s="234" t="s">
        <v>36</v>
      </c>
      <c r="F811" s="235" t="s">
        <v>161</v>
      </c>
      <c r="G811" s="232"/>
      <c r="H811" s="236">
        <v>6.986</v>
      </c>
      <c r="I811" s="237"/>
      <c r="J811" s="232"/>
      <c r="K811" s="232"/>
      <c r="L811" s="238"/>
      <c r="M811" s="239"/>
      <c r="N811" s="240"/>
      <c r="O811" s="240"/>
      <c r="P811" s="240"/>
      <c r="Q811" s="240"/>
      <c r="R811" s="240"/>
      <c r="S811" s="240"/>
      <c r="T811" s="241"/>
      <c r="AT811" s="242" t="s">
        <v>157</v>
      </c>
      <c r="AU811" s="242" t="s">
        <v>88</v>
      </c>
      <c r="AV811" s="14" t="s">
        <v>155</v>
      </c>
      <c r="AW811" s="14" t="s">
        <v>44</v>
      </c>
      <c r="AX811" s="14" t="s">
        <v>23</v>
      </c>
      <c r="AY811" s="242" t="s">
        <v>148</v>
      </c>
    </row>
    <row r="812" spans="2:65" s="1" customFormat="1" ht="22.5" customHeight="1">
      <c r="B812" s="37"/>
      <c r="C812" s="196" t="s">
        <v>1056</v>
      </c>
      <c r="D812" s="196" t="s">
        <v>150</v>
      </c>
      <c r="E812" s="197" t="s">
        <v>1057</v>
      </c>
      <c r="F812" s="198" t="s">
        <v>1058</v>
      </c>
      <c r="G812" s="199" t="s">
        <v>252</v>
      </c>
      <c r="H812" s="200">
        <v>22</v>
      </c>
      <c r="I812" s="201"/>
      <c r="J812" s="202">
        <f>ROUND(I812*H812,2)</f>
        <v>0</v>
      </c>
      <c r="K812" s="198" t="s">
        <v>154</v>
      </c>
      <c r="L812" s="57"/>
      <c r="M812" s="203" t="s">
        <v>36</v>
      </c>
      <c r="N812" s="204" t="s">
        <v>50</v>
      </c>
      <c r="O812" s="38"/>
      <c r="P812" s="205">
        <f>O812*H812</f>
        <v>0</v>
      </c>
      <c r="Q812" s="205">
        <v>0</v>
      </c>
      <c r="R812" s="205">
        <f>Q812*H812</f>
        <v>0</v>
      </c>
      <c r="S812" s="205">
        <v>0</v>
      </c>
      <c r="T812" s="206">
        <f>S812*H812</f>
        <v>0</v>
      </c>
      <c r="AR812" s="19" t="s">
        <v>231</v>
      </c>
      <c r="AT812" s="19" t="s">
        <v>150</v>
      </c>
      <c r="AU812" s="19" t="s">
        <v>88</v>
      </c>
      <c r="AY812" s="19" t="s">
        <v>148</v>
      </c>
      <c r="BE812" s="207">
        <f>IF(N812="základní",J812,0)</f>
        <v>0</v>
      </c>
      <c r="BF812" s="207">
        <f>IF(N812="snížená",J812,0)</f>
        <v>0</v>
      </c>
      <c r="BG812" s="207">
        <f>IF(N812="zákl. přenesená",J812,0)</f>
        <v>0</v>
      </c>
      <c r="BH812" s="207">
        <f>IF(N812="sníž. přenesená",J812,0)</f>
        <v>0</v>
      </c>
      <c r="BI812" s="207">
        <f>IF(N812="nulová",J812,0)</f>
        <v>0</v>
      </c>
      <c r="BJ812" s="19" t="s">
        <v>23</v>
      </c>
      <c r="BK812" s="207">
        <f>ROUND(I812*H812,2)</f>
        <v>0</v>
      </c>
      <c r="BL812" s="19" t="s">
        <v>231</v>
      </c>
      <c r="BM812" s="19" t="s">
        <v>1059</v>
      </c>
    </row>
    <row r="813" spans="2:51" s="12" customFormat="1" ht="24">
      <c r="B813" s="208"/>
      <c r="C813" s="209"/>
      <c r="D813" s="210" t="s">
        <v>157</v>
      </c>
      <c r="E813" s="211" t="s">
        <v>36</v>
      </c>
      <c r="F813" s="212" t="s">
        <v>952</v>
      </c>
      <c r="G813" s="209"/>
      <c r="H813" s="213" t="s">
        <v>36</v>
      </c>
      <c r="I813" s="214"/>
      <c r="J813" s="209"/>
      <c r="K813" s="209"/>
      <c r="L813" s="215"/>
      <c r="M813" s="216"/>
      <c r="N813" s="217"/>
      <c r="O813" s="217"/>
      <c r="P813" s="217"/>
      <c r="Q813" s="217"/>
      <c r="R813" s="217"/>
      <c r="S813" s="217"/>
      <c r="T813" s="218"/>
      <c r="AT813" s="219" t="s">
        <v>157</v>
      </c>
      <c r="AU813" s="219" t="s">
        <v>88</v>
      </c>
      <c r="AV813" s="12" t="s">
        <v>23</v>
      </c>
      <c r="AW813" s="12" t="s">
        <v>44</v>
      </c>
      <c r="AX813" s="12" t="s">
        <v>79</v>
      </c>
      <c r="AY813" s="219" t="s">
        <v>148</v>
      </c>
    </row>
    <row r="814" spans="2:51" s="13" customFormat="1" ht="12">
      <c r="B814" s="220"/>
      <c r="C814" s="221"/>
      <c r="D814" s="210" t="s">
        <v>157</v>
      </c>
      <c r="E814" s="222" t="s">
        <v>36</v>
      </c>
      <c r="F814" s="223" t="s">
        <v>1060</v>
      </c>
      <c r="G814" s="221"/>
      <c r="H814" s="224">
        <v>22</v>
      </c>
      <c r="I814" s="225"/>
      <c r="J814" s="221"/>
      <c r="K814" s="221"/>
      <c r="L814" s="226"/>
      <c r="M814" s="227"/>
      <c r="N814" s="228"/>
      <c r="O814" s="228"/>
      <c r="P814" s="228"/>
      <c r="Q814" s="228"/>
      <c r="R814" s="228"/>
      <c r="S814" s="228"/>
      <c r="T814" s="229"/>
      <c r="AT814" s="230" t="s">
        <v>157</v>
      </c>
      <c r="AU814" s="230" t="s">
        <v>88</v>
      </c>
      <c r="AV814" s="13" t="s">
        <v>88</v>
      </c>
      <c r="AW814" s="13" t="s">
        <v>44</v>
      </c>
      <c r="AX814" s="13" t="s">
        <v>79</v>
      </c>
      <c r="AY814" s="230" t="s">
        <v>148</v>
      </c>
    </row>
    <row r="815" spans="2:51" s="14" customFormat="1" ht="12">
      <c r="B815" s="231"/>
      <c r="C815" s="232"/>
      <c r="D815" s="233" t="s">
        <v>157</v>
      </c>
      <c r="E815" s="234" t="s">
        <v>36</v>
      </c>
      <c r="F815" s="235" t="s">
        <v>161</v>
      </c>
      <c r="G815" s="232"/>
      <c r="H815" s="236">
        <v>22</v>
      </c>
      <c r="I815" s="237"/>
      <c r="J815" s="232"/>
      <c r="K815" s="232"/>
      <c r="L815" s="238"/>
      <c r="M815" s="239"/>
      <c r="N815" s="240"/>
      <c r="O815" s="240"/>
      <c r="P815" s="240"/>
      <c r="Q815" s="240"/>
      <c r="R815" s="240"/>
      <c r="S815" s="240"/>
      <c r="T815" s="241"/>
      <c r="AT815" s="242" t="s">
        <v>157</v>
      </c>
      <c r="AU815" s="242" t="s">
        <v>88</v>
      </c>
      <c r="AV815" s="14" t="s">
        <v>155</v>
      </c>
      <c r="AW815" s="14" t="s">
        <v>44</v>
      </c>
      <c r="AX815" s="14" t="s">
        <v>23</v>
      </c>
      <c r="AY815" s="242" t="s">
        <v>148</v>
      </c>
    </row>
    <row r="816" spans="2:65" s="1" customFormat="1" ht="22.5" customHeight="1">
      <c r="B816" s="37"/>
      <c r="C816" s="246" t="s">
        <v>1061</v>
      </c>
      <c r="D816" s="246" t="s">
        <v>260</v>
      </c>
      <c r="E816" s="247" t="s">
        <v>1062</v>
      </c>
      <c r="F816" s="248" t="s">
        <v>1063</v>
      </c>
      <c r="G816" s="249" t="s">
        <v>293</v>
      </c>
      <c r="H816" s="250">
        <v>19.75</v>
      </c>
      <c r="I816" s="251"/>
      <c r="J816" s="252">
        <f>ROUND(I816*H816,2)</f>
        <v>0</v>
      </c>
      <c r="K816" s="248" t="s">
        <v>36</v>
      </c>
      <c r="L816" s="253"/>
      <c r="M816" s="254" t="s">
        <v>36</v>
      </c>
      <c r="N816" s="255" t="s">
        <v>50</v>
      </c>
      <c r="O816" s="38"/>
      <c r="P816" s="205">
        <f>O816*H816</f>
        <v>0</v>
      </c>
      <c r="Q816" s="205">
        <v>0.008</v>
      </c>
      <c r="R816" s="205">
        <f>Q816*H816</f>
        <v>0.158</v>
      </c>
      <c r="S816" s="205">
        <v>0</v>
      </c>
      <c r="T816" s="206">
        <f>S816*H816</f>
        <v>0</v>
      </c>
      <c r="AR816" s="19" t="s">
        <v>308</v>
      </c>
      <c r="AT816" s="19" t="s">
        <v>260</v>
      </c>
      <c r="AU816" s="19" t="s">
        <v>88</v>
      </c>
      <c r="AY816" s="19" t="s">
        <v>148</v>
      </c>
      <c r="BE816" s="207">
        <f>IF(N816="základní",J816,0)</f>
        <v>0</v>
      </c>
      <c r="BF816" s="207">
        <f>IF(N816="snížená",J816,0)</f>
        <v>0</v>
      </c>
      <c r="BG816" s="207">
        <f>IF(N816="zákl. přenesená",J816,0)</f>
        <v>0</v>
      </c>
      <c r="BH816" s="207">
        <f>IF(N816="sníž. přenesená",J816,0)</f>
        <v>0</v>
      </c>
      <c r="BI816" s="207">
        <f>IF(N816="nulová",J816,0)</f>
        <v>0</v>
      </c>
      <c r="BJ816" s="19" t="s">
        <v>23</v>
      </c>
      <c r="BK816" s="207">
        <f>ROUND(I816*H816,2)</f>
        <v>0</v>
      </c>
      <c r="BL816" s="19" t="s">
        <v>231</v>
      </c>
      <c r="BM816" s="19" t="s">
        <v>1064</v>
      </c>
    </row>
    <row r="817" spans="2:65" s="1" customFormat="1" ht="22.5" customHeight="1">
      <c r="B817" s="37"/>
      <c r="C817" s="196" t="s">
        <v>1065</v>
      </c>
      <c r="D817" s="196" t="s">
        <v>150</v>
      </c>
      <c r="E817" s="197" t="s">
        <v>1066</v>
      </c>
      <c r="F817" s="198" t="s">
        <v>1067</v>
      </c>
      <c r="G817" s="199" t="s">
        <v>252</v>
      </c>
      <c r="H817" s="200">
        <v>55</v>
      </c>
      <c r="I817" s="201"/>
      <c r="J817" s="202">
        <f>ROUND(I817*H817,2)</f>
        <v>0</v>
      </c>
      <c r="K817" s="198" t="s">
        <v>154</v>
      </c>
      <c r="L817" s="57"/>
      <c r="M817" s="203" t="s">
        <v>36</v>
      </c>
      <c r="N817" s="204" t="s">
        <v>50</v>
      </c>
      <c r="O817" s="38"/>
      <c r="P817" s="205">
        <f>O817*H817</f>
        <v>0</v>
      </c>
      <c r="Q817" s="205">
        <v>0</v>
      </c>
      <c r="R817" s="205">
        <f>Q817*H817</f>
        <v>0</v>
      </c>
      <c r="S817" s="205">
        <v>0</v>
      </c>
      <c r="T817" s="206">
        <f>S817*H817</f>
        <v>0</v>
      </c>
      <c r="AR817" s="19" t="s">
        <v>231</v>
      </c>
      <c r="AT817" s="19" t="s">
        <v>150</v>
      </c>
      <c r="AU817" s="19" t="s">
        <v>88</v>
      </c>
      <c r="AY817" s="19" t="s">
        <v>148</v>
      </c>
      <c r="BE817" s="207">
        <f>IF(N817="základní",J817,0)</f>
        <v>0</v>
      </c>
      <c r="BF817" s="207">
        <f>IF(N817="snížená",J817,0)</f>
        <v>0</v>
      </c>
      <c r="BG817" s="207">
        <f>IF(N817="zákl. přenesená",J817,0)</f>
        <v>0</v>
      </c>
      <c r="BH817" s="207">
        <f>IF(N817="sníž. přenesená",J817,0)</f>
        <v>0</v>
      </c>
      <c r="BI817" s="207">
        <f>IF(N817="nulová",J817,0)</f>
        <v>0</v>
      </c>
      <c r="BJ817" s="19" t="s">
        <v>23</v>
      </c>
      <c r="BK817" s="207">
        <f>ROUND(I817*H817,2)</f>
        <v>0</v>
      </c>
      <c r="BL817" s="19" t="s">
        <v>231</v>
      </c>
      <c r="BM817" s="19" t="s">
        <v>1068</v>
      </c>
    </row>
    <row r="818" spans="2:51" s="12" customFormat="1" ht="24">
      <c r="B818" s="208"/>
      <c r="C818" s="209"/>
      <c r="D818" s="210" t="s">
        <v>157</v>
      </c>
      <c r="E818" s="211" t="s">
        <v>36</v>
      </c>
      <c r="F818" s="212" t="s">
        <v>952</v>
      </c>
      <c r="G818" s="209"/>
      <c r="H818" s="213" t="s">
        <v>36</v>
      </c>
      <c r="I818" s="214"/>
      <c r="J818" s="209"/>
      <c r="K818" s="209"/>
      <c r="L818" s="215"/>
      <c r="M818" s="216"/>
      <c r="N818" s="217"/>
      <c r="O818" s="217"/>
      <c r="P818" s="217"/>
      <c r="Q818" s="217"/>
      <c r="R818" s="217"/>
      <c r="S818" s="217"/>
      <c r="T818" s="218"/>
      <c r="AT818" s="219" t="s">
        <v>157</v>
      </c>
      <c r="AU818" s="219" t="s">
        <v>88</v>
      </c>
      <c r="AV818" s="12" t="s">
        <v>23</v>
      </c>
      <c r="AW818" s="12" t="s">
        <v>44</v>
      </c>
      <c r="AX818" s="12" t="s">
        <v>79</v>
      </c>
      <c r="AY818" s="219" t="s">
        <v>148</v>
      </c>
    </row>
    <row r="819" spans="2:51" s="13" customFormat="1" ht="12">
      <c r="B819" s="220"/>
      <c r="C819" s="221"/>
      <c r="D819" s="210" t="s">
        <v>157</v>
      </c>
      <c r="E819" s="222" t="s">
        <v>36</v>
      </c>
      <c r="F819" s="223" t="s">
        <v>1069</v>
      </c>
      <c r="G819" s="221"/>
      <c r="H819" s="224">
        <v>55</v>
      </c>
      <c r="I819" s="225"/>
      <c r="J819" s="221"/>
      <c r="K819" s="221"/>
      <c r="L819" s="226"/>
      <c r="M819" s="227"/>
      <c r="N819" s="228"/>
      <c r="O819" s="228"/>
      <c r="P819" s="228"/>
      <c r="Q819" s="228"/>
      <c r="R819" s="228"/>
      <c r="S819" s="228"/>
      <c r="T819" s="229"/>
      <c r="AT819" s="230" t="s">
        <v>157</v>
      </c>
      <c r="AU819" s="230" t="s">
        <v>88</v>
      </c>
      <c r="AV819" s="13" t="s">
        <v>88</v>
      </c>
      <c r="AW819" s="13" t="s">
        <v>44</v>
      </c>
      <c r="AX819" s="13" t="s">
        <v>79</v>
      </c>
      <c r="AY819" s="230" t="s">
        <v>148</v>
      </c>
    </row>
    <row r="820" spans="2:51" s="14" customFormat="1" ht="12">
      <c r="B820" s="231"/>
      <c r="C820" s="232"/>
      <c r="D820" s="233" t="s">
        <v>157</v>
      </c>
      <c r="E820" s="234" t="s">
        <v>36</v>
      </c>
      <c r="F820" s="235" t="s">
        <v>161</v>
      </c>
      <c r="G820" s="232"/>
      <c r="H820" s="236">
        <v>55</v>
      </c>
      <c r="I820" s="237"/>
      <c r="J820" s="232"/>
      <c r="K820" s="232"/>
      <c r="L820" s="238"/>
      <c r="M820" s="239"/>
      <c r="N820" s="240"/>
      <c r="O820" s="240"/>
      <c r="P820" s="240"/>
      <c r="Q820" s="240"/>
      <c r="R820" s="240"/>
      <c r="S820" s="240"/>
      <c r="T820" s="241"/>
      <c r="AT820" s="242" t="s">
        <v>157</v>
      </c>
      <c r="AU820" s="242" t="s">
        <v>88</v>
      </c>
      <c r="AV820" s="14" t="s">
        <v>155</v>
      </c>
      <c r="AW820" s="14" t="s">
        <v>44</v>
      </c>
      <c r="AX820" s="14" t="s">
        <v>23</v>
      </c>
      <c r="AY820" s="242" t="s">
        <v>148</v>
      </c>
    </row>
    <row r="821" spans="2:65" s="1" customFormat="1" ht="22.5" customHeight="1">
      <c r="B821" s="37"/>
      <c r="C821" s="246" t="s">
        <v>1070</v>
      </c>
      <c r="D821" s="246" t="s">
        <v>260</v>
      </c>
      <c r="E821" s="247" t="s">
        <v>1062</v>
      </c>
      <c r="F821" s="248" t="s">
        <v>1063</v>
      </c>
      <c r="G821" s="249" t="s">
        <v>293</v>
      </c>
      <c r="H821" s="250">
        <v>60.48</v>
      </c>
      <c r="I821" s="251"/>
      <c r="J821" s="252">
        <f>ROUND(I821*H821,2)</f>
        <v>0</v>
      </c>
      <c r="K821" s="248" t="s">
        <v>36</v>
      </c>
      <c r="L821" s="253"/>
      <c r="M821" s="254" t="s">
        <v>36</v>
      </c>
      <c r="N821" s="255" t="s">
        <v>50</v>
      </c>
      <c r="O821" s="38"/>
      <c r="P821" s="205">
        <f>O821*H821</f>
        <v>0</v>
      </c>
      <c r="Q821" s="205">
        <v>0.008</v>
      </c>
      <c r="R821" s="205">
        <f>Q821*H821</f>
        <v>0.48384</v>
      </c>
      <c r="S821" s="205">
        <v>0</v>
      </c>
      <c r="T821" s="206">
        <f>S821*H821</f>
        <v>0</v>
      </c>
      <c r="AR821" s="19" t="s">
        <v>308</v>
      </c>
      <c r="AT821" s="19" t="s">
        <v>260</v>
      </c>
      <c r="AU821" s="19" t="s">
        <v>88</v>
      </c>
      <c r="AY821" s="19" t="s">
        <v>148</v>
      </c>
      <c r="BE821" s="207">
        <f>IF(N821="základní",J821,0)</f>
        <v>0</v>
      </c>
      <c r="BF821" s="207">
        <f>IF(N821="snížená",J821,0)</f>
        <v>0</v>
      </c>
      <c r="BG821" s="207">
        <f>IF(N821="zákl. přenesená",J821,0)</f>
        <v>0</v>
      </c>
      <c r="BH821" s="207">
        <f>IF(N821="sníž. přenesená",J821,0)</f>
        <v>0</v>
      </c>
      <c r="BI821" s="207">
        <f>IF(N821="nulová",J821,0)</f>
        <v>0</v>
      </c>
      <c r="BJ821" s="19" t="s">
        <v>23</v>
      </c>
      <c r="BK821" s="207">
        <f>ROUND(I821*H821,2)</f>
        <v>0</v>
      </c>
      <c r="BL821" s="19" t="s">
        <v>231</v>
      </c>
      <c r="BM821" s="19" t="s">
        <v>1071</v>
      </c>
    </row>
    <row r="822" spans="2:65" s="1" customFormat="1" ht="22.5" customHeight="1">
      <c r="B822" s="37"/>
      <c r="C822" s="196" t="s">
        <v>1072</v>
      </c>
      <c r="D822" s="196" t="s">
        <v>150</v>
      </c>
      <c r="E822" s="197" t="s">
        <v>1073</v>
      </c>
      <c r="F822" s="198" t="s">
        <v>1074</v>
      </c>
      <c r="G822" s="199" t="s">
        <v>252</v>
      </c>
      <c r="H822" s="200">
        <v>2</v>
      </c>
      <c r="I822" s="201"/>
      <c r="J822" s="202">
        <f>ROUND(I822*H822,2)</f>
        <v>0</v>
      </c>
      <c r="K822" s="198" t="s">
        <v>154</v>
      </c>
      <c r="L822" s="57"/>
      <c r="M822" s="203" t="s">
        <v>36</v>
      </c>
      <c r="N822" s="204" t="s">
        <v>50</v>
      </c>
      <c r="O822" s="38"/>
      <c r="P822" s="205">
        <f>O822*H822</f>
        <v>0</v>
      </c>
      <c r="Q822" s="205">
        <v>0</v>
      </c>
      <c r="R822" s="205">
        <f>Q822*H822</f>
        <v>0</v>
      </c>
      <c r="S822" s="205">
        <v>0</v>
      </c>
      <c r="T822" s="206">
        <f>S822*H822</f>
        <v>0</v>
      </c>
      <c r="AR822" s="19" t="s">
        <v>231</v>
      </c>
      <c r="AT822" s="19" t="s">
        <v>150</v>
      </c>
      <c r="AU822" s="19" t="s">
        <v>88</v>
      </c>
      <c r="AY822" s="19" t="s">
        <v>148</v>
      </c>
      <c r="BE822" s="207">
        <f>IF(N822="základní",J822,0)</f>
        <v>0</v>
      </c>
      <c r="BF822" s="207">
        <f>IF(N822="snížená",J822,0)</f>
        <v>0</v>
      </c>
      <c r="BG822" s="207">
        <f>IF(N822="zákl. přenesená",J822,0)</f>
        <v>0</v>
      </c>
      <c r="BH822" s="207">
        <f>IF(N822="sníž. přenesená",J822,0)</f>
        <v>0</v>
      </c>
      <c r="BI822" s="207">
        <f>IF(N822="nulová",J822,0)</f>
        <v>0</v>
      </c>
      <c r="BJ822" s="19" t="s">
        <v>23</v>
      </c>
      <c r="BK822" s="207">
        <f>ROUND(I822*H822,2)</f>
        <v>0</v>
      </c>
      <c r="BL822" s="19" t="s">
        <v>231</v>
      </c>
      <c r="BM822" s="19" t="s">
        <v>1075</v>
      </c>
    </row>
    <row r="823" spans="2:51" s="12" customFormat="1" ht="24">
      <c r="B823" s="208"/>
      <c r="C823" s="209"/>
      <c r="D823" s="210" t="s">
        <v>157</v>
      </c>
      <c r="E823" s="211" t="s">
        <v>36</v>
      </c>
      <c r="F823" s="212" t="s">
        <v>952</v>
      </c>
      <c r="G823" s="209"/>
      <c r="H823" s="213" t="s">
        <v>36</v>
      </c>
      <c r="I823" s="214"/>
      <c r="J823" s="209"/>
      <c r="K823" s="209"/>
      <c r="L823" s="215"/>
      <c r="M823" s="216"/>
      <c r="N823" s="217"/>
      <c r="O823" s="217"/>
      <c r="P823" s="217"/>
      <c r="Q823" s="217"/>
      <c r="R823" s="217"/>
      <c r="S823" s="217"/>
      <c r="T823" s="218"/>
      <c r="AT823" s="219" t="s">
        <v>157</v>
      </c>
      <c r="AU823" s="219" t="s">
        <v>88</v>
      </c>
      <c r="AV823" s="12" t="s">
        <v>23</v>
      </c>
      <c r="AW823" s="12" t="s">
        <v>44</v>
      </c>
      <c r="AX823" s="12" t="s">
        <v>79</v>
      </c>
      <c r="AY823" s="219" t="s">
        <v>148</v>
      </c>
    </row>
    <row r="824" spans="2:51" s="13" customFormat="1" ht="12">
      <c r="B824" s="220"/>
      <c r="C824" s="221"/>
      <c r="D824" s="210" t="s">
        <v>157</v>
      </c>
      <c r="E824" s="222" t="s">
        <v>36</v>
      </c>
      <c r="F824" s="223" t="s">
        <v>88</v>
      </c>
      <c r="G824" s="221"/>
      <c r="H824" s="224">
        <v>2</v>
      </c>
      <c r="I824" s="225"/>
      <c r="J824" s="221"/>
      <c r="K824" s="221"/>
      <c r="L824" s="226"/>
      <c r="M824" s="227"/>
      <c r="N824" s="228"/>
      <c r="O824" s="228"/>
      <c r="P824" s="228"/>
      <c r="Q824" s="228"/>
      <c r="R824" s="228"/>
      <c r="S824" s="228"/>
      <c r="T824" s="229"/>
      <c r="AT824" s="230" t="s">
        <v>157</v>
      </c>
      <c r="AU824" s="230" t="s">
        <v>88</v>
      </c>
      <c r="AV824" s="13" t="s">
        <v>88</v>
      </c>
      <c r="AW824" s="13" t="s">
        <v>44</v>
      </c>
      <c r="AX824" s="13" t="s">
        <v>79</v>
      </c>
      <c r="AY824" s="230" t="s">
        <v>148</v>
      </c>
    </row>
    <row r="825" spans="2:51" s="14" customFormat="1" ht="12">
      <c r="B825" s="231"/>
      <c r="C825" s="232"/>
      <c r="D825" s="233" t="s">
        <v>157</v>
      </c>
      <c r="E825" s="234" t="s">
        <v>36</v>
      </c>
      <c r="F825" s="235" t="s">
        <v>161</v>
      </c>
      <c r="G825" s="232"/>
      <c r="H825" s="236">
        <v>2</v>
      </c>
      <c r="I825" s="237"/>
      <c r="J825" s="232"/>
      <c r="K825" s="232"/>
      <c r="L825" s="238"/>
      <c r="M825" s="239"/>
      <c r="N825" s="240"/>
      <c r="O825" s="240"/>
      <c r="P825" s="240"/>
      <c r="Q825" s="240"/>
      <c r="R825" s="240"/>
      <c r="S825" s="240"/>
      <c r="T825" s="241"/>
      <c r="AT825" s="242" t="s">
        <v>157</v>
      </c>
      <c r="AU825" s="242" t="s">
        <v>88</v>
      </c>
      <c r="AV825" s="14" t="s">
        <v>155</v>
      </c>
      <c r="AW825" s="14" t="s">
        <v>44</v>
      </c>
      <c r="AX825" s="14" t="s">
        <v>23</v>
      </c>
      <c r="AY825" s="242" t="s">
        <v>148</v>
      </c>
    </row>
    <row r="826" spans="2:65" s="1" customFormat="1" ht="22.5" customHeight="1">
      <c r="B826" s="37"/>
      <c r="C826" s="246" t="s">
        <v>1076</v>
      </c>
      <c r="D826" s="246" t="s">
        <v>260</v>
      </c>
      <c r="E826" s="247" t="s">
        <v>1062</v>
      </c>
      <c r="F826" s="248" t="s">
        <v>1063</v>
      </c>
      <c r="G826" s="249" t="s">
        <v>293</v>
      </c>
      <c r="H826" s="250">
        <v>3.54</v>
      </c>
      <c r="I826" s="251"/>
      <c r="J826" s="252">
        <f>ROUND(I826*H826,2)</f>
        <v>0</v>
      </c>
      <c r="K826" s="248" t="s">
        <v>36</v>
      </c>
      <c r="L826" s="253"/>
      <c r="M826" s="254" t="s">
        <v>36</v>
      </c>
      <c r="N826" s="255" t="s">
        <v>50</v>
      </c>
      <c r="O826" s="38"/>
      <c r="P826" s="205">
        <f>O826*H826</f>
        <v>0</v>
      </c>
      <c r="Q826" s="205">
        <v>0.008</v>
      </c>
      <c r="R826" s="205">
        <f>Q826*H826</f>
        <v>0.02832</v>
      </c>
      <c r="S826" s="205">
        <v>0</v>
      </c>
      <c r="T826" s="206">
        <f>S826*H826</f>
        <v>0</v>
      </c>
      <c r="AR826" s="19" t="s">
        <v>308</v>
      </c>
      <c r="AT826" s="19" t="s">
        <v>260</v>
      </c>
      <c r="AU826" s="19" t="s">
        <v>88</v>
      </c>
      <c r="AY826" s="19" t="s">
        <v>148</v>
      </c>
      <c r="BE826" s="207">
        <f>IF(N826="základní",J826,0)</f>
        <v>0</v>
      </c>
      <c r="BF826" s="207">
        <f>IF(N826="snížená",J826,0)</f>
        <v>0</v>
      </c>
      <c r="BG826" s="207">
        <f>IF(N826="zákl. přenesená",J826,0)</f>
        <v>0</v>
      </c>
      <c r="BH826" s="207">
        <f>IF(N826="sníž. přenesená",J826,0)</f>
        <v>0</v>
      </c>
      <c r="BI826" s="207">
        <f>IF(N826="nulová",J826,0)</f>
        <v>0</v>
      </c>
      <c r="BJ826" s="19" t="s">
        <v>23</v>
      </c>
      <c r="BK826" s="207">
        <f>ROUND(I826*H826,2)</f>
        <v>0</v>
      </c>
      <c r="BL826" s="19" t="s">
        <v>231</v>
      </c>
      <c r="BM826" s="19" t="s">
        <v>1077</v>
      </c>
    </row>
    <row r="827" spans="2:65" s="1" customFormat="1" ht="22.5" customHeight="1">
      <c r="B827" s="37"/>
      <c r="C827" s="196" t="s">
        <v>1078</v>
      </c>
      <c r="D827" s="196" t="s">
        <v>150</v>
      </c>
      <c r="E827" s="197" t="s">
        <v>1079</v>
      </c>
      <c r="F827" s="198" t="s">
        <v>1080</v>
      </c>
      <c r="G827" s="199" t="s">
        <v>153</v>
      </c>
      <c r="H827" s="200">
        <v>6.986</v>
      </c>
      <c r="I827" s="201"/>
      <c r="J827" s="202">
        <f>ROUND(I827*H827,2)</f>
        <v>0</v>
      </c>
      <c r="K827" s="198" t="s">
        <v>36</v>
      </c>
      <c r="L827" s="57"/>
      <c r="M827" s="203" t="s">
        <v>36</v>
      </c>
      <c r="N827" s="204" t="s">
        <v>50</v>
      </c>
      <c r="O827" s="38"/>
      <c r="P827" s="205">
        <f>O827*H827</f>
        <v>0</v>
      </c>
      <c r="Q827" s="205">
        <v>0</v>
      </c>
      <c r="R827" s="205">
        <f>Q827*H827</f>
        <v>0</v>
      </c>
      <c r="S827" s="205">
        <v>0</v>
      </c>
      <c r="T827" s="206">
        <f>S827*H827</f>
        <v>0</v>
      </c>
      <c r="AR827" s="19" t="s">
        <v>231</v>
      </c>
      <c r="AT827" s="19" t="s">
        <v>150</v>
      </c>
      <c r="AU827" s="19" t="s">
        <v>88</v>
      </c>
      <c r="AY827" s="19" t="s">
        <v>148</v>
      </c>
      <c r="BE827" s="207">
        <f>IF(N827="základní",J827,0)</f>
        <v>0</v>
      </c>
      <c r="BF827" s="207">
        <f>IF(N827="snížená",J827,0)</f>
        <v>0</v>
      </c>
      <c r="BG827" s="207">
        <f>IF(N827="zákl. přenesená",J827,0)</f>
        <v>0</v>
      </c>
      <c r="BH827" s="207">
        <f>IF(N827="sníž. přenesená",J827,0)</f>
        <v>0</v>
      </c>
      <c r="BI827" s="207">
        <f>IF(N827="nulová",J827,0)</f>
        <v>0</v>
      </c>
      <c r="BJ827" s="19" t="s">
        <v>23</v>
      </c>
      <c r="BK827" s="207">
        <f>ROUND(I827*H827,2)</f>
        <v>0</v>
      </c>
      <c r="BL827" s="19" t="s">
        <v>231</v>
      </c>
      <c r="BM827" s="19" t="s">
        <v>1081</v>
      </c>
    </row>
    <row r="828" spans="2:51" s="12" customFormat="1" ht="24">
      <c r="B828" s="208"/>
      <c r="C828" s="209"/>
      <c r="D828" s="210" t="s">
        <v>157</v>
      </c>
      <c r="E828" s="211" t="s">
        <v>36</v>
      </c>
      <c r="F828" s="212" t="s">
        <v>952</v>
      </c>
      <c r="G828" s="209"/>
      <c r="H828" s="213" t="s">
        <v>36</v>
      </c>
      <c r="I828" s="214"/>
      <c r="J828" s="209"/>
      <c r="K828" s="209"/>
      <c r="L828" s="215"/>
      <c r="M828" s="216"/>
      <c r="N828" s="217"/>
      <c r="O828" s="217"/>
      <c r="P828" s="217"/>
      <c r="Q828" s="217"/>
      <c r="R828" s="217"/>
      <c r="S828" s="217"/>
      <c r="T828" s="218"/>
      <c r="AT828" s="219" t="s">
        <v>157</v>
      </c>
      <c r="AU828" s="219" t="s">
        <v>88</v>
      </c>
      <c r="AV828" s="12" t="s">
        <v>23</v>
      </c>
      <c r="AW828" s="12" t="s">
        <v>44</v>
      </c>
      <c r="AX828" s="12" t="s">
        <v>79</v>
      </c>
      <c r="AY828" s="219" t="s">
        <v>148</v>
      </c>
    </row>
    <row r="829" spans="2:51" s="13" customFormat="1" ht="12">
      <c r="B829" s="220"/>
      <c r="C829" s="221"/>
      <c r="D829" s="210" t="s">
        <v>157</v>
      </c>
      <c r="E829" s="222" t="s">
        <v>36</v>
      </c>
      <c r="F829" s="223" t="s">
        <v>1055</v>
      </c>
      <c r="G829" s="221"/>
      <c r="H829" s="224">
        <v>6.986</v>
      </c>
      <c r="I829" s="225"/>
      <c r="J829" s="221"/>
      <c r="K829" s="221"/>
      <c r="L829" s="226"/>
      <c r="M829" s="227"/>
      <c r="N829" s="228"/>
      <c r="O829" s="228"/>
      <c r="P829" s="228"/>
      <c r="Q829" s="228"/>
      <c r="R829" s="228"/>
      <c r="S829" s="228"/>
      <c r="T829" s="229"/>
      <c r="AT829" s="230" t="s">
        <v>157</v>
      </c>
      <c r="AU829" s="230" t="s">
        <v>88</v>
      </c>
      <c r="AV829" s="13" t="s">
        <v>88</v>
      </c>
      <c r="AW829" s="13" t="s">
        <v>44</v>
      </c>
      <c r="AX829" s="13" t="s">
        <v>79</v>
      </c>
      <c r="AY829" s="230" t="s">
        <v>148</v>
      </c>
    </row>
    <row r="830" spans="2:51" s="14" customFormat="1" ht="12">
      <c r="B830" s="231"/>
      <c r="C830" s="232"/>
      <c r="D830" s="233" t="s">
        <v>157</v>
      </c>
      <c r="E830" s="234" t="s">
        <v>36</v>
      </c>
      <c r="F830" s="235" t="s">
        <v>161</v>
      </c>
      <c r="G830" s="232"/>
      <c r="H830" s="236">
        <v>6.986</v>
      </c>
      <c r="I830" s="237"/>
      <c r="J830" s="232"/>
      <c r="K830" s="232"/>
      <c r="L830" s="238"/>
      <c r="M830" s="239"/>
      <c r="N830" s="240"/>
      <c r="O830" s="240"/>
      <c r="P830" s="240"/>
      <c r="Q830" s="240"/>
      <c r="R830" s="240"/>
      <c r="S830" s="240"/>
      <c r="T830" s="241"/>
      <c r="AT830" s="242" t="s">
        <v>157</v>
      </c>
      <c r="AU830" s="242" t="s">
        <v>88</v>
      </c>
      <c r="AV830" s="14" t="s">
        <v>155</v>
      </c>
      <c r="AW830" s="14" t="s">
        <v>44</v>
      </c>
      <c r="AX830" s="14" t="s">
        <v>23</v>
      </c>
      <c r="AY830" s="242" t="s">
        <v>148</v>
      </c>
    </row>
    <row r="831" spans="2:65" s="1" customFormat="1" ht="22.5" customHeight="1">
      <c r="B831" s="37"/>
      <c r="C831" s="196" t="s">
        <v>1082</v>
      </c>
      <c r="D831" s="196" t="s">
        <v>150</v>
      </c>
      <c r="E831" s="197" t="s">
        <v>1083</v>
      </c>
      <c r="F831" s="198" t="s">
        <v>1084</v>
      </c>
      <c r="G831" s="199" t="s">
        <v>679</v>
      </c>
      <c r="H831" s="270"/>
      <c r="I831" s="201"/>
      <c r="J831" s="202">
        <f>ROUND(I831*H831,2)</f>
        <v>0</v>
      </c>
      <c r="K831" s="198" t="s">
        <v>154</v>
      </c>
      <c r="L831" s="57"/>
      <c r="M831" s="203" t="s">
        <v>36</v>
      </c>
      <c r="N831" s="204" t="s">
        <v>50</v>
      </c>
      <c r="O831" s="38"/>
      <c r="P831" s="205">
        <f>O831*H831</f>
        <v>0</v>
      </c>
      <c r="Q831" s="205">
        <v>0</v>
      </c>
      <c r="R831" s="205">
        <f>Q831*H831</f>
        <v>0</v>
      </c>
      <c r="S831" s="205">
        <v>0</v>
      </c>
      <c r="T831" s="206">
        <f>S831*H831</f>
        <v>0</v>
      </c>
      <c r="AR831" s="19" t="s">
        <v>231</v>
      </c>
      <c r="AT831" s="19" t="s">
        <v>150</v>
      </c>
      <c r="AU831" s="19" t="s">
        <v>88</v>
      </c>
      <c r="AY831" s="19" t="s">
        <v>148</v>
      </c>
      <c r="BE831" s="207">
        <f>IF(N831="základní",J831,0)</f>
        <v>0</v>
      </c>
      <c r="BF831" s="207">
        <f>IF(N831="snížená",J831,0)</f>
        <v>0</v>
      </c>
      <c r="BG831" s="207">
        <f>IF(N831="zákl. přenesená",J831,0)</f>
        <v>0</v>
      </c>
      <c r="BH831" s="207">
        <f>IF(N831="sníž. přenesená",J831,0)</f>
        <v>0</v>
      </c>
      <c r="BI831" s="207">
        <f>IF(N831="nulová",J831,0)</f>
        <v>0</v>
      </c>
      <c r="BJ831" s="19" t="s">
        <v>23</v>
      </c>
      <c r="BK831" s="207">
        <f>ROUND(I831*H831,2)</f>
        <v>0</v>
      </c>
      <c r="BL831" s="19" t="s">
        <v>231</v>
      </c>
      <c r="BM831" s="19" t="s">
        <v>1085</v>
      </c>
    </row>
    <row r="832" spans="2:63" s="11" customFormat="1" ht="29.85" customHeight="1">
      <c r="B832" s="179"/>
      <c r="C832" s="180"/>
      <c r="D832" s="193" t="s">
        <v>78</v>
      </c>
      <c r="E832" s="194" t="s">
        <v>1086</v>
      </c>
      <c r="F832" s="194" t="s">
        <v>1087</v>
      </c>
      <c r="G832" s="180"/>
      <c r="H832" s="180"/>
      <c r="I832" s="183"/>
      <c r="J832" s="195">
        <f>BK832</f>
        <v>0</v>
      </c>
      <c r="K832" s="180"/>
      <c r="L832" s="185"/>
      <c r="M832" s="186"/>
      <c r="N832" s="187"/>
      <c r="O832" s="187"/>
      <c r="P832" s="188">
        <f>SUM(P833:P854)</f>
        <v>0</v>
      </c>
      <c r="Q832" s="187"/>
      <c r="R832" s="188">
        <f>SUM(R833:R854)</f>
        <v>0</v>
      </c>
      <c r="S832" s="187"/>
      <c r="T832" s="189">
        <f>SUM(T833:T854)</f>
        <v>0.062698</v>
      </c>
      <c r="AR832" s="190" t="s">
        <v>88</v>
      </c>
      <c r="AT832" s="191" t="s">
        <v>78</v>
      </c>
      <c r="AU832" s="191" t="s">
        <v>23</v>
      </c>
      <c r="AY832" s="190" t="s">
        <v>148</v>
      </c>
      <c r="BK832" s="192">
        <f>SUM(BK833:BK854)</f>
        <v>0</v>
      </c>
    </row>
    <row r="833" spans="2:65" s="1" customFormat="1" ht="22.5" customHeight="1">
      <c r="B833" s="37"/>
      <c r="C833" s="196" t="s">
        <v>1088</v>
      </c>
      <c r="D833" s="196" t="s">
        <v>150</v>
      </c>
      <c r="E833" s="197" t="s">
        <v>1089</v>
      </c>
      <c r="F833" s="198" t="s">
        <v>1090</v>
      </c>
      <c r="G833" s="199" t="s">
        <v>252</v>
      </c>
      <c r="H833" s="200">
        <v>2</v>
      </c>
      <c r="I833" s="201"/>
      <c r="J833" s="202">
        <f>ROUND(I833*H833,2)</f>
        <v>0</v>
      </c>
      <c r="K833" s="198" t="s">
        <v>154</v>
      </c>
      <c r="L833" s="57"/>
      <c r="M833" s="203" t="s">
        <v>36</v>
      </c>
      <c r="N833" s="204" t="s">
        <v>50</v>
      </c>
      <c r="O833" s="38"/>
      <c r="P833" s="205">
        <f>O833*H833</f>
        <v>0</v>
      </c>
      <c r="Q833" s="205">
        <v>0</v>
      </c>
      <c r="R833" s="205">
        <f>Q833*H833</f>
        <v>0</v>
      </c>
      <c r="S833" s="205">
        <v>0</v>
      </c>
      <c r="T833" s="206">
        <f>S833*H833</f>
        <v>0</v>
      </c>
      <c r="AR833" s="19" t="s">
        <v>231</v>
      </c>
      <c r="AT833" s="19" t="s">
        <v>150</v>
      </c>
      <c r="AU833" s="19" t="s">
        <v>88</v>
      </c>
      <c r="AY833" s="19" t="s">
        <v>148</v>
      </c>
      <c r="BE833" s="207">
        <f>IF(N833="základní",J833,0)</f>
        <v>0</v>
      </c>
      <c r="BF833" s="207">
        <f>IF(N833="snížená",J833,0)</f>
        <v>0</v>
      </c>
      <c r="BG833" s="207">
        <f>IF(N833="zákl. přenesená",J833,0)</f>
        <v>0</v>
      </c>
      <c r="BH833" s="207">
        <f>IF(N833="sníž. přenesená",J833,0)</f>
        <v>0</v>
      </c>
      <c r="BI833" s="207">
        <f>IF(N833="nulová",J833,0)</f>
        <v>0</v>
      </c>
      <c r="BJ833" s="19" t="s">
        <v>23</v>
      </c>
      <c r="BK833" s="207">
        <f>ROUND(I833*H833,2)</f>
        <v>0</v>
      </c>
      <c r="BL833" s="19" t="s">
        <v>231</v>
      </c>
      <c r="BM833" s="19" t="s">
        <v>1091</v>
      </c>
    </row>
    <row r="834" spans="2:51" s="12" customFormat="1" ht="24">
      <c r="B834" s="208"/>
      <c r="C834" s="209"/>
      <c r="D834" s="210" t="s">
        <v>157</v>
      </c>
      <c r="E834" s="211" t="s">
        <v>36</v>
      </c>
      <c r="F834" s="212" t="s">
        <v>952</v>
      </c>
      <c r="G834" s="209"/>
      <c r="H834" s="213" t="s">
        <v>36</v>
      </c>
      <c r="I834" s="214"/>
      <c r="J834" s="209"/>
      <c r="K834" s="209"/>
      <c r="L834" s="215"/>
      <c r="M834" s="216"/>
      <c r="N834" s="217"/>
      <c r="O834" s="217"/>
      <c r="P834" s="217"/>
      <c r="Q834" s="217"/>
      <c r="R834" s="217"/>
      <c r="S834" s="217"/>
      <c r="T834" s="218"/>
      <c r="AT834" s="219" t="s">
        <v>157</v>
      </c>
      <c r="AU834" s="219" t="s">
        <v>88</v>
      </c>
      <c r="AV834" s="12" t="s">
        <v>23</v>
      </c>
      <c r="AW834" s="12" t="s">
        <v>44</v>
      </c>
      <c r="AX834" s="12" t="s">
        <v>79</v>
      </c>
      <c r="AY834" s="219" t="s">
        <v>148</v>
      </c>
    </row>
    <row r="835" spans="2:51" s="13" customFormat="1" ht="12">
      <c r="B835" s="220"/>
      <c r="C835" s="221"/>
      <c r="D835" s="210" t="s">
        <v>157</v>
      </c>
      <c r="E835" s="222" t="s">
        <v>36</v>
      </c>
      <c r="F835" s="223" t="s">
        <v>1092</v>
      </c>
      <c r="G835" s="221"/>
      <c r="H835" s="224">
        <v>1</v>
      </c>
      <c r="I835" s="225"/>
      <c r="J835" s="221"/>
      <c r="K835" s="221"/>
      <c r="L835" s="226"/>
      <c r="M835" s="227"/>
      <c r="N835" s="228"/>
      <c r="O835" s="228"/>
      <c r="P835" s="228"/>
      <c r="Q835" s="228"/>
      <c r="R835" s="228"/>
      <c r="S835" s="228"/>
      <c r="T835" s="229"/>
      <c r="AT835" s="230" t="s">
        <v>157</v>
      </c>
      <c r="AU835" s="230" t="s">
        <v>88</v>
      </c>
      <c r="AV835" s="13" t="s">
        <v>88</v>
      </c>
      <c r="AW835" s="13" t="s">
        <v>44</v>
      </c>
      <c r="AX835" s="13" t="s">
        <v>79</v>
      </c>
      <c r="AY835" s="230" t="s">
        <v>148</v>
      </c>
    </row>
    <row r="836" spans="2:51" s="13" customFormat="1" ht="12">
      <c r="B836" s="220"/>
      <c r="C836" s="221"/>
      <c r="D836" s="210" t="s">
        <v>157</v>
      </c>
      <c r="E836" s="222" t="s">
        <v>36</v>
      </c>
      <c r="F836" s="223" t="s">
        <v>1093</v>
      </c>
      <c r="G836" s="221"/>
      <c r="H836" s="224">
        <v>1</v>
      </c>
      <c r="I836" s="225"/>
      <c r="J836" s="221"/>
      <c r="K836" s="221"/>
      <c r="L836" s="226"/>
      <c r="M836" s="227"/>
      <c r="N836" s="228"/>
      <c r="O836" s="228"/>
      <c r="P836" s="228"/>
      <c r="Q836" s="228"/>
      <c r="R836" s="228"/>
      <c r="S836" s="228"/>
      <c r="T836" s="229"/>
      <c r="AT836" s="230" t="s">
        <v>157</v>
      </c>
      <c r="AU836" s="230" t="s">
        <v>88</v>
      </c>
      <c r="AV836" s="13" t="s">
        <v>88</v>
      </c>
      <c r="AW836" s="13" t="s">
        <v>44</v>
      </c>
      <c r="AX836" s="13" t="s">
        <v>79</v>
      </c>
      <c r="AY836" s="230" t="s">
        <v>148</v>
      </c>
    </row>
    <row r="837" spans="2:51" s="14" customFormat="1" ht="12">
      <c r="B837" s="231"/>
      <c r="C837" s="232"/>
      <c r="D837" s="233" t="s">
        <v>157</v>
      </c>
      <c r="E837" s="234" t="s">
        <v>36</v>
      </c>
      <c r="F837" s="235" t="s">
        <v>161</v>
      </c>
      <c r="G837" s="232"/>
      <c r="H837" s="236">
        <v>2</v>
      </c>
      <c r="I837" s="237"/>
      <c r="J837" s="232"/>
      <c r="K837" s="232"/>
      <c r="L837" s="238"/>
      <c r="M837" s="239"/>
      <c r="N837" s="240"/>
      <c r="O837" s="240"/>
      <c r="P837" s="240"/>
      <c r="Q837" s="240"/>
      <c r="R837" s="240"/>
      <c r="S837" s="240"/>
      <c r="T837" s="241"/>
      <c r="AT837" s="242" t="s">
        <v>157</v>
      </c>
      <c r="AU837" s="242" t="s">
        <v>88</v>
      </c>
      <c r="AV837" s="14" t="s">
        <v>155</v>
      </c>
      <c r="AW837" s="14" t="s">
        <v>44</v>
      </c>
      <c r="AX837" s="14" t="s">
        <v>23</v>
      </c>
      <c r="AY837" s="242" t="s">
        <v>148</v>
      </c>
    </row>
    <row r="838" spans="2:65" s="1" customFormat="1" ht="22.5" customHeight="1">
      <c r="B838" s="37"/>
      <c r="C838" s="246" t="s">
        <v>1094</v>
      </c>
      <c r="D838" s="246" t="s">
        <v>260</v>
      </c>
      <c r="E838" s="247" t="s">
        <v>1095</v>
      </c>
      <c r="F838" s="248" t="s">
        <v>1096</v>
      </c>
      <c r="G838" s="249" t="s">
        <v>288</v>
      </c>
      <c r="H838" s="250">
        <v>1</v>
      </c>
      <c r="I838" s="251"/>
      <c r="J838" s="252">
        <f>ROUND(I838*H838,2)</f>
        <v>0</v>
      </c>
      <c r="K838" s="248" t="s">
        <v>36</v>
      </c>
      <c r="L838" s="253"/>
      <c r="M838" s="254" t="s">
        <v>36</v>
      </c>
      <c r="N838" s="255" t="s">
        <v>50</v>
      </c>
      <c r="O838" s="38"/>
      <c r="P838" s="205">
        <f>O838*H838</f>
        <v>0</v>
      </c>
      <c r="Q838" s="205">
        <v>0</v>
      </c>
      <c r="R838" s="205">
        <f>Q838*H838</f>
        <v>0</v>
      </c>
      <c r="S838" s="205">
        <v>0</v>
      </c>
      <c r="T838" s="206">
        <f>S838*H838</f>
        <v>0</v>
      </c>
      <c r="AR838" s="19" t="s">
        <v>308</v>
      </c>
      <c r="AT838" s="19" t="s">
        <v>260</v>
      </c>
      <c r="AU838" s="19" t="s">
        <v>88</v>
      </c>
      <c r="AY838" s="19" t="s">
        <v>148</v>
      </c>
      <c r="BE838" s="207">
        <f>IF(N838="základní",J838,0)</f>
        <v>0</v>
      </c>
      <c r="BF838" s="207">
        <f>IF(N838="snížená",J838,0)</f>
        <v>0</v>
      </c>
      <c r="BG838" s="207">
        <f>IF(N838="zákl. přenesená",J838,0)</f>
        <v>0</v>
      </c>
      <c r="BH838" s="207">
        <f>IF(N838="sníž. přenesená",J838,0)</f>
        <v>0</v>
      </c>
      <c r="BI838" s="207">
        <f>IF(N838="nulová",J838,0)</f>
        <v>0</v>
      </c>
      <c r="BJ838" s="19" t="s">
        <v>23</v>
      </c>
      <c r="BK838" s="207">
        <f>ROUND(I838*H838,2)</f>
        <v>0</v>
      </c>
      <c r="BL838" s="19" t="s">
        <v>231</v>
      </c>
      <c r="BM838" s="19" t="s">
        <v>1097</v>
      </c>
    </row>
    <row r="839" spans="2:65" s="1" customFormat="1" ht="22.5" customHeight="1">
      <c r="B839" s="37"/>
      <c r="C839" s="246" t="s">
        <v>1098</v>
      </c>
      <c r="D839" s="246" t="s">
        <v>260</v>
      </c>
      <c r="E839" s="247" t="s">
        <v>1099</v>
      </c>
      <c r="F839" s="248" t="s">
        <v>1100</v>
      </c>
      <c r="G839" s="249" t="s">
        <v>288</v>
      </c>
      <c r="H839" s="250">
        <v>1</v>
      </c>
      <c r="I839" s="251"/>
      <c r="J839" s="252">
        <f>ROUND(I839*H839,2)</f>
        <v>0</v>
      </c>
      <c r="K839" s="248" t="s">
        <v>36</v>
      </c>
      <c r="L839" s="253"/>
      <c r="M839" s="254" t="s">
        <v>36</v>
      </c>
      <c r="N839" s="255" t="s">
        <v>50</v>
      </c>
      <c r="O839" s="38"/>
      <c r="P839" s="205">
        <f>O839*H839</f>
        <v>0</v>
      </c>
      <c r="Q839" s="205">
        <v>0</v>
      </c>
      <c r="R839" s="205">
        <f>Q839*H839</f>
        <v>0</v>
      </c>
      <c r="S839" s="205">
        <v>0</v>
      </c>
      <c r="T839" s="206">
        <f>S839*H839</f>
        <v>0</v>
      </c>
      <c r="AR839" s="19" t="s">
        <v>308</v>
      </c>
      <c r="AT839" s="19" t="s">
        <v>260</v>
      </c>
      <c r="AU839" s="19" t="s">
        <v>88</v>
      </c>
      <c r="AY839" s="19" t="s">
        <v>148</v>
      </c>
      <c r="BE839" s="207">
        <f>IF(N839="základní",J839,0)</f>
        <v>0</v>
      </c>
      <c r="BF839" s="207">
        <f>IF(N839="snížená",J839,0)</f>
        <v>0</v>
      </c>
      <c r="BG839" s="207">
        <f>IF(N839="zákl. přenesená",J839,0)</f>
        <v>0</v>
      </c>
      <c r="BH839" s="207">
        <f>IF(N839="sníž. přenesená",J839,0)</f>
        <v>0</v>
      </c>
      <c r="BI839" s="207">
        <f>IF(N839="nulová",J839,0)</f>
        <v>0</v>
      </c>
      <c r="BJ839" s="19" t="s">
        <v>23</v>
      </c>
      <c r="BK839" s="207">
        <f>ROUND(I839*H839,2)</f>
        <v>0</v>
      </c>
      <c r="BL839" s="19" t="s">
        <v>231</v>
      </c>
      <c r="BM839" s="19" t="s">
        <v>1101</v>
      </c>
    </row>
    <row r="840" spans="2:65" s="1" customFormat="1" ht="22.5" customHeight="1">
      <c r="B840" s="37"/>
      <c r="C840" s="196" t="s">
        <v>1102</v>
      </c>
      <c r="D840" s="196" t="s">
        <v>150</v>
      </c>
      <c r="E840" s="197" t="s">
        <v>1103</v>
      </c>
      <c r="F840" s="198" t="s">
        <v>1104</v>
      </c>
      <c r="G840" s="199" t="s">
        <v>153</v>
      </c>
      <c r="H840" s="200">
        <v>59.698</v>
      </c>
      <c r="I840" s="201"/>
      <c r="J840" s="202">
        <f>ROUND(I840*H840,2)</f>
        <v>0</v>
      </c>
      <c r="K840" s="198" t="s">
        <v>36</v>
      </c>
      <c r="L840" s="57"/>
      <c r="M840" s="203" t="s">
        <v>36</v>
      </c>
      <c r="N840" s="204" t="s">
        <v>50</v>
      </c>
      <c r="O840" s="38"/>
      <c r="P840" s="205">
        <f>O840*H840</f>
        <v>0</v>
      </c>
      <c r="Q840" s="205">
        <v>0</v>
      </c>
      <c r="R840" s="205">
        <f>Q840*H840</f>
        <v>0</v>
      </c>
      <c r="S840" s="205">
        <v>0.001</v>
      </c>
      <c r="T840" s="206">
        <f>S840*H840</f>
        <v>0.059698</v>
      </c>
      <c r="AR840" s="19" t="s">
        <v>231</v>
      </c>
      <c r="AT840" s="19" t="s">
        <v>150</v>
      </c>
      <c r="AU840" s="19" t="s">
        <v>88</v>
      </c>
      <c r="AY840" s="19" t="s">
        <v>148</v>
      </c>
      <c r="BE840" s="207">
        <f>IF(N840="základní",J840,0)</f>
        <v>0</v>
      </c>
      <c r="BF840" s="207">
        <f>IF(N840="snížená",J840,0)</f>
        <v>0</v>
      </c>
      <c r="BG840" s="207">
        <f>IF(N840="zákl. přenesená",J840,0)</f>
        <v>0</v>
      </c>
      <c r="BH840" s="207">
        <f>IF(N840="sníž. přenesená",J840,0)</f>
        <v>0</v>
      </c>
      <c r="BI840" s="207">
        <f>IF(N840="nulová",J840,0)</f>
        <v>0</v>
      </c>
      <c r="BJ840" s="19" t="s">
        <v>23</v>
      </c>
      <c r="BK840" s="207">
        <f>ROUND(I840*H840,2)</f>
        <v>0</v>
      </c>
      <c r="BL840" s="19" t="s">
        <v>231</v>
      </c>
      <c r="BM840" s="19" t="s">
        <v>1105</v>
      </c>
    </row>
    <row r="841" spans="2:51" s="12" customFormat="1" ht="12">
      <c r="B841" s="208"/>
      <c r="C841" s="209"/>
      <c r="D841" s="210" t="s">
        <v>157</v>
      </c>
      <c r="E841" s="211" t="s">
        <v>36</v>
      </c>
      <c r="F841" s="212" t="s">
        <v>158</v>
      </c>
      <c r="G841" s="209"/>
      <c r="H841" s="213" t="s">
        <v>36</v>
      </c>
      <c r="I841" s="214"/>
      <c r="J841" s="209"/>
      <c r="K841" s="209"/>
      <c r="L841" s="215"/>
      <c r="M841" s="216"/>
      <c r="N841" s="217"/>
      <c r="O841" s="217"/>
      <c r="P841" s="217"/>
      <c r="Q841" s="217"/>
      <c r="R841" s="217"/>
      <c r="S841" s="217"/>
      <c r="T841" s="218"/>
      <c r="AT841" s="219" t="s">
        <v>157</v>
      </c>
      <c r="AU841" s="219" t="s">
        <v>88</v>
      </c>
      <c r="AV841" s="12" t="s">
        <v>23</v>
      </c>
      <c r="AW841" s="12" t="s">
        <v>44</v>
      </c>
      <c r="AX841" s="12" t="s">
        <v>79</v>
      </c>
      <c r="AY841" s="219" t="s">
        <v>148</v>
      </c>
    </row>
    <row r="842" spans="2:51" s="12" customFormat="1" ht="12">
      <c r="B842" s="208"/>
      <c r="C842" s="209"/>
      <c r="D842" s="210" t="s">
        <v>157</v>
      </c>
      <c r="E842" s="211" t="s">
        <v>36</v>
      </c>
      <c r="F842" s="212" t="s">
        <v>159</v>
      </c>
      <c r="G842" s="209"/>
      <c r="H842" s="213" t="s">
        <v>36</v>
      </c>
      <c r="I842" s="214"/>
      <c r="J842" s="209"/>
      <c r="K842" s="209"/>
      <c r="L842" s="215"/>
      <c r="M842" s="216"/>
      <c r="N842" s="217"/>
      <c r="O842" s="217"/>
      <c r="P842" s="217"/>
      <c r="Q842" s="217"/>
      <c r="R842" s="217"/>
      <c r="S842" s="217"/>
      <c r="T842" s="218"/>
      <c r="AT842" s="219" t="s">
        <v>157</v>
      </c>
      <c r="AU842" s="219" t="s">
        <v>88</v>
      </c>
      <c r="AV842" s="12" t="s">
        <v>23</v>
      </c>
      <c r="AW842" s="12" t="s">
        <v>44</v>
      </c>
      <c r="AX842" s="12" t="s">
        <v>79</v>
      </c>
      <c r="AY842" s="219" t="s">
        <v>148</v>
      </c>
    </row>
    <row r="843" spans="2:51" s="12" customFormat="1" ht="12">
      <c r="B843" s="208"/>
      <c r="C843" s="209"/>
      <c r="D843" s="210" t="s">
        <v>157</v>
      </c>
      <c r="E843" s="211" t="s">
        <v>36</v>
      </c>
      <c r="F843" s="212" t="s">
        <v>1106</v>
      </c>
      <c r="G843" s="209"/>
      <c r="H843" s="213" t="s">
        <v>36</v>
      </c>
      <c r="I843" s="214"/>
      <c r="J843" s="209"/>
      <c r="K843" s="209"/>
      <c r="L843" s="215"/>
      <c r="M843" s="216"/>
      <c r="N843" s="217"/>
      <c r="O843" s="217"/>
      <c r="P843" s="217"/>
      <c r="Q843" s="217"/>
      <c r="R843" s="217"/>
      <c r="S843" s="217"/>
      <c r="T843" s="218"/>
      <c r="AT843" s="219" t="s">
        <v>157</v>
      </c>
      <c r="AU843" s="219" t="s">
        <v>88</v>
      </c>
      <c r="AV843" s="12" t="s">
        <v>23</v>
      </c>
      <c r="AW843" s="12" t="s">
        <v>44</v>
      </c>
      <c r="AX843" s="12" t="s">
        <v>79</v>
      </c>
      <c r="AY843" s="219" t="s">
        <v>148</v>
      </c>
    </row>
    <row r="844" spans="2:51" s="13" customFormat="1" ht="12">
      <c r="B844" s="220"/>
      <c r="C844" s="221"/>
      <c r="D844" s="210" t="s">
        <v>157</v>
      </c>
      <c r="E844" s="222" t="s">
        <v>36</v>
      </c>
      <c r="F844" s="223" t="s">
        <v>1107</v>
      </c>
      <c r="G844" s="221"/>
      <c r="H844" s="224">
        <v>28.8187</v>
      </c>
      <c r="I844" s="225"/>
      <c r="J844" s="221"/>
      <c r="K844" s="221"/>
      <c r="L844" s="226"/>
      <c r="M844" s="227"/>
      <c r="N844" s="228"/>
      <c r="O844" s="228"/>
      <c r="P844" s="228"/>
      <c r="Q844" s="228"/>
      <c r="R844" s="228"/>
      <c r="S844" s="228"/>
      <c r="T844" s="229"/>
      <c r="AT844" s="230" t="s">
        <v>157</v>
      </c>
      <c r="AU844" s="230" t="s">
        <v>88</v>
      </c>
      <c r="AV844" s="13" t="s">
        <v>88</v>
      </c>
      <c r="AW844" s="13" t="s">
        <v>44</v>
      </c>
      <c r="AX844" s="13" t="s">
        <v>79</v>
      </c>
      <c r="AY844" s="230" t="s">
        <v>148</v>
      </c>
    </row>
    <row r="845" spans="2:51" s="13" customFormat="1" ht="12">
      <c r="B845" s="220"/>
      <c r="C845" s="221"/>
      <c r="D845" s="210" t="s">
        <v>157</v>
      </c>
      <c r="E845" s="222" t="s">
        <v>36</v>
      </c>
      <c r="F845" s="223" t="s">
        <v>1108</v>
      </c>
      <c r="G845" s="221"/>
      <c r="H845" s="224">
        <v>11.5785</v>
      </c>
      <c r="I845" s="225"/>
      <c r="J845" s="221"/>
      <c r="K845" s="221"/>
      <c r="L845" s="226"/>
      <c r="M845" s="227"/>
      <c r="N845" s="228"/>
      <c r="O845" s="228"/>
      <c r="P845" s="228"/>
      <c r="Q845" s="228"/>
      <c r="R845" s="228"/>
      <c r="S845" s="228"/>
      <c r="T845" s="229"/>
      <c r="AT845" s="230" t="s">
        <v>157</v>
      </c>
      <c r="AU845" s="230" t="s">
        <v>88</v>
      </c>
      <c r="AV845" s="13" t="s">
        <v>88</v>
      </c>
      <c r="AW845" s="13" t="s">
        <v>44</v>
      </c>
      <c r="AX845" s="13" t="s">
        <v>79</v>
      </c>
      <c r="AY845" s="230" t="s">
        <v>148</v>
      </c>
    </row>
    <row r="846" spans="2:51" s="13" customFormat="1" ht="12">
      <c r="B846" s="220"/>
      <c r="C846" s="221"/>
      <c r="D846" s="210" t="s">
        <v>157</v>
      </c>
      <c r="E846" s="222" t="s">
        <v>36</v>
      </c>
      <c r="F846" s="223" t="s">
        <v>1109</v>
      </c>
      <c r="G846" s="221"/>
      <c r="H846" s="224">
        <v>19.3011</v>
      </c>
      <c r="I846" s="225"/>
      <c r="J846" s="221"/>
      <c r="K846" s="221"/>
      <c r="L846" s="226"/>
      <c r="M846" s="227"/>
      <c r="N846" s="228"/>
      <c r="O846" s="228"/>
      <c r="P846" s="228"/>
      <c r="Q846" s="228"/>
      <c r="R846" s="228"/>
      <c r="S846" s="228"/>
      <c r="T846" s="229"/>
      <c r="AT846" s="230" t="s">
        <v>157</v>
      </c>
      <c r="AU846" s="230" t="s">
        <v>88</v>
      </c>
      <c r="AV846" s="13" t="s">
        <v>88</v>
      </c>
      <c r="AW846" s="13" t="s">
        <v>44</v>
      </c>
      <c r="AX846" s="13" t="s">
        <v>79</v>
      </c>
      <c r="AY846" s="230" t="s">
        <v>148</v>
      </c>
    </row>
    <row r="847" spans="2:51" s="14" customFormat="1" ht="12">
      <c r="B847" s="231"/>
      <c r="C847" s="232"/>
      <c r="D847" s="233" t="s">
        <v>157</v>
      </c>
      <c r="E847" s="234" t="s">
        <v>36</v>
      </c>
      <c r="F847" s="235" t="s">
        <v>161</v>
      </c>
      <c r="G847" s="232"/>
      <c r="H847" s="236">
        <v>59.6983</v>
      </c>
      <c r="I847" s="237"/>
      <c r="J847" s="232"/>
      <c r="K847" s="232"/>
      <c r="L847" s="238"/>
      <c r="M847" s="239"/>
      <c r="N847" s="240"/>
      <c r="O847" s="240"/>
      <c r="P847" s="240"/>
      <c r="Q847" s="240"/>
      <c r="R847" s="240"/>
      <c r="S847" s="240"/>
      <c r="T847" s="241"/>
      <c r="AT847" s="242" t="s">
        <v>157</v>
      </c>
      <c r="AU847" s="242" t="s">
        <v>88</v>
      </c>
      <c r="AV847" s="14" t="s">
        <v>155</v>
      </c>
      <c r="AW847" s="14" t="s">
        <v>44</v>
      </c>
      <c r="AX847" s="14" t="s">
        <v>23</v>
      </c>
      <c r="AY847" s="242" t="s">
        <v>148</v>
      </c>
    </row>
    <row r="848" spans="2:65" s="1" customFormat="1" ht="22.5" customHeight="1">
      <c r="B848" s="37"/>
      <c r="C848" s="196" t="s">
        <v>1110</v>
      </c>
      <c r="D848" s="196" t="s">
        <v>150</v>
      </c>
      <c r="E848" s="197" t="s">
        <v>1111</v>
      </c>
      <c r="F848" s="198" t="s">
        <v>1112</v>
      </c>
      <c r="G848" s="199" t="s">
        <v>288</v>
      </c>
      <c r="H848" s="200">
        <v>1</v>
      </c>
      <c r="I848" s="201"/>
      <c r="J848" s="202">
        <f>ROUND(I848*H848,2)</f>
        <v>0</v>
      </c>
      <c r="K848" s="198" t="s">
        <v>36</v>
      </c>
      <c r="L848" s="57"/>
      <c r="M848" s="203" t="s">
        <v>36</v>
      </c>
      <c r="N848" s="204" t="s">
        <v>50</v>
      </c>
      <c r="O848" s="38"/>
      <c r="P848" s="205">
        <f>O848*H848</f>
        <v>0</v>
      </c>
      <c r="Q848" s="205">
        <v>0</v>
      </c>
      <c r="R848" s="205">
        <f>Q848*H848</f>
        <v>0</v>
      </c>
      <c r="S848" s="205">
        <v>0.001</v>
      </c>
      <c r="T848" s="206">
        <f>S848*H848</f>
        <v>0.001</v>
      </c>
      <c r="AR848" s="19" t="s">
        <v>231</v>
      </c>
      <c r="AT848" s="19" t="s">
        <v>150</v>
      </c>
      <c r="AU848" s="19" t="s">
        <v>88</v>
      </c>
      <c r="AY848" s="19" t="s">
        <v>148</v>
      </c>
      <c r="BE848" s="207">
        <f>IF(N848="základní",J848,0)</f>
        <v>0</v>
      </c>
      <c r="BF848" s="207">
        <f>IF(N848="snížená",J848,0)</f>
        <v>0</v>
      </c>
      <c r="BG848" s="207">
        <f>IF(N848="zákl. přenesená",J848,0)</f>
        <v>0</v>
      </c>
      <c r="BH848" s="207">
        <f>IF(N848="sníž. přenesená",J848,0)</f>
        <v>0</v>
      </c>
      <c r="BI848" s="207">
        <f>IF(N848="nulová",J848,0)</f>
        <v>0</v>
      </c>
      <c r="BJ848" s="19" t="s">
        <v>23</v>
      </c>
      <c r="BK848" s="207">
        <f>ROUND(I848*H848,2)</f>
        <v>0</v>
      </c>
      <c r="BL848" s="19" t="s">
        <v>231</v>
      </c>
      <c r="BM848" s="19" t="s">
        <v>1113</v>
      </c>
    </row>
    <row r="849" spans="2:51" s="12" customFormat="1" ht="12">
      <c r="B849" s="208"/>
      <c r="C849" s="209"/>
      <c r="D849" s="210" t="s">
        <v>157</v>
      </c>
      <c r="E849" s="211" t="s">
        <v>36</v>
      </c>
      <c r="F849" s="212" t="s">
        <v>159</v>
      </c>
      <c r="G849" s="209"/>
      <c r="H849" s="213" t="s">
        <v>36</v>
      </c>
      <c r="I849" s="214"/>
      <c r="J849" s="209"/>
      <c r="K849" s="209"/>
      <c r="L849" s="215"/>
      <c r="M849" s="216"/>
      <c r="N849" s="217"/>
      <c r="O849" s="217"/>
      <c r="P849" s="217"/>
      <c r="Q849" s="217"/>
      <c r="R849" s="217"/>
      <c r="S849" s="217"/>
      <c r="T849" s="218"/>
      <c r="AT849" s="219" t="s">
        <v>157</v>
      </c>
      <c r="AU849" s="219" t="s">
        <v>88</v>
      </c>
      <c r="AV849" s="12" t="s">
        <v>23</v>
      </c>
      <c r="AW849" s="12" t="s">
        <v>44</v>
      </c>
      <c r="AX849" s="12" t="s">
        <v>79</v>
      </c>
      <c r="AY849" s="219" t="s">
        <v>148</v>
      </c>
    </row>
    <row r="850" spans="2:51" s="13" customFormat="1" ht="12">
      <c r="B850" s="220"/>
      <c r="C850" s="221"/>
      <c r="D850" s="210" t="s">
        <v>157</v>
      </c>
      <c r="E850" s="222" t="s">
        <v>36</v>
      </c>
      <c r="F850" s="223" t="s">
        <v>23</v>
      </c>
      <c r="G850" s="221"/>
      <c r="H850" s="224">
        <v>1</v>
      </c>
      <c r="I850" s="225"/>
      <c r="J850" s="221"/>
      <c r="K850" s="221"/>
      <c r="L850" s="226"/>
      <c r="M850" s="227"/>
      <c r="N850" s="228"/>
      <c r="O850" s="228"/>
      <c r="P850" s="228"/>
      <c r="Q850" s="228"/>
      <c r="R850" s="228"/>
      <c r="S850" s="228"/>
      <c r="T850" s="229"/>
      <c r="AT850" s="230" t="s">
        <v>157</v>
      </c>
      <c r="AU850" s="230" t="s">
        <v>88</v>
      </c>
      <c r="AV850" s="13" t="s">
        <v>88</v>
      </c>
      <c r="AW850" s="13" t="s">
        <v>44</v>
      </c>
      <c r="AX850" s="13" t="s">
        <v>79</v>
      </c>
      <c r="AY850" s="230" t="s">
        <v>148</v>
      </c>
    </row>
    <row r="851" spans="2:51" s="14" customFormat="1" ht="12">
      <c r="B851" s="231"/>
      <c r="C851" s="232"/>
      <c r="D851" s="233" t="s">
        <v>157</v>
      </c>
      <c r="E851" s="234" t="s">
        <v>36</v>
      </c>
      <c r="F851" s="235" t="s">
        <v>161</v>
      </c>
      <c r="G851" s="232"/>
      <c r="H851" s="236">
        <v>1</v>
      </c>
      <c r="I851" s="237"/>
      <c r="J851" s="232"/>
      <c r="K851" s="232"/>
      <c r="L851" s="238"/>
      <c r="M851" s="239"/>
      <c r="N851" s="240"/>
      <c r="O851" s="240"/>
      <c r="P851" s="240"/>
      <c r="Q851" s="240"/>
      <c r="R851" s="240"/>
      <c r="S851" s="240"/>
      <c r="T851" s="241"/>
      <c r="AT851" s="242" t="s">
        <v>157</v>
      </c>
      <c r="AU851" s="242" t="s">
        <v>88</v>
      </c>
      <c r="AV851" s="14" t="s">
        <v>155</v>
      </c>
      <c r="AW851" s="14" t="s">
        <v>44</v>
      </c>
      <c r="AX851" s="14" t="s">
        <v>23</v>
      </c>
      <c r="AY851" s="242" t="s">
        <v>148</v>
      </c>
    </row>
    <row r="852" spans="2:65" s="1" customFormat="1" ht="22.5" customHeight="1">
      <c r="B852" s="37"/>
      <c r="C852" s="196" t="s">
        <v>1114</v>
      </c>
      <c r="D852" s="196" t="s">
        <v>150</v>
      </c>
      <c r="E852" s="197" t="s">
        <v>1115</v>
      </c>
      <c r="F852" s="198" t="s">
        <v>1116</v>
      </c>
      <c r="G852" s="199" t="s">
        <v>288</v>
      </c>
      <c r="H852" s="200">
        <v>1</v>
      </c>
      <c r="I852" s="201"/>
      <c r="J852" s="202">
        <f>ROUND(I852*H852,2)</f>
        <v>0</v>
      </c>
      <c r="K852" s="198" t="s">
        <v>36</v>
      </c>
      <c r="L852" s="57"/>
      <c r="M852" s="203" t="s">
        <v>36</v>
      </c>
      <c r="N852" s="204" t="s">
        <v>50</v>
      </c>
      <c r="O852" s="38"/>
      <c r="P852" s="205">
        <f>O852*H852</f>
        <v>0</v>
      </c>
      <c r="Q852" s="205">
        <v>0</v>
      </c>
      <c r="R852" s="205">
        <f>Q852*H852</f>
        <v>0</v>
      </c>
      <c r="S852" s="205">
        <v>0.001</v>
      </c>
      <c r="T852" s="206">
        <f>S852*H852</f>
        <v>0.001</v>
      </c>
      <c r="AR852" s="19" t="s">
        <v>231</v>
      </c>
      <c r="AT852" s="19" t="s">
        <v>150</v>
      </c>
      <c r="AU852" s="19" t="s">
        <v>88</v>
      </c>
      <c r="AY852" s="19" t="s">
        <v>148</v>
      </c>
      <c r="BE852" s="207">
        <f>IF(N852="základní",J852,0)</f>
        <v>0</v>
      </c>
      <c r="BF852" s="207">
        <f>IF(N852="snížená",J852,0)</f>
        <v>0</v>
      </c>
      <c r="BG852" s="207">
        <f>IF(N852="zákl. přenesená",J852,0)</f>
        <v>0</v>
      </c>
      <c r="BH852" s="207">
        <f>IF(N852="sníž. přenesená",J852,0)</f>
        <v>0</v>
      </c>
      <c r="BI852" s="207">
        <f>IF(N852="nulová",J852,0)</f>
        <v>0</v>
      </c>
      <c r="BJ852" s="19" t="s">
        <v>23</v>
      </c>
      <c r="BK852" s="207">
        <f>ROUND(I852*H852,2)</f>
        <v>0</v>
      </c>
      <c r="BL852" s="19" t="s">
        <v>231</v>
      </c>
      <c r="BM852" s="19" t="s">
        <v>1117</v>
      </c>
    </row>
    <row r="853" spans="2:65" s="1" customFormat="1" ht="31.5" customHeight="1">
      <c r="B853" s="37"/>
      <c r="C853" s="196" t="s">
        <v>1118</v>
      </c>
      <c r="D853" s="196" t="s">
        <v>150</v>
      </c>
      <c r="E853" s="197" t="s">
        <v>1119</v>
      </c>
      <c r="F853" s="198" t="s">
        <v>1120</v>
      </c>
      <c r="G853" s="199" t="s">
        <v>288</v>
      </c>
      <c r="H853" s="200">
        <v>1</v>
      </c>
      <c r="I853" s="201"/>
      <c r="J853" s="202">
        <f>ROUND(I853*H853,2)</f>
        <v>0</v>
      </c>
      <c r="K853" s="198" t="s">
        <v>36</v>
      </c>
      <c r="L853" s="57"/>
      <c r="M853" s="203" t="s">
        <v>36</v>
      </c>
      <c r="N853" s="204" t="s">
        <v>50</v>
      </c>
      <c r="O853" s="38"/>
      <c r="P853" s="205">
        <f>O853*H853</f>
        <v>0</v>
      </c>
      <c r="Q853" s="205">
        <v>0</v>
      </c>
      <c r="R853" s="205">
        <f>Q853*H853</f>
        <v>0</v>
      </c>
      <c r="S853" s="205">
        <v>0.001</v>
      </c>
      <c r="T853" s="206">
        <f>S853*H853</f>
        <v>0.001</v>
      </c>
      <c r="AR853" s="19" t="s">
        <v>231</v>
      </c>
      <c r="AT853" s="19" t="s">
        <v>150</v>
      </c>
      <c r="AU853" s="19" t="s">
        <v>88</v>
      </c>
      <c r="AY853" s="19" t="s">
        <v>148</v>
      </c>
      <c r="BE853" s="207">
        <f>IF(N853="základní",J853,0)</f>
        <v>0</v>
      </c>
      <c r="BF853" s="207">
        <f>IF(N853="snížená",J853,0)</f>
        <v>0</v>
      </c>
      <c r="BG853" s="207">
        <f>IF(N853="zákl. přenesená",J853,0)</f>
        <v>0</v>
      </c>
      <c r="BH853" s="207">
        <f>IF(N853="sníž. přenesená",J853,0)</f>
        <v>0</v>
      </c>
      <c r="BI853" s="207">
        <f>IF(N853="nulová",J853,0)</f>
        <v>0</v>
      </c>
      <c r="BJ853" s="19" t="s">
        <v>23</v>
      </c>
      <c r="BK853" s="207">
        <f>ROUND(I853*H853,2)</f>
        <v>0</v>
      </c>
      <c r="BL853" s="19" t="s">
        <v>231</v>
      </c>
      <c r="BM853" s="19" t="s">
        <v>1121</v>
      </c>
    </row>
    <row r="854" spans="2:65" s="1" customFormat="1" ht="22.5" customHeight="1">
      <c r="B854" s="37"/>
      <c r="C854" s="196" t="s">
        <v>1122</v>
      </c>
      <c r="D854" s="196" t="s">
        <v>150</v>
      </c>
      <c r="E854" s="197" t="s">
        <v>1123</v>
      </c>
      <c r="F854" s="198" t="s">
        <v>1124</v>
      </c>
      <c r="G854" s="199" t="s">
        <v>679</v>
      </c>
      <c r="H854" s="270"/>
      <c r="I854" s="201"/>
      <c r="J854" s="202">
        <f>ROUND(I854*H854,2)</f>
        <v>0</v>
      </c>
      <c r="K854" s="198" t="s">
        <v>154</v>
      </c>
      <c r="L854" s="57"/>
      <c r="M854" s="203" t="s">
        <v>36</v>
      </c>
      <c r="N854" s="204" t="s">
        <v>50</v>
      </c>
      <c r="O854" s="38"/>
      <c r="P854" s="205">
        <f>O854*H854</f>
        <v>0</v>
      </c>
      <c r="Q854" s="205">
        <v>0</v>
      </c>
      <c r="R854" s="205">
        <f>Q854*H854</f>
        <v>0</v>
      </c>
      <c r="S854" s="205">
        <v>0</v>
      </c>
      <c r="T854" s="206">
        <f>S854*H854</f>
        <v>0</v>
      </c>
      <c r="AR854" s="19" t="s">
        <v>231</v>
      </c>
      <c r="AT854" s="19" t="s">
        <v>150</v>
      </c>
      <c r="AU854" s="19" t="s">
        <v>88</v>
      </c>
      <c r="AY854" s="19" t="s">
        <v>148</v>
      </c>
      <c r="BE854" s="207">
        <f>IF(N854="základní",J854,0)</f>
        <v>0</v>
      </c>
      <c r="BF854" s="207">
        <f>IF(N854="snížená",J854,0)</f>
        <v>0</v>
      </c>
      <c r="BG854" s="207">
        <f>IF(N854="zákl. přenesená",J854,0)</f>
        <v>0</v>
      </c>
      <c r="BH854" s="207">
        <f>IF(N854="sníž. přenesená",J854,0)</f>
        <v>0</v>
      </c>
      <c r="BI854" s="207">
        <f>IF(N854="nulová",J854,0)</f>
        <v>0</v>
      </c>
      <c r="BJ854" s="19" t="s">
        <v>23</v>
      </c>
      <c r="BK854" s="207">
        <f>ROUND(I854*H854,2)</f>
        <v>0</v>
      </c>
      <c r="BL854" s="19" t="s">
        <v>231</v>
      </c>
      <c r="BM854" s="19" t="s">
        <v>1125</v>
      </c>
    </row>
    <row r="855" spans="2:63" s="11" customFormat="1" ht="29.85" customHeight="1">
      <c r="B855" s="179"/>
      <c r="C855" s="180"/>
      <c r="D855" s="193" t="s">
        <v>78</v>
      </c>
      <c r="E855" s="194" t="s">
        <v>1126</v>
      </c>
      <c r="F855" s="194" t="s">
        <v>1127</v>
      </c>
      <c r="G855" s="180"/>
      <c r="H855" s="180"/>
      <c r="I855" s="183"/>
      <c r="J855" s="195">
        <f>BK855</f>
        <v>0</v>
      </c>
      <c r="K855" s="180"/>
      <c r="L855" s="185"/>
      <c r="M855" s="186"/>
      <c r="N855" s="187"/>
      <c r="O855" s="187"/>
      <c r="P855" s="188">
        <f>SUM(P856:P882)</f>
        <v>0</v>
      </c>
      <c r="Q855" s="187"/>
      <c r="R855" s="188">
        <f>SUM(R856:R882)</f>
        <v>0.12955336</v>
      </c>
      <c r="S855" s="187"/>
      <c r="T855" s="189">
        <f>SUM(T856:T882)</f>
        <v>0</v>
      </c>
      <c r="AR855" s="190" t="s">
        <v>88</v>
      </c>
      <c r="AT855" s="191" t="s">
        <v>78</v>
      </c>
      <c r="AU855" s="191" t="s">
        <v>23</v>
      </c>
      <c r="AY855" s="190" t="s">
        <v>148</v>
      </c>
      <c r="BK855" s="192">
        <f>SUM(BK856:BK882)</f>
        <v>0</v>
      </c>
    </row>
    <row r="856" spans="2:65" s="1" customFormat="1" ht="31.5" customHeight="1">
      <c r="B856" s="37"/>
      <c r="C856" s="196" t="s">
        <v>1128</v>
      </c>
      <c r="D856" s="196" t="s">
        <v>150</v>
      </c>
      <c r="E856" s="197" t="s">
        <v>1129</v>
      </c>
      <c r="F856" s="198" t="s">
        <v>1130</v>
      </c>
      <c r="G856" s="199" t="s">
        <v>153</v>
      </c>
      <c r="H856" s="200">
        <v>4.32</v>
      </c>
      <c r="I856" s="201"/>
      <c r="J856" s="202">
        <f>ROUND(I856*H856,2)</f>
        <v>0</v>
      </c>
      <c r="K856" s="198" t="s">
        <v>154</v>
      </c>
      <c r="L856" s="57"/>
      <c r="M856" s="203" t="s">
        <v>36</v>
      </c>
      <c r="N856" s="204" t="s">
        <v>50</v>
      </c>
      <c r="O856" s="38"/>
      <c r="P856" s="205">
        <f>O856*H856</f>
        <v>0</v>
      </c>
      <c r="Q856" s="205">
        <v>0.00011</v>
      </c>
      <c r="R856" s="205">
        <f>Q856*H856</f>
        <v>0.00047520000000000006</v>
      </c>
      <c r="S856" s="205">
        <v>0</v>
      </c>
      <c r="T856" s="206">
        <f>S856*H856</f>
        <v>0</v>
      </c>
      <c r="AR856" s="19" t="s">
        <v>231</v>
      </c>
      <c r="AT856" s="19" t="s">
        <v>150</v>
      </c>
      <c r="AU856" s="19" t="s">
        <v>88</v>
      </c>
      <c r="AY856" s="19" t="s">
        <v>148</v>
      </c>
      <c r="BE856" s="207">
        <f>IF(N856="základní",J856,0)</f>
        <v>0</v>
      </c>
      <c r="BF856" s="207">
        <f>IF(N856="snížená",J856,0)</f>
        <v>0</v>
      </c>
      <c r="BG856" s="207">
        <f>IF(N856="zákl. přenesená",J856,0)</f>
        <v>0</v>
      </c>
      <c r="BH856" s="207">
        <f>IF(N856="sníž. přenesená",J856,0)</f>
        <v>0</v>
      </c>
      <c r="BI856" s="207">
        <f>IF(N856="nulová",J856,0)</f>
        <v>0</v>
      </c>
      <c r="BJ856" s="19" t="s">
        <v>23</v>
      </c>
      <c r="BK856" s="207">
        <f>ROUND(I856*H856,2)</f>
        <v>0</v>
      </c>
      <c r="BL856" s="19" t="s">
        <v>231</v>
      </c>
      <c r="BM856" s="19" t="s">
        <v>1131</v>
      </c>
    </row>
    <row r="857" spans="2:51" s="12" customFormat="1" ht="24">
      <c r="B857" s="208"/>
      <c r="C857" s="209"/>
      <c r="D857" s="210" t="s">
        <v>157</v>
      </c>
      <c r="E857" s="211" t="s">
        <v>36</v>
      </c>
      <c r="F857" s="212" t="s">
        <v>952</v>
      </c>
      <c r="G857" s="209"/>
      <c r="H857" s="213" t="s">
        <v>36</v>
      </c>
      <c r="I857" s="214"/>
      <c r="J857" s="209"/>
      <c r="K857" s="209"/>
      <c r="L857" s="215"/>
      <c r="M857" s="216"/>
      <c r="N857" s="217"/>
      <c r="O857" s="217"/>
      <c r="P857" s="217"/>
      <c r="Q857" s="217"/>
      <c r="R857" s="217"/>
      <c r="S857" s="217"/>
      <c r="T857" s="218"/>
      <c r="AT857" s="219" t="s">
        <v>157</v>
      </c>
      <c r="AU857" s="219" t="s">
        <v>88</v>
      </c>
      <c r="AV857" s="12" t="s">
        <v>23</v>
      </c>
      <c r="AW857" s="12" t="s">
        <v>44</v>
      </c>
      <c r="AX857" s="12" t="s">
        <v>79</v>
      </c>
      <c r="AY857" s="219" t="s">
        <v>148</v>
      </c>
    </row>
    <row r="858" spans="2:51" s="13" customFormat="1" ht="12">
      <c r="B858" s="220"/>
      <c r="C858" s="221"/>
      <c r="D858" s="210" t="s">
        <v>157</v>
      </c>
      <c r="E858" s="222" t="s">
        <v>36</v>
      </c>
      <c r="F858" s="223" t="s">
        <v>984</v>
      </c>
      <c r="G858" s="221"/>
      <c r="H858" s="224">
        <v>4.32</v>
      </c>
      <c r="I858" s="225"/>
      <c r="J858" s="221"/>
      <c r="K858" s="221"/>
      <c r="L858" s="226"/>
      <c r="M858" s="227"/>
      <c r="N858" s="228"/>
      <c r="O858" s="228"/>
      <c r="P858" s="228"/>
      <c r="Q858" s="228"/>
      <c r="R858" s="228"/>
      <c r="S858" s="228"/>
      <c r="T858" s="229"/>
      <c r="AT858" s="230" t="s">
        <v>157</v>
      </c>
      <c r="AU858" s="230" t="s">
        <v>88</v>
      </c>
      <c r="AV858" s="13" t="s">
        <v>88</v>
      </c>
      <c r="AW858" s="13" t="s">
        <v>44</v>
      </c>
      <c r="AX858" s="13" t="s">
        <v>79</v>
      </c>
      <c r="AY858" s="230" t="s">
        <v>148</v>
      </c>
    </row>
    <row r="859" spans="2:51" s="14" customFormat="1" ht="12">
      <c r="B859" s="231"/>
      <c r="C859" s="232"/>
      <c r="D859" s="233" t="s">
        <v>157</v>
      </c>
      <c r="E859" s="234" t="s">
        <v>36</v>
      </c>
      <c r="F859" s="235" t="s">
        <v>161</v>
      </c>
      <c r="G859" s="232"/>
      <c r="H859" s="236">
        <v>4.32</v>
      </c>
      <c r="I859" s="237"/>
      <c r="J859" s="232"/>
      <c r="K859" s="232"/>
      <c r="L859" s="238"/>
      <c r="M859" s="239"/>
      <c r="N859" s="240"/>
      <c r="O859" s="240"/>
      <c r="P859" s="240"/>
      <c r="Q859" s="240"/>
      <c r="R859" s="240"/>
      <c r="S859" s="240"/>
      <c r="T859" s="241"/>
      <c r="AT859" s="242" t="s">
        <v>157</v>
      </c>
      <c r="AU859" s="242" t="s">
        <v>88</v>
      </c>
      <c r="AV859" s="14" t="s">
        <v>155</v>
      </c>
      <c r="AW859" s="14" t="s">
        <v>44</v>
      </c>
      <c r="AX859" s="14" t="s">
        <v>23</v>
      </c>
      <c r="AY859" s="242" t="s">
        <v>148</v>
      </c>
    </row>
    <row r="860" spans="2:65" s="1" customFormat="1" ht="22.5" customHeight="1">
      <c r="B860" s="37"/>
      <c r="C860" s="196" t="s">
        <v>1132</v>
      </c>
      <c r="D860" s="196" t="s">
        <v>150</v>
      </c>
      <c r="E860" s="197" t="s">
        <v>1133</v>
      </c>
      <c r="F860" s="198" t="s">
        <v>1134</v>
      </c>
      <c r="G860" s="199" t="s">
        <v>153</v>
      </c>
      <c r="H860" s="200">
        <v>4.32</v>
      </c>
      <c r="I860" s="201"/>
      <c r="J860" s="202">
        <f>ROUND(I860*H860,2)</f>
        <v>0</v>
      </c>
      <c r="K860" s="198" t="s">
        <v>154</v>
      </c>
      <c r="L860" s="57"/>
      <c r="M860" s="203" t="s">
        <v>36</v>
      </c>
      <c r="N860" s="204" t="s">
        <v>50</v>
      </c>
      <c r="O860" s="38"/>
      <c r="P860" s="205">
        <f>O860*H860</f>
        <v>0</v>
      </c>
      <c r="Q860" s="205">
        <v>0.00014</v>
      </c>
      <c r="R860" s="205">
        <f>Q860*H860</f>
        <v>0.0006048</v>
      </c>
      <c r="S860" s="205">
        <v>0</v>
      </c>
      <c r="T860" s="206">
        <f>S860*H860</f>
        <v>0</v>
      </c>
      <c r="AR860" s="19" t="s">
        <v>231</v>
      </c>
      <c r="AT860" s="19" t="s">
        <v>150</v>
      </c>
      <c r="AU860" s="19" t="s">
        <v>88</v>
      </c>
      <c r="AY860" s="19" t="s">
        <v>148</v>
      </c>
      <c r="BE860" s="207">
        <f>IF(N860="základní",J860,0)</f>
        <v>0</v>
      </c>
      <c r="BF860" s="207">
        <f>IF(N860="snížená",J860,0)</f>
        <v>0</v>
      </c>
      <c r="BG860" s="207">
        <f>IF(N860="zákl. přenesená",J860,0)</f>
        <v>0</v>
      </c>
      <c r="BH860" s="207">
        <f>IF(N860="sníž. přenesená",J860,0)</f>
        <v>0</v>
      </c>
      <c r="BI860" s="207">
        <f>IF(N860="nulová",J860,0)</f>
        <v>0</v>
      </c>
      <c r="BJ860" s="19" t="s">
        <v>23</v>
      </c>
      <c r="BK860" s="207">
        <f>ROUND(I860*H860,2)</f>
        <v>0</v>
      </c>
      <c r="BL860" s="19" t="s">
        <v>231</v>
      </c>
      <c r="BM860" s="19" t="s">
        <v>1135</v>
      </c>
    </row>
    <row r="861" spans="2:51" s="12" customFormat="1" ht="24">
      <c r="B861" s="208"/>
      <c r="C861" s="209"/>
      <c r="D861" s="210" t="s">
        <v>157</v>
      </c>
      <c r="E861" s="211" t="s">
        <v>36</v>
      </c>
      <c r="F861" s="212" t="s">
        <v>952</v>
      </c>
      <c r="G861" s="209"/>
      <c r="H861" s="213" t="s">
        <v>36</v>
      </c>
      <c r="I861" s="214"/>
      <c r="J861" s="209"/>
      <c r="K861" s="209"/>
      <c r="L861" s="215"/>
      <c r="M861" s="216"/>
      <c r="N861" s="217"/>
      <c r="O861" s="217"/>
      <c r="P861" s="217"/>
      <c r="Q861" s="217"/>
      <c r="R861" s="217"/>
      <c r="S861" s="217"/>
      <c r="T861" s="218"/>
      <c r="AT861" s="219" t="s">
        <v>157</v>
      </c>
      <c r="AU861" s="219" t="s">
        <v>88</v>
      </c>
      <c r="AV861" s="12" t="s">
        <v>23</v>
      </c>
      <c r="AW861" s="12" t="s">
        <v>44</v>
      </c>
      <c r="AX861" s="12" t="s">
        <v>79</v>
      </c>
      <c r="AY861" s="219" t="s">
        <v>148</v>
      </c>
    </row>
    <row r="862" spans="2:51" s="13" customFormat="1" ht="12">
      <c r="B862" s="220"/>
      <c r="C862" s="221"/>
      <c r="D862" s="210" t="s">
        <v>157</v>
      </c>
      <c r="E862" s="222" t="s">
        <v>36</v>
      </c>
      <c r="F862" s="223" t="s">
        <v>984</v>
      </c>
      <c r="G862" s="221"/>
      <c r="H862" s="224">
        <v>4.32</v>
      </c>
      <c r="I862" s="225"/>
      <c r="J862" s="221"/>
      <c r="K862" s="221"/>
      <c r="L862" s="226"/>
      <c r="M862" s="227"/>
      <c r="N862" s="228"/>
      <c r="O862" s="228"/>
      <c r="P862" s="228"/>
      <c r="Q862" s="228"/>
      <c r="R862" s="228"/>
      <c r="S862" s="228"/>
      <c r="T862" s="229"/>
      <c r="AT862" s="230" t="s">
        <v>157</v>
      </c>
      <c r="AU862" s="230" t="s">
        <v>88</v>
      </c>
      <c r="AV862" s="13" t="s">
        <v>88</v>
      </c>
      <c r="AW862" s="13" t="s">
        <v>44</v>
      </c>
      <c r="AX862" s="13" t="s">
        <v>79</v>
      </c>
      <c r="AY862" s="230" t="s">
        <v>148</v>
      </c>
    </row>
    <row r="863" spans="2:51" s="14" customFormat="1" ht="12">
      <c r="B863" s="231"/>
      <c r="C863" s="232"/>
      <c r="D863" s="233" t="s">
        <v>157</v>
      </c>
      <c r="E863" s="234" t="s">
        <v>36</v>
      </c>
      <c r="F863" s="235" t="s">
        <v>161</v>
      </c>
      <c r="G863" s="232"/>
      <c r="H863" s="236">
        <v>4.32</v>
      </c>
      <c r="I863" s="237"/>
      <c r="J863" s="232"/>
      <c r="K863" s="232"/>
      <c r="L863" s="238"/>
      <c r="M863" s="239"/>
      <c r="N863" s="240"/>
      <c r="O863" s="240"/>
      <c r="P863" s="240"/>
      <c r="Q863" s="240"/>
      <c r="R863" s="240"/>
      <c r="S863" s="240"/>
      <c r="T863" s="241"/>
      <c r="AT863" s="242" t="s">
        <v>157</v>
      </c>
      <c r="AU863" s="242" t="s">
        <v>88</v>
      </c>
      <c r="AV863" s="14" t="s">
        <v>155</v>
      </c>
      <c r="AW863" s="14" t="s">
        <v>44</v>
      </c>
      <c r="AX863" s="14" t="s">
        <v>23</v>
      </c>
      <c r="AY863" s="242" t="s">
        <v>148</v>
      </c>
    </row>
    <row r="864" spans="2:65" s="1" customFormat="1" ht="22.5" customHeight="1">
      <c r="B864" s="37"/>
      <c r="C864" s="196" t="s">
        <v>1136</v>
      </c>
      <c r="D864" s="196" t="s">
        <v>150</v>
      </c>
      <c r="E864" s="197" t="s">
        <v>1137</v>
      </c>
      <c r="F864" s="198" t="s">
        <v>1138</v>
      </c>
      <c r="G864" s="199" t="s">
        <v>153</v>
      </c>
      <c r="H864" s="200">
        <v>4.32</v>
      </c>
      <c r="I864" s="201"/>
      <c r="J864" s="202">
        <f>ROUND(I864*H864,2)</f>
        <v>0</v>
      </c>
      <c r="K864" s="198" t="s">
        <v>154</v>
      </c>
      <c r="L864" s="57"/>
      <c r="M864" s="203" t="s">
        <v>36</v>
      </c>
      <c r="N864" s="204" t="s">
        <v>50</v>
      </c>
      <c r="O864" s="38"/>
      <c r="P864" s="205">
        <f>O864*H864</f>
        <v>0</v>
      </c>
      <c r="Q864" s="205">
        <v>0.00014</v>
      </c>
      <c r="R864" s="205">
        <f>Q864*H864</f>
        <v>0.0006048</v>
      </c>
      <c r="S864" s="205">
        <v>0</v>
      </c>
      <c r="T864" s="206">
        <f>S864*H864</f>
        <v>0</v>
      </c>
      <c r="AR864" s="19" t="s">
        <v>231</v>
      </c>
      <c r="AT864" s="19" t="s">
        <v>150</v>
      </c>
      <c r="AU864" s="19" t="s">
        <v>88</v>
      </c>
      <c r="AY864" s="19" t="s">
        <v>148</v>
      </c>
      <c r="BE864" s="207">
        <f>IF(N864="základní",J864,0)</f>
        <v>0</v>
      </c>
      <c r="BF864" s="207">
        <f>IF(N864="snížená",J864,0)</f>
        <v>0</v>
      </c>
      <c r="BG864" s="207">
        <f>IF(N864="zákl. přenesená",J864,0)</f>
        <v>0</v>
      </c>
      <c r="BH864" s="207">
        <f>IF(N864="sníž. přenesená",J864,0)</f>
        <v>0</v>
      </c>
      <c r="BI864" s="207">
        <f>IF(N864="nulová",J864,0)</f>
        <v>0</v>
      </c>
      <c r="BJ864" s="19" t="s">
        <v>23</v>
      </c>
      <c r="BK864" s="207">
        <f>ROUND(I864*H864,2)</f>
        <v>0</v>
      </c>
      <c r="BL864" s="19" t="s">
        <v>231</v>
      </c>
      <c r="BM864" s="19" t="s">
        <v>1139</v>
      </c>
    </row>
    <row r="865" spans="2:51" s="12" customFormat="1" ht="24">
      <c r="B865" s="208"/>
      <c r="C865" s="209"/>
      <c r="D865" s="210" t="s">
        <v>157</v>
      </c>
      <c r="E865" s="211" t="s">
        <v>36</v>
      </c>
      <c r="F865" s="212" t="s">
        <v>952</v>
      </c>
      <c r="G865" s="209"/>
      <c r="H865" s="213" t="s">
        <v>36</v>
      </c>
      <c r="I865" s="214"/>
      <c r="J865" s="209"/>
      <c r="K865" s="209"/>
      <c r="L865" s="215"/>
      <c r="M865" s="216"/>
      <c r="N865" s="217"/>
      <c r="O865" s="217"/>
      <c r="P865" s="217"/>
      <c r="Q865" s="217"/>
      <c r="R865" s="217"/>
      <c r="S865" s="217"/>
      <c r="T865" s="218"/>
      <c r="AT865" s="219" t="s">
        <v>157</v>
      </c>
      <c r="AU865" s="219" t="s">
        <v>88</v>
      </c>
      <c r="AV865" s="12" t="s">
        <v>23</v>
      </c>
      <c r="AW865" s="12" t="s">
        <v>44</v>
      </c>
      <c r="AX865" s="12" t="s">
        <v>79</v>
      </c>
      <c r="AY865" s="219" t="s">
        <v>148</v>
      </c>
    </row>
    <row r="866" spans="2:51" s="13" customFormat="1" ht="12">
      <c r="B866" s="220"/>
      <c r="C866" s="221"/>
      <c r="D866" s="210" t="s">
        <v>157</v>
      </c>
      <c r="E866" s="222" t="s">
        <v>36</v>
      </c>
      <c r="F866" s="223" t="s">
        <v>984</v>
      </c>
      <c r="G866" s="221"/>
      <c r="H866" s="224">
        <v>4.32</v>
      </c>
      <c r="I866" s="225"/>
      <c r="J866" s="221"/>
      <c r="K866" s="221"/>
      <c r="L866" s="226"/>
      <c r="M866" s="227"/>
      <c r="N866" s="228"/>
      <c r="O866" s="228"/>
      <c r="P866" s="228"/>
      <c r="Q866" s="228"/>
      <c r="R866" s="228"/>
      <c r="S866" s="228"/>
      <c r="T866" s="229"/>
      <c r="AT866" s="230" t="s">
        <v>157</v>
      </c>
      <c r="AU866" s="230" t="s">
        <v>88</v>
      </c>
      <c r="AV866" s="13" t="s">
        <v>88</v>
      </c>
      <c r="AW866" s="13" t="s">
        <v>44</v>
      </c>
      <c r="AX866" s="13" t="s">
        <v>79</v>
      </c>
      <c r="AY866" s="230" t="s">
        <v>148</v>
      </c>
    </row>
    <row r="867" spans="2:51" s="14" customFormat="1" ht="12">
      <c r="B867" s="231"/>
      <c r="C867" s="232"/>
      <c r="D867" s="233" t="s">
        <v>157</v>
      </c>
      <c r="E867" s="234" t="s">
        <v>36</v>
      </c>
      <c r="F867" s="235" t="s">
        <v>161</v>
      </c>
      <c r="G867" s="232"/>
      <c r="H867" s="236">
        <v>4.32</v>
      </c>
      <c r="I867" s="237"/>
      <c r="J867" s="232"/>
      <c r="K867" s="232"/>
      <c r="L867" s="238"/>
      <c r="M867" s="239"/>
      <c r="N867" s="240"/>
      <c r="O867" s="240"/>
      <c r="P867" s="240"/>
      <c r="Q867" s="240"/>
      <c r="R867" s="240"/>
      <c r="S867" s="240"/>
      <c r="T867" s="241"/>
      <c r="AT867" s="242" t="s">
        <v>157</v>
      </c>
      <c r="AU867" s="242" t="s">
        <v>88</v>
      </c>
      <c r="AV867" s="14" t="s">
        <v>155</v>
      </c>
      <c r="AW867" s="14" t="s">
        <v>44</v>
      </c>
      <c r="AX867" s="14" t="s">
        <v>23</v>
      </c>
      <c r="AY867" s="242" t="s">
        <v>148</v>
      </c>
    </row>
    <row r="868" spans="2:65" s="1" customFormat="1" ht="22.5" customHeight="1">
      <c r="B868" s="37"/>
      <c r="C868" s="196" t="s">
        <v>1140</v>
      </c>
      <c r="D868" s="196" t="s">
        <v>150</v>
      </c>
      <c r="E868" s="197" t="s">
        <v>1141</v>
      </c>
      <c r="F868" s="198" t="s">
        <v>1142</v>
      </c>
      <c r="G868" s="199" t="s">
        <v>153</v>
      </c>
      <c r="H868" s="200">
        <v>4.32</v>
      </c>
      <c r="I868" s="201"/>
      <c r="J868" s="202">
        <f>ROUND(I868*H868,2)</f>
        <v>0</v>
      </c>
      <c r="K868" s="198" t="s">
        <v>154</v>
      </c>
      <c r="L868" s="57"/>
      <c r="M868" s="203" t="s">
        <v>36</v>
      </c>
      <c r="N868" s="204" t="s">
        <v>50</v>
      </c>
      <c r="O868" s="38"/>
      <c r="P868" s="205">
        <f>O868*H868</f>
        <v>0</v>
      </c>
      <c r="Q868" s="205">
        <v>0.00014</v>
      </c>
      <c r="R868" s="205">
        <f>Q868*H868</f>
        <v>0.0006048</v>
      </c>
      <c r="S868" s="205">
        <v>0</v>
      </c>
      <c r="T868" s="206">
        <f>S868*H868</f>
        <v>0</v>
      </c>
      <c r="AR868" s="19" t="s">
        <v>231</v>
      </c>
      <c r="AT868" s="19" t="s">
        <v>150</v>
      </c>
      <c r="AU868" s="19" t="s">
        <v>88</v>
      </c>
      <c r="AY868" s="19" t="s">
        <v>148</v>
      </c>
      <c r="BE868" s="207">
        <f>IF(N868="základní",J868,0)</f>
        <v>0</v>
      </c>
      <c r="BF868" s="207">
        <f>IF(N868="snížená",J868,0)</f>
        <v>0</v>
      </c>
      <c r="BG868" s="207">
        <f>IF(N868="zákl. přenesená",J868,0)</f>
        <v>0</v>
      </c>
      <c r="BH868" s="207">
        <f>IF(N868="sníž. přenesená",J868,0)</f>
        <v>0</v>
      </c>
      <c r="BI868" s="207">
        <f>IF(N868="nulová",J868,0)</f>
        <v>0</v>
      </c>
      <c r="BJ868" s="19" t="s">
        <v>23</v>
      </c>
      <c r="BK868" s="207">
        <f>ROUND(I868*H868,2)</f>
        <v>0</v>
      </c>
      <c r="BL868" s="19" t="s">
        <v>231</v>
      </c>
      <c r="BM868" s="19" t="s">
        <v>1143</v>
      </c>
    </row>
    <row r="869" spans="2:51" s="12" customFormat="1" ht="24">
      <c r="B869" s="208"/>
      <c r="C869" s="209"/>
      <c r="D869" s="210" t="s">
        <v>157</v>
      </c>
      <c r="E869" s="211" t="s">
        <v>36</v>
      </c>
      <c r="F869" s="212" t="s">
        <v>952</v>
      </c>
      <c r="G869" s="209"/>
      <c r="H869" s="213" t="s">
        <v>36</v>
      </c>
      <c r="I869" s="214"/>
      <c r="J869" s="209"/>
      <c r="K869" s="209"/>
      <c r="L869" s="215"/>
      <c r="M869" s="216"/>
      <c r="N869" s="217"/>
      <c r="O869" s="217"/>
      <c r="P869" s="217"/>
      <c r="Q869" s="217"/>
      <c r="R869" s="217"/>
      <c r="S869" s="217"/>
      <c r="T869" s="218"/>
      <c r="AT869" s="219" t="s">
        <v>157</v>
      </c>
      <c r="AU869" s="219" t="s">
        <v>88</v>
      </c>
      <c r="AV869" s="12" t="s">
        <v>23</v>
      </c>
      <c r="AW869" s="12" t="s">
        <v>44</v>
      </c>
      <c r="AX869" s="12" t="s">
        <v>79</v>
      </c>
      <c r="AY869" s="219" t="s">
        <v>148</v>
      </c>
    </row>
    <row r="870" spans="2:51" s="13" customFormat="1" ht="12">
      <c r="B870" s="220"/>
      <c r="C870" s="221"/>
      <c r="D870" s="210" t="s">
        <v>157</v>
      </c>
      <c r="E870" s="222" t="s">
        <v>36</v>
      </c>
      <c r="F870" s="223" t="s">
        <v>984</v>
      </c>
      <c r="G870" s="221"/>
      <c r="H870" s="224">
        <v>4.32</v>
      </c>
      <c r="I870" s="225"/>
      <c r="J870" s="221"/>
      <c r="K870" s="221"/>
      <c r="L870" s="226"/>
      <c r="M870" s="227"/>
      <c r="N870" s="228"/>
      <c r="O870" s="228"/>
      <c r="P870" s="228"/>
      <c r="Q870" s="228"/>
      <c r="R870" s="228"/>
      <c r="S870" s="228"/>
      <c r="T870" s="229"/>
      <c r="AT870" s="230" t="s">
        <v>157</v>
      </c>
      <c r="AU870" s="230" t="s">
        <v>88</v>
      </c>
      <c r="AV870" s="13" t="s">
        <v>88</v>
      </c>
      <c r="AW870" s="13" t="s">
        <v>44</v>
      </c>
      <c r="AX870" s="13" t="s">
        <v>79</v>
      </c>
      <c r="AY870" s="230" t="s">
        <v>148</v>
      </c>
    </row>
    <row r="871" spans="2:51" s="14" customFormat="1" ht="12">
      <c r="B871" s="231"/>
      <c r="C871" s="232"/>
      <c r="D871" s="233" t="s">
        <v>157</v>
      </c>
      <c r="E871" s="234" t="s">
        <v>36</v>
      </c>
      <c r="F871" s="235" t="s">
        <v>161</v>
      </c>
      <c r="G871" s="232"/>
      <c r="H871" s="236">
        <v>4.32</v>
      </c>
      <c r="I871" s="237"/>
      <c r="J871" s="232"/>
      <c r="K871" s="232"/>
      <c r="L871" s="238"/>
      <c r="M871" s="239"/>
      <c r="N871" s="240"/>
      <c r="O871" s="240"/>
      <c r="P871" s="240"/>
      <c r="Q871" s="240"/>
      <c r="R871" s="240"/>
      <c r="S871" s="240"/>
      <c r="T871" s="241"/>
      <c r="AT871" s="242" t="s">
        <v>157</v>
      </c>
      <c r="AU871" s="242" t="s">
        <v>88</v>
      </c>
      <c r="AV871" s="14" t="s">
        <v>155</v>
      </c>
      <c r="AW871" s="14" t="s">
        <v>44</v>
      </c>
      <c r="AX871" s="14" t="s">
        <v>23</v>
      </c>
      <c r="AY871" s="242" t="s">
        <v>148</v>
      </c>
    </row>
    <row r="872" spans="2:65" s="1" customFormat="1" ht="22.5" customHeight="1">
      <c r="B872" s="37"/>
      <c r="C872" s="196" t="s">
        <v>1144</v>
      </c>
      <c r="D872" s="196" t="s">
        <v>150</v>
      </c>
      <c r="E872" s="197" t="s">
        <v>1145</v>
      </c>
      <c r="F872" s="198" t="s">
        <v>1146</v>
      </c>
      <c r="G872" s="199" t="s">
        <v>153</v>
      </c>
      <c r="H872" s="200">
        <v>52.96</v>
      </c>
      <c r="I872" s="201"/>
      <c r="J872" s="202">
        <f>ROUND(I872*H872,2)</f>
        <v>0</v>
      </c>
      <c r="K872" s="198" t="s">
        <v>154</v>
      </c>
      <c r="L872" s="57"/>
      <c r="M872" s="203" t="s">
        <v>36</v>
      </c>
      <c r="N872" s="204" t="s">
        <v>50</v>
      </c>
      <c r="O872" s="38"/>
      <c r="P872" s="205">
        <f>O872*H872</f>
        <v>0</v>
      </c>
      <c r="Q872" s="205">
        <v>0.00013</v>
      </c>
      <c r="R872" s="205">
        <f>Q872*H872</f>
        <v>0.006884799999999999</v>
      </c>
      <c r="S872" s="205">
        <v>0</v>
      </c>
      <c r="T872" s="206">
        <f>S872*H872</f>
        <v>0</v>
      </c>
      <c r="AR872" s="19" t="s">
        <v>231</v>
      </c>
      <c r="AT872" s="19" t="s">
        <v>150</v>
      </c>
      <c r="AU872" s="19" t="s">
        <v>88</v>
      </c>
      <c r="AY872" s="19" t="s">
        <v>148</v>
      </c>
      <c r="BE872" s="207">
        <f>IF(N872="základní",J872,0)</f>
        <v>0</v>
      </c>
      <c r="BF872" s="207">
        <f>IF(N872="snížená",J872,0)</f>
        <v>0</v>
      </c>
      <c r="BG872" s="207">
        <f>IF(N872="zákl. přenesená",J872,0)</f>
        <v>0</v>
      </c>
      <c r="BH872" s="207">
        <f>IF(N872="sníž. přenesená",J872,0)</f>
        <v>0</v>
      </c>
      <c r="BI872" s="207">
        <f>IF(N872="nulová",J872,0)</f>
        <v>0</v>
      </c>
      <c r="BJ872" s="19" t="s">
        <v>23</v>
      </c>
      <c r="BK872" s="207">
        <f>ROUND(I872*H872,2)</f>
        <v>0</v>
      </c>
      <c r="BL872" s="19" t="s">
        <v>231</v>
      </c>
      <c r="BM872" s="19" t="s">
        <v>1147</v>
      </c>
    </row>
    <row r="873" spans="2:51" s="12" customFormat="1" ht="12">
      <c r="B873" s="208"/>
      <c r="C873" s="209"/>
      <c r="D873" s="210" t="s">
        <v>157</v>
      </c>
      <c r="E873" s="211" t="s">
        <v>36</v>
      </c>
      <c r="F873" s="212" t="s">
        <v>159</v>
      </c>
      <c r="G873" s="209"/>
      <c r="H873" s="213" t="s">
        <v>36</v>
      </c>
      <c r="I873" s="214"/>
      <c r="J873" s="209"/>
      <c r="K873" s="209"/>
      <c r="L873" s="215"/>
      <c r="M873" s="216"/>
      <c r="N873" s="217"/>
      <c r="O873" s="217"/>
      <c r="P873" s="217"/>
      <c r="Q873" s="217"/>
      <c r="R873" s="217"/>
      <c r="S873" s="217"/>
      <c r="T873" s="218"/>
      <c r="AT873" s="219" t="s">
        <v>157</v>
      </c>
      <c r="AU873" s="219" t="s">
        <v>88</v>
      </c>
      <c r="AV873" s="12" t="s">
        <v>23</v>
      </c>
      <c r="AW873" s="12" t="s">
        <v>44</v>
      </c>
      <c r="AX873" s="12" t="s">
        <v>79</v>
      </c>
      <c r="AY873" s="219" t="s">
        <v>148</v>
      </c>
    </row>
    <row r="874" spans="2:51" s="13" customFormat="1" ht="12">
      <c r="B874" s="220"/>
      <c r="C874" s="221"/>
      <c r="D874" s="210" t="s">
        <v>157</v>
      </c>
      <c r="E874" s="222" t="s">
        <v>36</v>
      </c>
      <c r="F874" s="223" t="s">
        <v>1148</v>
      </c>
      <c r="G874" s="221"/>
      <c r="H874" s="224">
        <v>52.96</v>
      </c>
      <c r="I874" s="225"/>
      <c r="J874" s="221"/>
      <c r="K874" s="221"/>
      <c r="L874" s="226"/>
      <c r="M874" s="227"/>
      <c r="N874" s="228"/>
      <c r="O874" s="228"/>
      <c r="P874" s="228"/>
      <c r="Q874" s="228"/>
      <c r="R874" s="228"/>
      <c r="S874" s="228"/>
      <c r="T874" s="229"/>
      <c r="AT874" s="230" t="s">
        <v>157</v>
      </c>
      <c r="AU874" s="230" t="s">
        <v>88</v>
      </c>
      <c r="AV874" s="13" t="s">
        <v>88</v>
      </c>
      <c r="AW874" s="13" t="s">
        <v>44</v>
      </c>
      <c r="AX874" s="13" t="s">
        <v>79</v>
      </c>
      <c r="AY874" s="230" t="s">
        <v>148</v>
      </c>
    </row>
    <row r="875" spans="2:51" s="14" customFormat="1" ht="12">
      <c r="B875" s="231"/>
      <c r="C875" s="232"/>
      <c r="D875" s="233" t="s">
        <v>157</v>
      </c>
      <c r="E875" s="234" t="s">
        <v>36</v>
      </c>
      <c r="F875" s="235" t="s">
        <v>161</v>
      </c>
      <c r="G875" s="232"/>
      <c r="H875" s="236">
        <v>52.96</v>
      </c>
      <c r="I875" s="237"/>
      <c r="J875" s="232"/>
      <c r="K875" s="232"/>
      <c r="L875" s="238"/>
      <c r="M875" s="239"/>
      <c r="N875" s="240"/>
      <c r="O875" s="240"/>
      <c r="P875" s="240"/>
      <c r="Q875" s="240"/>
      <c r="R875" s="240"/>
      <c r="S875" s="240"/>
      <c r="T875" s="241"/>
      <c r="AT875" s="242" t="s">
        <v>157</v>
      </c>
      <c r="AU875" s="242" t="s">
        <v>88</v>
      </c>
      <c r="AV875" s="14" t="s">
        <v>155</v>
      </c>
      <c r="AW875" s="14" t="s">
        <v>44</v>
      </c>
      <c r="AX875" s="14" t="s">
        <v>23</v>
      </c>
      <c r="AY875" s="242" t="s">
        <v>148</v>
      </c>
    </row>
    <row r="876" spans="2:65" s="1" customFormat="1" ht="22.5" customHeight="1">
      <c r="B876" s="37"/>
      <c r="C876" s="196" t="s">
        <v>1149</v>
      </c>
      <c r="D876" s="196" t="s">
        <v>150</v>
      </c>
      <c r="E876" s="197" t="s">
        <v>1150</v>
      </c>
      <c r="F876" s="198" t="s">
        <v>1151</v>
      </c>
      <c r="G876" s="199" t="s">
        <v>153</v>
      </c>
      <c r="H876" s="200">
        <v>167.193</v>
      </c>
      <c r="I876" s="201"/>
      <c r="J876" s="202">
        <f>ROUND(I876*H876,2)</f>
        <v>0</v>
      </c>
      <c r="K876" s="198" t="s">
        <v>154</v>
      </c>
      <c r="L876" s="57"/>
      <c r="M876" s="203" t="s">
        <v>36</v>
      </c>
      <c r="N876" s="204" t="s">
        <v>50</v>
      </c>
      <c r="O876" s="38"/>
      <c r="P876" s="205">
        <f>O876*H876</f>
        <v>0</v>
      </c>
      <c r="Q876" s="205">
        <v>0.00072</v>
      </c>
      <c r="R876" s="205">
        <f>Q876*H876</f>
        <v>0.12037896000000002</v>
      </c>
      <c r="S876" s="205">
        <v>0</v>
      </c>
      <c r="T876" s="206">
        <f>S876*H876</f>
        <v>0</v>
      </c>
      <c r="AR876" s="19" t="s">
        <v>231</v>
      </c>
      <c r="AT876" s="19" t="s">
        <v>150</v>
      </c>
      <c r="AU876" s="19" t="s">
        <v>88</v>
      </c>
      <c r="AY876" s="19" t="s">
        <v>148</v>
      </c>
      <c r="BE876" s="207">
        <f>IF(N876="základní",J876,0)</f>
        <v>0</v>
      </c>
      <c r="BF876" s="207">
        <f>IF(N876="snížená",J876,0)</f>
        <v>0</v>
      </c>
      <c r="BG876" s="207">
        <f>IF(N876="zákl. přenesená",J876,0)</f>
        <v>0</v>
      </c>
      <c r="BH876" s="207">
        <f>IF(N876="sníž. přenesená",J876,0)</f>
        <v>0</v>
      </c>
      <c r="BI876" s="207">
        <f>IF(N876="nulová",J876,0)</f>
        <v>0</v>
      </c>
      <c r="BJ876" s="19" t="s">
        <v>23</v>
      </c>
      <c r="BK876" s="207">
        <f>ROUND(I876*H876,2)</f>
        <v>0</v>
      </c>
      <c r="BL876" s="19" t="s">
        <v>231</v>
      </c>
      <c r="BM876" s="19" t="s">
        <v>1152</v>
      </c>
    </row>
    <row r="877" spans="2:51" s="12" customFormat="1" ht="12">
      <c r="B877" s="208"/>
      <c r="C877" s="209"/>
      <c r="D877" s="210" t="s">
        <v>157</v>
      </c>
      <c r="E877" s="211" t="s">
        <v>36</v>
      </c>
      <c r="F877" s="212" t="s">
        <v>159</v>
      </c>
      <c r="G877" s="209"/>
      <c r="H877" s="213" t="s">
        <v>36</v>
      </c>
      <c r="I877" s="214"/>
      <c r="J877" s="209"/>
      <c r="K877" s="209"/>
      <c r="L877" s="215"/>
      <c r="M877" s="216"/>
      <c r="N877" s="217"/>
      <c r="O877" s="217"/>
      <c r="P877" s="217"/>
      <c r="Q877" s="217"/>
      <c r="R877" s="217"/>
      <c r="S877" s="217"/>
      <c r="T877" s="218"/>
      <c r="AT877" s="219" t="s">
        <v>157</v>
      </c>
      <c r="AU877" s="219" t="s">
        <v>88</v>
      </c>
      <c r="AV877" s="12" t="s">
        <v>23</v>
      </c>
      <c r="AW877" s="12" t="s">
        <v>44</v>
      </c>
      <c r="AX877" s="12" t="s">
        <v>79</v>
      </c>
      <c r="AY877" s="219" t="s">
        <v>148</v>
      </c>
    </row>
    <row r="878" spans="2:51" s="13" customFormat="1" ht="12">
      <c r="B878" s="220"/>
      <c r="C878" s="221"/>
      <c r="D878" s="210" t="s">
        <v>157</v>
      </c>
      <c r="E878" s="222" t="s">
        <v>36</v>
      </c>
      <c r="F878" s="223" t="s">
        <v>1153</v>
      </c>
      <c r="G878" s="221"/>
      <c r="H878" s="224">
        <v>54.6</v>
      </c>
      <c r="I878" s="225"/>
      <c r="J878" s="221"/>
      <c r="K878" s="221"/>
      <c r="L878" s="226"/>
      <c r="M878" s="227"/>
      <c r="N878" s="228"/>
      <c r="O878" s="228"/>
      <c r="P878" s="228"/>
      <c r="Q878" s="228"/>
      <c r="R878" s="228"/>
      <c r="S878" s="228"/>
      <c r="T878" s="229"/>
      <c r="AT878" s="230" t="s">
        <v>157</v>
      </c>
      <c r="AU878" s="230" t="s">
        <v>88</v>
      </c>
      <c r="AV878" s="13" t="s">
        <v>88</v>
      </c>
      <c r="AW878" s="13" t="s">
        <v>44</v>
      </c>
      <c r="AX878" s="13" t="s">
        <v>79</v>
      </c>
      <c r="AY878" s="230" t="s">
        <v>148</v>
      </c>
    </row>
    <row r="879" spans="2:51" s="13" customFormat="1" ht="12">
      <c r="B879" s="220"/>
      <c r="C879" s="221"/>
      <c r="D879" s="210" t="s">
        <v>157</v>
      </c>
      <c r="E879" s="222" t="s">
        <v>36</v>
      </c>
      <c r="F879" s="223" t="s">
        <v>373</v>
      </c>
      <c r="G879" s="221"/>
      <c r="H879" s="224">
        <v>23.9925</v>
      </c>
      <c r="I879" s="225"/>
      <c r="J879" s="221"/>
      <c r="K879" s="221"/>
      <c r="L879" s="226"/>
      <c r="M879" s="227"/>
      <c r="N879" s="228"/>
      <c r="O879" s="228"/>
      <c r="P879" s="228"/>
      <c r="Q879" s="228"/>
      <c r="R879" s="228"/>
      <c r="S879" s="228"/>
      <c r="T879" s="229"/>
      <c r="AT879" s="230" t="s">
        <v>157</v>
      </c>
      <c r="AU879" s="230" t="s">
        <v>88</v>
      </c>
      <c r="AV879" s="13" t="s">
        <v>88</v>
      </c>
      <c r="AW879" s="13" t="s">
        <v>44</v>
      </c>
      <c r="AX879" s="13" t="s">
        <v>79</v>
      </c>
      <c r="AY879" s="230" t="s">
        <v>148</v>
      </c>
    </row>
    <row r="880" spans="2:51" s="13" customFormat="1" ht="12">
      <c r="B880" s="220"/>
      <c r="C880" s="221"/>
      <c r="D880" s="210" t="s">
        <v>157</v>
      </c>
      <c r="E880" s="222" t="s">
        <v>36</v>
      </c>
      <c r="F880" s="223" t="s">
        <v>374</v>
      </c>
      <c r="G880" s="221"/>
      <c r="H880" s="224">
        <v>14.6</v>
      </c>
      <c r="I880" s="225"/>
      <c r="J880" s="221"/>
      <c r="K880" s="221"/>
      <c r="L880" s="226"/>
      <c r="M880" s="227"/>
      <c r="N880" s="228"/>
      <c r="O880" s="228"/>
      <c r="P880" s="228"/>
      <c r="Q880" s="228"/>
      <c r="R880" s="228"/>
      <c r="S880" s="228"/>
      <c r="T880" s="229"/>
      <c r="AT880" s="230" t="s">
        <v>157</v>
      </c>
      <c r="AU880" s="230" t="s">
        <v>88</v>
      </c>
      <c r="AV880" s="13" t="s">
        <v>88</v>
      </c>
      <c r="AW880" s="13" t="s">
        <v>44</v>
      </c>
      <c r="AX880" s="13" t="s">
        <v>79</v>
      </c>
      <c r="AY880" s="230" t="s">
        <v>148</v>
      </c>
    </row>
    <row r="881" spans="2:51" s="13" customFormat="1" ht="12">
      <c r="B881" s="220"/>
      <c r="C881" s="221"/>
      <c r="D881" s="210" t="s">
        <v>157</v>
      </c>
      <c r="E881" s="222" t="s">
        <v>36</v>
      </c>
      <c r="F881" s="223" t="s">
        <v>1154</v>
      </c>
      <c r="G881" s="221"/>
      <c r="H881" s="224">
        <v>74</v>
      </c>
      <c r="I881" s="225"/>
      <c r="J881" s="221"/>
      <c r="K881" s="221"/>
      <c r="L881" s="226"/>
      <c r="M881" s="227"/>
      <c r="N881" s="228"/>
      <c r="O881" s="228"/>
      <c r="P881" s="228"/>
      <c r="Q881" s="228"/>
      <c r="R881" s="228"/>
      <c r="S881" s="228"/>
      <c r="T881" s="229"/>
      <c r="AT881" s="230" t="s">
        <v>157</v>
      </c>
      <c r="AU881" s="230" t="s">
        <v>88</v>
      </c>
      <c r="AV881" s="13" t="s">
        <v>88</v>
      </c>
      <c r="AW881" s="13" t="s">
        <v>44</v>
      </c>
      <c r="AX881" s="13" t="s">
        <v>79</v>
      </c>
      <c r="AY881" s="230" t="s">
        <v>148</v>
      </c>
    </row>
    <row r="882" spans="2:51" s="14" customFormat="1" ht="12">
      <c r="B882" s="231"/>
      <c r="C882" s="232"/>
      <c r="D882" s="210" t="s">
        <v>157</v>
      </c>
      <c r="E882" s="243" t="s">
        <v>36</v>
      </c>
      <c r="F882" s="244" t="s">
        <v>161</v>
      </c>
      <c r="G882" s="232"/>
      <c r="H882" s="245">
        <v>167.1925</v>
      </c>
      <c r="I882" s="237"/>
      <c r="J882" s="232"/>
      <c r="K882" s="232"/>
      <c r="L882" s="238"/>
      <c r="M882" s="239"/>
      <c r="N882" s="240"/>
      <c r="O882" s="240"/>
      <c r="P882" s="240"/>
      <c r="Q882" s="240"/>
      <c r="R882" s="240"/>
      <c r="S882" s="240"/>
      <c r="T882" s="241"/>
      <c r="AT882" s="242" t="s">
        <v>157</v>
      </c>
      <c r="AU882" s="242" t="s">
        <v>88</v>
      </c>
      <c r="AV882" s="14" t="s">
        <v>155</v>
      </c>
      <c r="AW882" s="14" t="s">
        <v>44</v>
      </c>
      <c r="AX882" s="14" t="s">
        <v>23</v>
      </c>
      <c r="AY882" s="242" t="s">
        <v>148</v>
      </c>
    </row>
    <row r="883" spans="2:63" s="11" customFormat="1" ht="29.85" customHeight="1">
      <c r="B883" s="179"/>
      <c r="C883" s="180"/>
      <c r="D883" s="193" t="s">
        <v>78</v>
      </c>
      <c r="E883" s="194" t="s">
        <v>1155</v>
      </c>
      <c r="F883" s="194" t="s">
        <v>1156</v>
      </c>
      <c r="G883" s="180"/>
      <c r="H883" s="180"/>
      <c r="I883" s="183"/>
      <c r="J883" s="195">
        <f>BK883</f>
        <v>0</v>
      </c>
      <c r="K883" s="180"/>
      <c r="L883" s="185"/>
      <c r="M883" s="186"/>
      <c r="N883" s="187"/>
      <c r="O883" s="187"/>
      <c r="P883" s="188">
        <f>SUM(P884:P891)</f>
        <v>0</v>
      </c>
      <c r="Q883" s="187"/>
      <c r="R883" s="188">
        <f>SUM(R884:R891)</f>
        <v>0.03938228</v>
      </c>
      <c r="S883" s="187"/>
      <c r="T883" s="189">
        <f>SUM(T884:T891)</f>
        <v>0</v>
      </c>
      <c r="AR883" s="190" t="s">
        <v>88</v>
      </c>
      <c r="AT883" s="191" t="s">
        <v>78</v>
      </c>
      <c r="AU883" s="191" t="s">
        <v>23</v>
      </c>
      <c r="AY883" s="190" t="s">
        <v>148</v>
      </c>
      <c r="BK883" s="192">
        <f>SUM(BK884:BK891)</f>
        <v>0</v>
      </c>
    </row>
    <row r="884" spans="2:65" s="1" customFormat="1" ht="22.5" customHeight="1">
      <c r="B884" s="37"/>
      <c r="C884" s="196" t="s">
        <v>1157</v>
      </c>
      <c r="D884" s="196" t="s">
        <v>150</v>
      </c>
      <c r="E884" s="197" t="s">
        <v>1158</v>
      </c>
      <c r="F884" s="198" t="s">
        <v>1159</v>
      </c>
      <c r="G884" s="199" t="s">
        <v>153</v>
      </c>
      <c r="H884" s="200">
        <v>80.372</v>
      </c>
      <c r="I884" s="201"/>
      <c r="J884" s="202">
        <f>ROUND(I884*H884,2)</f>
        <v>0</v>
      </c>
      <c r="K884" s="198" t="s">
        <v>154</v>
      </c>
      <c r="L884" s="57"/>
      <c r="M884" s="203" t="s">
        <v>36</v>
      </c>
      <c r="N884" s="204" t="s">
        <v>50</v>
      </c>
      <c r="O884" s="38"/>
      <c r="P884" s="205">
        <f>O884*H884</f>
        <v>0</v>
      </c>
      <c r="Q884" s="205">
        <v>0</v>
      </c>
      <c r="R884" s="205">
        <f>Q884*H884</f>
        <v>0</v>
      </c>
      <c r="S884" s="205">
        <v>0</v>
      </c>
      <c r="T884" s="206">
        <f>S884*H884</f>
        <v>0</v>
      </c>
      <c r="AR884" s="19" t="s">
        <v>231</v>
      </c>
      <c r="AT884" s="19" t="s">
        <v>150</v>
      </c>
      <c r="AU884" s="19" t="s">
        <v>88</v>
      </c>
      <c r="AY884" s="19" t="s">
        <v>148</v>
      </c>
      <c r="BE884" s="207">
        <f>IF(N884="základní",J884,0)</f>
        <v>0</v>
      </c>
      <c r="BF884" s="207">
        <f>IF(N884="snížená",J884,0)</f>
        <v>0</v>
      </c>
      <c r="BG884" s="207">
        <f>IF(N884="zákl. přenesená",J884,0)</f>
        <v>0</v>
      </c>
      <c r="BH884" s="207">
        <f>IF(N884="sníž. přenesená",J884,0)</f>
        <v>0</v>
      </c>
      <c r="BI884" s="207">
        <f>IF(N884="nulová",J884,0)</f>
        <v>0</v>
      </c>
      <c r="BJ884" s="19" t="s">
        <v>23</v>
      </c>
      <c r="BK884" s="207">
        <f>ROUND(I884*H884,2)</f>
        <v>0</v>
      </c>
      <c r="BL884" s="19" t="s">
        <v>231</v>
      </c>
      <c r="BM884" s="19" t="s">
        <v>1160</v>
      </c>
    </row>
    <row r="885" spans="2:51" s="12" customFormat="1" ht="12">
      <c r="B885" s="208"/>
      <c r="C885" s="209"/>
      <c r="D885" s="210" t="s">
        <v>157</v>
      </c>
      <c r="E885" s="211" t="s">
        <v>36</v>
      </c>
      <c r="F885" s="212" t="s">
        <v>1161</v>
      </c>
      <c r="G885" s="209"/>
      <c r="H885" s="213" t="s">
        <v>36</v>
      </c>
      <c r="I885" s="214"/>
      <c r="J885" s="209"/>
      <c r="K885" s="209"/>
      <c r="L885" s="215"/>
      <c r="M885" s="216"/>
      <c r="N885" s="217"/>
      <c r="O885" s="217"/>
      <c r="P885" s="217"/>
      <c r="Q885" s="217"/>
      <c r="R885" s="217"/>
      <c r="S885" s="217"/>
      <c r="T885" s="218"/>
      <c r="AT885" s="219" t="s">
        <v>157</v>
      </c>
      <c r="AU885" s="219" t="s">
        <v>88</v>
      </c>
      <c r="AV885" s="12" t="s">
        <v>23</v>
      </c>
      <c r="AW885" s="12" t="s">
        <v>44</v>
      </c>
      <c r="AX885" s="12" t="s">
        <v>79</v>
      </c>
      <c r="AY885" s="219" t="s">
        <v>148</v>
      </c>
    </row>
    <row r="886" spans="2:51" s="13" customFormat="1" ht="12">
      <c r="B886" s="220"/>
      <c r="C886" s="221"/>
      <c r="D886" s="210" t="s">
        <v>157</v>
      </c>
      <c r="E886" s="222" t="s">
        <v>36</v>
      </c>
      <c r="F886" s="223" t="s">
        <v>1162</v>
      </c>
      <c r="G886" s="221"/>
      <c r="H886" s="224">
        <v>14.624</v>
      </c>
      <c r="I886" s="225"/>
      <c r="J886" s="221"/>
      <c r="K886" s="221"/>
      <c r="L886" s="226"/>
      <c r="M886" s="227"/>
      <c r="N886" s="228"/>
      <c r="O886" s="228"/>
      <c r="P886" s="228"/>
      <c r="Q886" s="228"/>
      <c r="R886" s="228"/>
      <c r="S886" s="228"/>
      <c r="T886" s="229"/>
      <c r="AT886" s="230" t="s">
        <v>157</v>
      </c>
      <c r="AU886" s="230" t="s">
        <v>88</v>
      </c>
      <c r="AV886" s="13" t="s">
        <v>88</v>
      </c>
      <c r="AW886" s="13" t="s">
        <v>44</v>
      </c>
      <c r="AX886" s="13" t="s">
        <v>79</v>
      </c>
      <c r="AY886" s="230" t="s">
        <v>148</v>
      </c>
    </row>
    <row r="887" spans="2:51" s="12" customFormat="1" ht="12">
      <c r="B887" s="208"/>
      <c r="C887" s="209"/>
      <c r="D887" s="210" t="s">
        <v>157</v>
      </c>
      <c r="E887" s="211" t="s">
        <v>36</v>
      </c>
      <c r="F887" s="212" t="s">
        <v>334</v>
      </c>
      <c r="G887" s="209"/>
      <c r="H887" s="213" t="s">
        <v>36</v>
      </c>
      <c r="I887" s="214"/>
      <c r="J887" s="209"/>
      <c r="K887" s="209"/>
      <c r="L887" s="215"/>
      <c r="M887" s="216"/>
      <c r="N887" s="217"/>
      <c r="O887" s="217"/>
      <c r="P887" s="217"/>
      <c r="Q887" s="217"/>
      <c r="R887" s="217"/>
      <c r="S887" s="217"/>
      <c r="T887" s="218"/>
      <c r="AT887" s="219" t="s">
        <v>157</v>
      </c>
      <c r="AU887" s="219" t="s">
        <v>88</v>
      </c>
      <c r="AV887" s="12" t="s">
        <v>23</v>
      </c>
      <c r="AW887" s="12" t="s">
        <v>44</v>
      </c>
      <c r="AX887" s="12" t="s">
        <v>79</v>
      </c>
      <c r="AY887" s="219" t="s">
        <v>148</v>
      </c>
    </row>
    <row r="888" spans="2:51" s="13" customFormat="1" ht="12">
      <c r="B888" s="220"/>
      <c r="C888" s="221"/>
      <c r="D888" s="210" t="s">
        <v>157</v>
      </c>
      <c r="E888" s="222" t="s">
        <v>36</v>
      </c>
      <c r="F888" s="223" t="s">
        <v>1163</v>
      </c>
      <c r="G888" s="221"/>
      <c r="H888" s="224">
        <v>65.748</v>
      </c>
      <c r="I888" s="225"/>
      <c r="J888" s="221"/>
      <c r="K888" s="221"/>
      <c r="L888" s="226"/>
      <c r="M888" s="227"/>
      <c r="N888" s="228"/>
      <c r="O888" s="228"/>
      <c r="P888" s="228"/>
      <c r="Q888" s="228"/>
      <c r="R888" s="228"/>
      <c r="S888" s="228"/>
      <c r="T888" s="229"/>
      <c r="AT888" s="230" t="s">
        <v>157</v>
      </c>
      <c r="AU888" s="230" t="s">
        <v>88</v>
      </c>
      <c r="AV888" s="13" t="s">
        <v>88</v>
      </c>
      <c r="AW888" s="13" t="s">
        <v>44</v>
      </c>
      <c r="AX888" s="13" t="s">
        <v>79</v>
      </c>
      <c r="AY888" s="230" t="s">
        <v>148</v>
      </c>
    </row>
    <row r="889" spans="2:51" s="14" customFormat="1" ht="12">
      <c r="B889" s="231"/>
      <c r="C889" s="232"/>
      <c r="D889" s="233" t="s">
        <v>157</v>
      </c>
      <c r="E889" s="234" t="s">
        <v>36</v>
      </c>
      <c r="F889" s="235" t="s">
        <v>161</v>
      </c>
      <c r="G889" s="232"/>
      <c r="H889" s="236">
        <v>80.372</v>
      </c>
      <c r="I889" s="237"/>
      <c r="J889" s="232"/>
      <c r="K889" s="232"/>
      <c r="L889" s="238"/>
      <c r="M889" s="239"/>
      <c r="N889" s="240"/>
      <c r="O889" s="240"/>
      <c r="P889" s="240"/>
      <c r="Q889" s="240"/>
      <c r="R889" s="240"/>
      <c r="S889" s="240"/>
      <c r="T889" s="241"/>
      <c r="AT889" s="242" t="s">
        <v>157</v>
      </c>
      <c r="AU889" s="242" t="s">
        <v>88</v>
      </c>
      <c r="AV889" s="14" t="s">
        <v>155</v>
      </c>
      <c r="AW889" s="14" t="s">
        <v>44</v>
      </c>
      <c r="AX889" s="14" t="s">
        <v>23</v>
      </c>
      <c r="AY889" s="242" t="s">
        <v>148</v>
      </c>
    </row>
    <row r="890" spans="2:65" s="1" customFormat="1" ht="22.5" customHeight="1">
      <c r="B890" s="37"/>
      <c r="C890" s="196" t="s">
        <v>1164</v>
      </c>
      <c r="D890" s="196" t="s">
        <v>150</v>
      </c>
      <c r="E890" s="197" t="s">
        <v>1165</v>
      </c>
      <c r="F890" s="198" t="s">
        <v>1166</v>
      </c>
      <c r="G890" s="199" t="s">
        <v>153</v>
      </c>
      <c r="H890" s="200">
        <v>80.372</v>
      </c>
      <c r="I890" s="201"/>
      <c r="J890" s="202">
        <f>ROUND(I890*H890,2)</f>
        <v>0</v>
      </c>
      <c r="K890" s="198" t="s">
        <v>154</v>
      </c>
      <c r="L890" s="57"/>
      <c r="M890" s="203" t="s">
        <v>36</v>
      </c>
      <c r="N890" s="204" t="s">
        <v>50</v>
      </c>
      <c r="O890" s="38"/>
      <c r="P890" s="205">
        <f>O890*H890</f>
        <v>0</v>
      </c>
      <c r="Q890" s="205">
        <v>0.0002</v>
      </c>
      <c r="R890" s="205">
        <f>Q890*H890</f>
        <v>0.0160744</v>
      </c>
      <c r="S890" s="205">
        <v>0</v>
      </c>
      <c r="T890" s="206">
        <f>S890*H890</f>
        <v>0</v>
      </c>
      <c r="AR890" s="19" t="s">
        <v>231</v>
      </c>
      <c r="AT890" s="19" t="s">
        <v>150</v>
      </c>
      <c r="AU890" s="19" t="s">
        <v>88</v>
      </c>
      <c r="AY890" s="19" t="s">
        <v>148</v>
      </c>
      <c r="BE890" s="207">
        <f>IF(N890="základní",J890,0)</f>
        <v>0</v>
      </c>
      <c r="BF890" s="207">
        <f>IF(N890="snížená",J890,0)</f>
        <v>0</v>
      </c>
      <c r="BG890" s="207">
        <f>IF(N890="zákl. přenesená",J890,0)</f>
        <v>0</v>
      </c>
      <c r="BH890" s="207">
        <f>IF(N890="sníž. přenesená",J890,0)</f>
        <v>0</v>
      </c>
      <c r="BI890" s="207">
        <f>IF(N890="nulová",J890,0)</f>
        <v>0</v>
      </c>
      <c r="BJ890" s="19" t="s">
        <v>23</v>
      </c>
      <c r="BK890" s="207">
        <f>ROUND(I890*H890,2)</f>
        <v>0</v>
      </c>
      <c r="BL890" s="19" t="s">
        <v>231</v>
      </c>
      <c r="BM890" s="19" t="s">
        <v>1167</v>
      </c>
    </row>
    <row r="891" spans="2:65" s="1" customFormat="1" ht="31.5" customHeight="1">
      <c r="B891" s="37"/>
      <c r="C891" s="196" t="s">
        <v>1168</v>
      </c>
      <c r="D891" s="196" t="s">
        <v>150</v>
      </c>
      <c r="E891" s="197" t="s">
        <v>1169</v>
      </c>
      <c r="F891" s="198" t="s">
        <v>1170</v>
      </c>
      <c r="G891" s="199" t="s">
        <v>153</v>
      </c>
      <c r="H891" s="200">
        <v>80.372</v>
      </c>
      <c r="I891" s="201"/>
      <c r="J891" s="202">
        <f>ROUND(I891*H891,2)</f>
        <v>0</v>
      </c>
      <c r="K891" s="198" t="s">
        <v>154</v>
      </c>
      <c r="L891" s="57"/>
      <c r="M891" s="203" t="s">
        <v>36</v>
      </c>
      <c r="N891" s="271" t="s">
        <v>50</v>
      </c>
      <c r="O891" s="272"/>
      <c r="P891" s="273">
        <f>O891*H891</f>
        <v>0</v>
      </c>
      <c r="Q891" s="273">
        <v>0.00029</v>
      </c>
      <c r="R891" s="273">
        <f>Q891*H891</f>
        <v>0.02330788</v>
      </c>
      <c r="S891" s="273">
        <v>0</v>
      </c>
      <c r="T891" s="274">
        <f>S891*H891</f>
        <v>0</v>
      </c>
      <c r="AR891" s="19" t="s">
        <v>231</v>
      </c>
      <c r="AT891" s="19" t="s">
        <v>150</v>
      </c>
      <c r="AU891" s="19" t="s">
        <v>88</v>
      </c>
      <c r="AY891" s="19" t="s">
        <v>148</v>
      </c>
      <c r="BE891" s="207">
        <f>IF(N891="základní",J891,0)</f>
        <v>0</v>
      </c>
      <c r="BF891" s="207">
        <f>IF(N891="snížená",J891,0)</f>
        <v>0</v>
      </c>
      <c r="BG891" s="207">
        <f>IF(N891="zákl. přenesená",J891,0)</f>
        <v>0</v>
      </c>
      <c r="BH891" s="207">
        <f>IF(N891="sníž. přenesená",J891,0)</f>
        <v>0</v>
      </c>
      <c r="BI891" s="207">
        <f>IF(N891="nulová",J891,0)</f>
        <v>0</v>
      </c>
      <c r="BJ891" s="19" t="s">
        <v>23</v>
      </c>
      <c r="BK891" s="207">
        <f>ROUND(I891*H891,2)</f>
        <v>0</v>
      </c>
      <c r="BL891" s="19" t="s">
        <v>231</v>
      </c>
      <c r="BM891" s="19" t="s">
        <v>1171</v>
      </c>
    </row>
    <row r="892" spans="2:12" s="1" customFormat="1" ht="6.9" customHeight="1">
      <c r="B892" s="52"/>
      <c r="C892" s="53"/>
      <c r="D892" s="53"/>
      <c r="E892" s="53"/>
      <c r="F892" s="53"/>
      <c r="G892" s="53"/>
      <c r="H892" s="53"/>
      <c r="I892" s="140"/>
      <c r="J892" s="53"/>
      <c r="K892" s="53"/>
      <c r="L892" s="57"/>
    </row>
  </sheetData>
  <sheetProtection algorithmName="SHA-512" hashValue="o+ufIMQ+Q9t8tx/Z7606JVFU67Y5ZdIiWrCYORPKlciFQNbwm/LXKLXG4rsthzn2ymFleCkrLEomxmK7Y0nTfQ==" saltValue="ujKYCMAmj9xHgpnguCAnhw==" spinCount="100000" sheet="1" objects="1" scenarios="1" formatColumns="0" formatRows="0" sort="0" autoFilter="0"/>
  <autoFilter ref="C103:K103"/>
  <mergeCells count="12">
    <mergeCell ref="G1:H1"/>
    <mergeCell ref="L2:V2"/>
    <mergeCell ref="E49:H49"/>
    <mergeCell ref="E51:H51"/>
    <mergeCell ref="E92:H92"/>
    <mergeCell ref="E94:H94"/>
    <mergeCell ref="E96:H96"/>
    <mergeCell ref="E7:H7"/>
    <mergeCell ref="E9:H9"/>
    <mergeCell ref="E11:H11"/>
    <mergeCell ref="E26:H26"/>
    <mergeCell ref="E47:H47"/>
  </mergeCells>
  <hyperlinks>
    <hyperlink ref="F1:G1" location="C2" tooltip="Krycí list soupisu" display="1) Krycí list soupisu"/>
    <hyperlink ref="G1:H1" location="C58" tooltip="Rekapitulace" display="2) Rekapitulace"/>
    <hyperlink ref="J1" location="C103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7"/>
      <c r="B1" s="328"/>
      <c r="C1" s="328"/>
      <c r="D1" s="327" t="s">
        <v>1</v>
      </c>
      <c r="E1" s="328"/>
      <c r="F1" s="329" t="s">
        <v>1241</v>
      </c>
      <c r="G1" s="334" t="s">
        <v>1242</v>
      </c>
      <c r="H1" s="334"/>
      <c r="I1" s="335"/>
      <c r="J1" s="329" t="s">
        <v>1243</v>
      </c>
      <c r="K1" s="327" t="s">
        <v>96</v>
      </c>
      <c r="L1" s="329" t="s">
        <v>1244</v>
      </c>
      <c r="M1" s="329"/>
      <c r="N1" s="329"/>
      <c r="O1" s="329"/>
      <c r="P1" s="329"/>
      <c r="Q1" s="329"/>
      <c r="R1" s="329"/>
      <c r="S1" s="329"/>
      <c r="T1" s="329"/>
      <c r="U1" s="325"/>
      <c r="V1" s="325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9" t="s">
        <v>95</v>
      </c>
    </row>
    <row r="3" spans="2:46" ht="6.9" customHeight="1">
      <c r="B3" s="20"/>
      <c r="C3" s="21"/>
      <c r="D3" s="21"/>
      <c r="E3" s="21"/>
      <c r="F3" s="21"/>
      <c r="G3" s="21"/>
      <c r="H3" s="21"/>
      <c r="I3" s="116"/>
      <c r="J3" s="21"/>
      <c r="K3" s="22"/>
      <c r="AT3" s="19" t="s">
        <v>88</v>
      </c>
    </row>
    <row r="4" spans="2:46" ht="36.9" customHeight="1">
      <c r="B4" s="23"/>
      <c r="C4" s="24"/>
      <c r="D4" s="25" t="s">
        <v>97</v>
      </c>
      <c r="E4" s="24"/>
      <c r="F4" s="24"/>
      <c r="G4" s="24"/>
      <c r="H4" s="24"/>
      <c r="I4" s="117"/>
      <c r="J4" s="24"/>
      <c r="K4" s="26"/>
      <c r="M4" s="27" t="s">
        <v>10</v>
      </c>
      <c r="AT4" s="19" t="s">
        <v>4</v>
      </c>
    </row>
    <row r="5" spans="2:11" ht="6.9" customHeight="1">
      <c r="B5" s="23"/>
      <c r="C5" s="24"/>
      <c r="D5" s="24"/>
      <c r="E5" s="24"/>
      <c r="F5" s="24"/>
      <c r="G5" s="24"/>
      <c r="H5" s="24"/>
      <c r="I5" s="117"/>
      <c r="J5" s="24"/>
      <c r="K5" s="26"/>
    </row>
    <row r="6" spans="2:11" ht="13.2">
      <c r="B6" s="23"/>
      <c r="C6" s="24"/>
      <c r="D6" s="32" t="s">
        <v>16</v>
      </c>
      <c r="E6" s="24"/>
      <c r="F6" s="24"/>
      <c r="G6" s="24"/>
      <c r="H6" s="24"/>
      <c r="I6" s="117"/>
      <c r="J6" s="24"/>
      <c r="K6" s="26"/>
    </row>
    <row r="7" spans="2:11" ht="22.5" customHeight="1">
      <c r="B7" s="23"/>
      <c r="C7" s="24"/>
      <c r="D7" s="24"/>
      <c r="E7" s="321" t="str">
        <f>'Rekapitulace stavby'!K6</f>
        <v>Realizace úspor energie - SOU Svitavy, hlavní budova s přístavbou, dvě budovy teoretické výuky a domov mládeže</v>
      </c>
      <c r="F7" s="283"/>
      <c r="G7" s="283"/>
      <c r="H7" s="283"/>
      <c r="I7" s="117"/>
      <c r="J7" s="24"/>
      <c r="K7" s="26"/>
    </row>
    <row r="8" spans="2:11" ht="13.2">
      <c r="B8" s="23"/>
      <c r="C8" s="24"/>
      <c r="D8" s="32" t="s">
        <v>98</v>
      </c>
      <c r="E8" s="24"/>
      <c r="F8" s="24"/>
      <c r="G8" s="24"/>
      <c r="H8" s="24"/>
      <c r="I8" s="117"/>
      <c r="J8" s="24"/>
      <c r="K8" s="26"/>
    </row>
    <row r="9" spans="2:11" s="1" customFormat="1" ht="22.5" customHeight="1">
      <c r="B9" s="37"/>
      <c r="C9" s="38"/>
      <c r="D9" s="38"/>
      <c r="E9" s="321" t="s">
        <v>99</v>
      </c>
      <c r="F9" s="290"/>
      <c r="G9" s="290"/>
      <c r="H9" s="290"/>
      <c r="I9" s="118"/>
      <c r="J9" s="38"/>
      <c r="K9" s="41"/>
    </row>
    <row r="10" spans="2:11" s="1" customFormat="1" ht="13.2">
      <c r="B10" s="37"/>
      <c r="C10" s="38"/>
      <c r="D10" s="32" t="s">
        <v>100</v>
      </c>
      <c r="E10" s="38"/>
      <c r="F10" s="38"/>
      <c r="G10" s="38"/>
      <c r="H10" s="38"/>
      <c r="I10" s="118"/>
      <c r="J10" s="38"/>
      <c r="K10" s="41"/>
    </row>
    <row r="11" spans="2:11" s="1" customFormat="1" ht="36.9" customHeight="1">
      <c r="B11" s="37"/>
      <c r="C11" s="38"/>
      <c r="D11" s="38"/>
      <c r="E11" s="322" t="s">
        <v>1172</v>
      </c>
      <c r="F11" s="290"/>
      <c r="G11" s="290"/>
      <c r="H11" s="290"/>
      <c r="I11" s="118"/>
      <c r="J11" s="38"/>
      <c r="K11" s="41"/>
    </row>
    <row r="12" spans="2:11" s="1" customFormat="1" ht="12">
      <c r="B12" s="37"/>
      <c r="C12" s="38"/>
      <c r="D12" s="38"/>
      <c r="E12" s="38"/>
      <c r="F12" s="38"/>
      <c r="G12" s="38"/>
      <c r="H12" s="38"/>
      <c r="I12" s="118"/>
      <c r="J12" s="38"/>
      <c r="K12" s="41"/>
    </row>
    <row r="13" spans="2:11" s="1" customFormat="1" ht="14.4" customHeight="1">
      <c r="B13" s="37"/>
      <c r="C13" s="38"/>
      <c r="D13" s="32" t="s">
        <v>19</v>
      </c>
      <c r="E13" s="38"/>
      <c r="F13" s="30" t="s">
        <v>87</v>
      </c>
      <c r="G13" s="38"/>
      <c r="H13" s="38"/>
      <c r="I13" s="119" t="s">
        <v>21</v>
      </c>
      <c r="J13" s="30" t="s">
        <v>102</v>
      </c>
      <c r="K13" s="41"/>
    </row>
    <row r="14" spans="2:11" s="1" customFormat="1" ht="14.4" customHeight="1">
      <c r="B14" s="37"/>
      <c r="C14" s="38"/>
      <c r="D14" s="32" t="s">
        <v>24</v>
      </c>
      <c r="E14" s="38"/>
      <c r="F14" s="30" t="s">
        <v>84</v>
      </c>
      <c r="G14" s="38"/>
      <c r="H14" s="38"/>
      <c r="I14" s="119" t="s">
        <v>26</v>
      </c>
      <c r="J14" s="120" t="str">
        <f>'Rekapitulace stavby'!AN8</f>
        <v>31.3.2016</v>
      </c>
      <c r="K14" s="41"/>
    </row>
    <row r="15" spans="2:11" s="1" customFormat="1" ht="21.75" customHeight="1">
      <c r="B15" s="37"/>
      <c r="C15" s="38"/>
      <c r="D15" s="29" t="s">
        <v>29</v>
      </c>
      <c r="E15" s="38"/>
      <c r="F15" s="34" t="s">
        <v>103</v>
      </c>
      <c r="G15" s="38"/>
      <c r="H15" s="38"/>
      <c r="I15" s="121" t="s">
        <v>31</v>
      </c>
      <c r="J15" s="34" t="s">
        <v>104</v>
      </c>
      <c r="K15" s="41"/>
    </row>
    <row r="16" spans="2:11" s="1" customFormat="1" ht="14.4" customHeight="1">
      <c r="B16" s="37"/>
      <c r="C16" s="38"/>
      <c r="D16" s="32" t="s">
        <v>34</v>
      </c>
      <c r="E16" s="38"/>
      <c r="F16" s="38"/>
      <c r="G16" s="38"/>
      <c r="H16" s="38"/>
      <c r="I16" s="119" t="s">
        <v>35</v>
      </c>
      <c r="J16" s="30" t="s">
        <v>36</v>
      </c>
      <c r="K16" s="41"/>
    </row>
    <row r="17" spans="2:11" s="1" customFormat="1" ht="18" customHeight="1">
      <c r="B17" s="37"/>
      <c r="C17" s="38"/>
      <c r="D17" s="38"/>
      <c r="E17" s="30" t="s">
        <v>37</v>
      </c>
      <c r="F17" s="38"/>
      <c r="G17" s="38"/>
      <c r="H17" s="38"/>
      <c r="I17" s="119" t="s">
        <v>38</v>
      </c>
      <c r="J17" s="30" t="s">
        <v>36</v>
      </c>
      <c r="K17" s="41"/>
    </row>
    <row r="18" spans="2:11" s="1" customFormat="1" ht="6.9" customHeight="1">
      <c r="B18" s="37"/>
      <c r="C18" s="38"/>
      <c r="D18" s="38"/>
      <c r="E18" s="38"/>
      <c r="F18" s="38"/>
      <c r="G18" s="38"/>
      <c r="H18" s="38"/>
      <c r="I18" s="118"/>
      <c r="J18" s="38"/>
      <c r="K18" s="41"/>
    </row>
    <row r="19" spans="2:11" s="1" customFormat="1" ht="14.4" customHeight="1">
      <c r="B19" s="37"/>
      <c r="C19" s="38"/>
      <c r="D19" s="32" t="s">
        <v>39</v>
      </c>
      <c r="E19" s="38"/>
      <c r="F19" s="38"/>
      <c r="G19" s="38"/>
      <c r="H19" s="38"/>
      <c r="I19" s="119" t="s">
        <v>35</v>
      </c>
      <c r="J19" s="30" t="str">
        <f>IF('Rekapitulace stavby'!AN13="Vyplň údaj","",IF('Rekapitulace stavby'!AN13="","",'Rekapitulace stavby'!AN13))</f>
        <v/>
      </c>
      <c r="K19" s="41"/>
    </row>
    <row r="20" spans="2:11" s="1" customFormat="1" ht="18" customHeight="1">
      <c r="B20" s="37"/>
      <c r="C20" s="38"/>
      <c r="D20" s="38"/>
      <c r="E20" s="30" t="str">
        <f>IF('Rekapitulace stavby'!E14="Vyplň údaj","",IF('Rekapitulace stavby'!E14="","",'Rekapitulace stavby'!E14))</f>
        <v/>
      </c>
      <c r="F20" s="38"/>
      <c r="G20" s="38"/>
      <c r="H20" s="38"/>
      <c r="I20" s="119" t="s">
        <v>38</v>
      </c>
      <c r="J20" s="30" t="str">
        <f>IF('Rekapitulace stavby'!AN14="Vyplň údaj","",IF('Rekapitulace stavby'!AN14="","",'Rekapitulace stavby'!AN14))</f>
        <v/>
      </c>
      <c r="K20" s="41"/>
    </row>
    <row r="21" spans="2:11" s="1" customFormat="1" ht="6.9" customHeight="1">
      <c r="B21" s="37"/>
      <c r="C21" s="38"/>
      <c r="D21" s="38"/>
      <c r="E21" s="38"/>
      <c r="F21" s="38"/>
      <c r="G21" s="38"/>
      <c r="H21" s="38"/>
      <c r="I21" s="118"/>
      <c r="J21" s="38"/>
      <c r="K21" s="41"/>
    </row>
    <row r="22" spans="2:11" s="1" customFormat="1" ht="14.4" customHeight="1">
      <c r="B22" s="37"/>
      <c r="C22" s="38"/>
      <c r="D22" s="32" t="s">
        <v>41</v>
      </c>
      <c r="E22" s="38"/>
      <c r="F22" s="38"/>
      <c r="G22" s="38"/>
      <c r="H22" s="38"/>
      <c r="I22" s="119" t="s">
        <v>35</v>
      </c>
      <c r="J22" s="30" t="s">
        <v>36</v>
      </c>
      <c r="K22" s="41"/>
    </row>
    <row r="23" spans="2:11" s="1" customFormat="1" ht="18" customHeight="1">
      <c r="B23" s="37"/>
      <c r="C23" s="38"/>
      <c r="D23" s="38"/>
      <c r="E23" s="30" t="s">
        <v>42</v>
      </c>
      <c r="F23" s="38"/>
      <c r="G23" s="38"/>
      <c r="H23" s="38"/>
      <c r="I23" s="119" t="s">
        <v>38</v>
      </c>
      <c r="J23" s="30" t="s">
        <v>36</v>
      </c>
      <c r="K23" s="41"/>
    </row>
    <row r="24" spans="2:11" s="1" customFormat="1" ht="6.9" customHeight="1">
      <c r="B24" s="37"/>
      <c r="C24" s="38"/>
      <c r="D24" s="38"/>
      <c r="E24" s="38"/>
      <c r="F24" s="38"/>
      <c r="G24" s="38"/>
      <c r="H24" s="38"/>
      <c r="I24" s="118"/>
      <c r="J24" s="38"/>
      <c r="K24" s="41"/>
    </row>
    <row r="25" spans="2:11" s="1" customFormat="1" ht="14.4" customHeight="1">
      <c r="B25" s="37"/>
      <c r="C25" s="38"/>
      <c r="D25" s="32" t="s">
        <v>43</v>
      </c>
      <c r="E25" s="38"/>
      <c r="F25" s="38"/>
      <c r="G25" s="38"/>
      <c r="H25" s="38"/>
      <c r="I25" s="118"/>
      <c r="J25" s="38"/>
      <c r="K25" s="41"/>
    </row>
    <row r="26" spans="2:11" s="7" customFormat="1" ht="22.5" customHeight="1">
      <c r="B26" s="122"/>
      <c r="C26" s="123"/>
      <c r="D26" s="123"/>
      <c r="E26" s="286" t="s">
        <v>36</v>
      </c>
      <c r="F26" s="323"/>
      <c r="G26" s="323"/>
      <c r="H26" s="323"/>
      <c r="I26" s="124"/>
      <c r="J26" s="123"/>
      <c r="K26" s="125"/>
    </row>
    <row r="27" spans="2:11" s="1" customFormat="1" ht="6.9" customHeight="1">
      <c r="B27" s="37"/>
      <c r="C27" s="38"/>
      <c r="D27" s="38"/>
      <c r="E27" s="38"/>
      <c r="F27" s="38"/>
      <c r="G27" s="38"/>
      <c r="H27" s="38"/>
      <c r="I27" s="118"/>
      <c r="J27" s="38"/>
      <c r="K27" s="41"/>
    </row>
    <row r="28" spans="2:11" s="1" customFormat="1" ht="6.9" customHeight="1">
      <c r="B28" s="37"/>
      <c r="C28" s="38"/>
      <c r="D28" s="81"/>
      <c r="E28" s="81"/>
      <c r="F28" s="81"/>
      <c r="G28" s="81"/>
      <c r="H28" s="81"/>
      <c r="I28" s="126"/>
      <c r="J28" s="81"/>
      <c r="K28" s="127"/>
    </row>
    <row r="29" spans="2:11" s="1" customFormat="1" ht="25.35" customHeight="1">
      <c r="B29" s="37"/>
      <c r="C29" s="38"/>
      <c r="D29" s="128" t="s">
        <v>45</v>
      </c>
      <c r="E29" s="38"/>
      <c r="F29" s="38"/>
      <c r="G29" s="38"/>
      <c r="H29" s="38"/>
      <c r="I29" s="118"/>
      <c r="J29" s="129">
        <f>ROUND(J88,2)</f>
        <v>0</v>
      </c>
      <c r="K29" s="41"/>
    </row>
    <row r="30" spans="2:11" s="1" customFormat="1" ht="6.9" customHeight="1">
      <c r="B30" s="37"/>
      <c r="C30" s="38"/>
      <c r="D30" s="81"/>
      <c r="E30" s="81"/>
      <c r="F30" s="81"/>
      <c r="G30" s="81"/>
      <c r="H30" s="81"/>
      <c r="I30" s="126"/>
      <c r="J30" s="81"/>
      <c r="K30" s="127"/>
    </row>
    <row r="31" spans="2:11" s="1" customFormat="1" ht="14.4" customHeight="1">
      <c r="B31" s="37"/>
      <c r="C31" s="38"/>
      <c r="D31" s="38"/>
      <c r="E31" s="38"/>
      <c r="F31" s="42" t="s">
        <v>47</v>
      </c>
      <c r="G31" s="38"/>
      <c r="H31" s="38"/>
      <c r="I31" s="130" t="s">
        <v>46</v>
      </c>
      <c r="J31" s="42" t="s">
        <v>48</v>
      </c>
      <c r="K31" s="41"/>
    </row>
    <row r="32" spans="2:11" s="1" customFormat="1" ht="14.4" customHeight="1">
      <c r="B32" s="37"/>
      <c r="C32" s="38"/>
      <c r="D32" s="45" t="s">
        <v>49</v>
      </c>
      <c r="E32" s="45" t="s">
        <v>50</v>
      </c>
      <c r="F32" s="131">
        <f>ROUND(SUM(BE88:BE114),2)</f>
        <v>0</v>
      </c>
      <c r="G32" s="38"/>
      <c r="H32" s="38"/>
      <c r="I32" s="132">
        <v>0.21</v>
      </c>
      <c r="J32" s="131">
        <f>ROUND(ROUND((SUM(BE88:BE114)),2)*I32,2)</f>
        <v>0</v>
      </c>
      <c r="K32" s="41"/>
    </row>
    <row r="33" spans="2:11" s="1" customFormat="1" ht="14.4" customHeight="1">
      <c r="B33" s="37"/>
      <c r="C33" s="38"/>
      <c r="D33" s="38"/>
      <c r="E33" s="45" t="s">
        <v>51</v>
      </c>
      <c r="F33" s="131">
        <f>ROUND(SUM(BF88:BF114),2)</f>
        <v>0</v>
      </c>
      <c r="G33" s="38"/>
      <c r="H33" s="38"/>
      <c r="I33" s="132">
        <v>0.15</v>
      </c>
      <c r="J33" s="131">
        <f>ROUND(ROUND((SUM(BF88:BF114)),2)*I33,2)</f>
        <v>0</v>
      </c>
      <c r="K33" s="41"/>
    </row>
    <row r="34" spans="2:11" s="1" customFormat="1" ht="14.4" customHeight="1" hidden="1">
      <c r="B34" s="37"/>
      <c r="C34" s="38"/>
      <c r="D34" s="38"/>
      <c r="E34" s="45" t="s">
        <v>52</v>
      </c>
      <c r="F34" s="131">
        <f>ROUND(SUM(BG88:BG114),2)</f>
        <v>0</v>
      </c>
      <c r="G34" s="38"/>
      <c r="H34" s="38"/>
      <c r="I34" s="132">
        <v>0.21</v>
      </c>
      <c r="J34" s="131">
        <v>0</v>
      </c>
      <c r="K34" s="41"/>
    </row>
    <row r="35" spans="2:11" s="1" customFormat="1" ht="14.4" customHeight="1" hidden="1">
      <c r="B35" s="37"/>
      <c r="C35" s="38"/>
      <c r="D35" s="38"/>
      <c r="E35" s="45" t="s">
        <v>53</v>
      </c>
      <c r="F35" s="131">
        <f>ROUND(SUM(BH88:BH114),2)</f>
        <v>0</v>
      </c>
      <c r="G35" s="38"/>
      <c r="H35" s="38"/>
      <c r="I35" s="132">
        <v>0.15</v>
      </c>
      <c r="J35" s="131">
        <v>0</v>
      </c>
      <c r="K35" s="41"/>
    </row>
    <row r="36" spans="2:11" s="1" customFormat="1" ht="14.4" customHeight="1" hidden="1">
      <c r="B36" s="37"/>
      <c r="C36" s="38"/>
      <c r="D36" s="38"/>
      <c r="E36" s="45" t="s">
        <v>54</v>
      </c>
      <c r="F36" s="131">
        <f>ROUND(SUM(BI88:BI114),2)</f>
        <v>0</v>
      </c>
      <c r="G36" s="38"/>
      <c r="H36" s="38"/>
      <c r="I36" s="132">
        <v>0</v>
      </c>
      <c r="J36" s="131">
        <v>0</v>
      </c>
      <c r="K36" s="41"/>
    </row>
    <row r="37" spans="2:11" s="1" customFormat="1" ht="6.9" customHeight="1">
      <c r="B37" s="37"/>
      <c r="C37" s="38"/>
      <c r="D37" s="38"/>
      <c r="E37" s="38"/>
      <c r="F37" s="38"/>
      <c r="G37" s="38"/>
      <c r="H37" s="38"/>
      <c r="I37" s="118"/>
      <c r="J37" s="38"/>
      <c r="K37" s="41"/>
    </row>
    <row r="38" spans="2:11" s="1" customFormat="1" ht="25.35" customHeight="1">
      <c r="B38" s="37"/>
      <c r="C38" s="133"/>
      <c r="D38" s="134" t="s">
        <v>55</v>
      </c>
      <c r="E38" s="75"/>
      <c r="F38" s="75"/>
      <c r="G38" s="135" t="s">
        <v>56</v>
      </c>
      <c r="H38" s="136" t="s">
        <v>57</v>
      </c>
      <c r="I38" s="137"/>
      <c r="J38" s="138">
        <f>SUM(J29:J36)</f>
        <v>0</v>
      </c>
      <c r="K38" s="139"/>
    </row>
    <row r="39" spans="2:11" s="1" customFormat="1" ht="14.4" customHeight="1">
      <c r="B39" s="52"/>
      <c r="C39" s="53"/>
      <c r="D39" s="53"/>
      <c r="E39" s="53"/>
      <c r="F39" s="53"/>
      <c r="G39" s="53"/>
      <c r="H39" s="53"/>
      <c r="I39" s="140"/>
      <c r="J39" s="53"/>
      <c r="K39" s="54"/>
    </row>
    <row r="43" spans="2:11" s="1" customFormat="1" ht="6.9" customHeight="1">
      <c r="B43" s="141"/>
      <c r="C43" s="142"/>
      <c r="D43" s="142"/>
      <c r="E43" s="142"/>
      <c r="F43" s="142"/>
      <c r="G43" s="142"/>
      <c r="H43" s="142"/>
      <c r="I43" s="143"/>
      <c r="J43" s="142"/>
      <c r="K43" s="144"/>
    </row>
    <row r="44" spans="2:11" s="1" customFormat="1" ht="36.9" customHeight="1">
      <c r="B44" s="37"/>
      <c r="C44" s="25" t="s">
        <v>105</v>
      </c>
      <c r="D44" s="38"/>
      <c r="E44" s="38"/>
      <c r="F44" s="38"/>
      <c r="G44" s="38"/>
      <c r="H44" s="38"/>
      <c r="I44" s="118"/>
      <c r="J44" s="38"/>
      <c r="K44" s="41"/>
    </row>
    <row r="45" spans="2:11" s="1" customFormat="1" ht="6.9" customHeight="1">
      <c r="B45" s="37"/>
      <c r="C45" s="38"/>
      <c r="D45" s="38"/>
      <c r="E45" s="38"/>
      <c r="F45" s="38"/>
      <c r="G45" s="38"/>
      <c r="H45" s="38"/>
      <c r="I45" s="118"/>
      <c r="J45" s="38"/>
      <c r="K45" s="41"/>
    </row>
    <row r="46" spans="2:11" s="1" customFormat="1" ht="14.4" customHeight="1">
      <c r="B46" s="37"/>
      <c r="C46" s="32" t="s">
        <v>16</v>
      </c>
      <c r="D46" s="38"/>
      <c r="E46" s="38"/>
      <c r="F46" s="38"/>
      <c r="G46" s="38"/>
      <c r="H46" s="38"/>
      <c r="I46" s="118"/>
      <c r="J46" s="38"/>
      <c r="K46" s="41"/>
    </row>
    <row r="47" spans="2:11" s="1" customFormat="1" ht="22.5" customHeight="1">
      <c r="B47" s="37"/>
      <c r="C47" s="38"/>
      <c r="D47" s="38"/>
      <c r="E47" s="321" t="str">
        <f>E7</f>
        <v>Realizace úspor energie - SOU Svitavy, hlavní budova s přístavbou, dvě budovy teoretické výuky a domov mládeže</v>
      </c>
      <c r="F47" s="290"/>
      <c r="G47" s="290"/>
      <c r="H47" s="290"/>
      <c r="I47" s="118"/>
      <c r="J47" s="38"/>
      <c r="K47" s="41"/>
    </row>
    <row r="48" spans="2:11" ht="13.2">
      <c r="B48" s="23"/>
      <c r="C48" s="32" t="s">
        <v>98</v>
      </c>
      <c r="D48" s="24"/>
      <c r="E48" s="24"/>
      <c r="F48" s="24"/>
      <c r="G48" s="24"/>
      <c r="H48" s="24"/>
      <c r="I48" s="117"/>
      <c r="J48" s="24"/>
      <c r="K48" s="26"/>
    </row>
    <row r="49" spans="2:11" s="1" customFormat="1" ht="22.5" customHeight="1">
      <c r="B49" s="37"/>
      <c r="C49" s="38"/>
      <c r="D49" s="38"/>
      <c r="E49" s="321" t="s">
        <v>99</v>
      </c>
      <c r="F49" s="290"/>
      <c r="G49" s="290"/>
      <c r="H49" s="290"/>
      <c r="I49" s="118"/>
      <c r="J49" s="38"/>
      <c r="K49" s="41"/>
    </row>
    <row r="50" spans="2:11" s="1" customFormat="1" ht="14.4" customHeight="1">
      <c r="B50" s="37"/>
      <c r="C50" s="32" t="s">
        <v>100</v>
      </c>
      <c r="D50" s="38"/>
      <c r="E50" s="38"/>
      <c r="F50" s="38"/>
      <c r="G50" s="38"/>
      <c r="H50" s="38"/>
      <c r="I50" s="118"/>
      <c r="J50" s="38"/>
      <c r="K50" s="41"/>
    </row>
    <row r="51" spans="2:11" s="1" customFormat="1" ht="23.25" customHeight="1">
      <c r="B51" s="37"/>
      <c r="C51" s="38"/>
      <c r="D51" s="38"/>
      <c r="E51" s="322" t="str">
        <f>E11</f>
        <v>00 - Vedlejší rozpočtové náklady</v>
      </c>
      <c r="F51" s="290"/>
      <c r="G51" s="290"/>
      <c r="H51" s="290"/>
      <c r="I51" s="118"/>
      <c r="J51" s="38"/>
      <c r="K51" s="41"/>
    </row>
    <row r="52" spans="2:11" s="1" customFormat="1" ht="6.9" customHeight="1">
      <c r="B52" s="37"/>
      <c r="C52" s="38"/>
      <c r="D52" s="38"/>
      <c r="E52" s="38"/>
      <c r="F52" s="38"/>
      <c r="G52" s="38"/>
      <c r="H52" s="38"/>
      <c r="I52" s="118"/>
      <c r="J52" s="38"/>
      <c r="K52" s="41"/>
    </row>
    <row r="53" spans="2:11" s="1" customFormat="1" ht="18" customHeight="1">
      <c r="B53" s="37"/>
      <c r="C53" s="32" t="s">
        <v>24</v>
      </c>
      <c r="D53" s="38"/>
      <c r="E53" s="38"/>
      <c r="F53" s="30" t="str">
        <f>F14</f>
        <v>Brněnská, č.p. 307/28</v>
      </c>
      <c r="G53" s="38"/>
      <c r="H53" s="38"/>
      <c r="I53" s="119" t="s">
        <v>26</v>
      </c>
      <c r="J53" s="120" t="str">
        <f>IF(J14="","",J14)</f>
        <v>31.3.2016</v>
      </c>
      <c r="K53" s="41"/>
    </row>
    <row r="54" spans="2:11" s="1" customFormat="1" ht="6.9" customHeight="1">
      <c r="B54" s="37"/>
      <c r="C54" s="38"/>
      <c r="D54" s="38"/>
      <c r="E54" s="38"/>
      <c r="F54" s="38"/>
      <c r="G54" s="38"/>
      <c r="H54" s="38"/>
      <c r="I54" s="118"/>
      <c r="J54" s="38"/>
      <c r="K54" s="41"/>
    </row>
    <row r="55" spans="2:11" s="1" customFormat="1" ht="13.2">
      <c r="B55" s="37"/>
      <c r="C55" s="32" t="s">
        <v>34</v>
      </c>
      <c r="D55" s="38"/>
      <c r="E55" s="38"/>
      <c r="F55" s="30" t="str">
        <f>E17</f>
        <v>Střední odborné účiliště Svitavy</v>
      </c>
      <c r="G55" s="38"/>
      <c r="H55" s="38"/>
      <c r="I55" s="119" t="s">
        <v>41</v>
      </c>
      <c r="J55" s="30" t="str">
        <f>E23</f>
        <v>INVENTE, s.r.o.</v>
      </c>
      <c r="K55" s="41"/>
    </row>
    <row r="56" spans="2:11" s="1" customFormat="1" ht="14.4" customHeight="1">
      <c r="B56" s="37"/>
      <c r="C56" s="32" t="s">
        <v>39</v>
      </c>
      <c r="D56" s="38"/>
      <c r="E56" s="38"/>
      <c r="F56" s="30" t="str">
        <f>IF(E20="","",E20)</f>
        <v/>
      </c>
      <c r="G56" s="38"/>
      <c r="H56" s="38"/>
      <c r="I56" s="118"/>
      <c r="J56" s="38"/>
      <c r="K56" s="41"/>
    </row>
    <row r="57" spans="2:11" s="1" customFormat="1" ht="10.35" customHeight="1">
      <c r="B57" s="37"/>
      <c r="C57" s="38"/>
      <c r="D57" s="38"/>
      <c r="E57" s="38"/>
      <c r="F57" s="38"/>
      <c r="G57" s="38"/>
      <c r="H57" s="38"/>
      <c r="I57" s="118"/>
      <c r="J57" s="38"/>
      <c r="K57" s="41"/>
    </row>
    <row r="58" spans="2:11" s="1" customFormat="1" ht="29.25" customHeight="1">
      <c r="B58" s="37"/>
      <c r="C58" s="145" t="s">
        <v>106</v>
      </c>
      <c r="D58" s="133"/>
      <c r="E58" s="133"/>
      <c r="F58" s="133"/>
      <c r="G58" s="133"/>
      <c r="H58" s="133"/>
      <c r="I58" s="146"/>
      <c r="J58" s="147" t="s">
        <v>107</v>
      </c>
      <c r="K58" s="148"/>
    </row>
    <row r="59" spans="2:11" s="1" customFormat="1" ht="10.35" customHeight="1">
      <c r="B59" s="37"/>
      <c r="C59" s="38"/>
      <c r="D59" s="38"/>
      <c r="E59" s="38"/>
      <c r="F59" s="38"/>
      <c r="G59" s="38"/>
      <c r="H59" s="38"/>
      <c r="I59" s="118"/>
      <c r="J59" s="38"/>
      <c r="K59" s="41"/>
    </row>
    <row r="60" spans="2:47" s="1" customFormat="1" ht="29.25" customHeight="1">
      <c r="B60" s="37"/>
      <c r="C60" s="149" t="s">
        <v>108</v>
      </c>
      <c r="D60" s="38"/>
      <c r="E60" s="38"/>
      <c r="F60" s="38"/>
      <c r="G60" s="38"/>
      <c r="H60" s="38"/>
      <c r="I60" s="118"/>
      <c r="J60" s="129">
        <f>J88</f>
        <v>0</v>
      </c>
      <c r="K60" s="41"/>
      <c r="AU60" s="19" t="s">
        <v>109</v>
      </c>
    </row>
    <row r="61" spans="2:11" s="8" customFormat="1" ht="24.9" customHeight="1">
      <c r="B61" s="150"/>
      <c r="C61" s="151"/>
      <c r="D61" s="152" t="s">
        <v>1173</v>
      </c>
      <c r="E61" s="153"/>
      <c r="F61" s="153"/>
      <c r="G61" s="153"/>
      <c r="H61" s="153"/>
      <c r="I61" s="154"/>
      <c r="J61" s="155">
        <f>J89</f>
        <v>0</v>
      </c>
      <c r="K61" s="156"/>
    </row>
    <row r="62" spans="2:11" s="9" customFormat="1" ht="19.95" customHeight="1">
      <c r="B62" s="157"/>
      <c r="C62" s="158"/>
      <c r="D62" s="159" t="s">
        <v>1174</v>
      </c>
      <c r="E62" s="160"/>
      <c r="F62" s="160"/>
      <c r="G62" s="160"/>
      <c r="H62" s="160"/>
      <c r="I62" s="161"/>
      <c r="J62" s="162">
        <f>J90</f>
        <v>0</v>
      </c>
      <c r="K62" s="163"/>
    </row>
    <row r="63" spans="2:11" s="9" customFormat="1" ht="19.95" customHeight="1">
      <c r="B63" s="157"/>
      <c r="C63" s="158"/>
      <c r="D63" s="159" t="s">
        <v>1175</v>
      </c>
      <c r="E63" s="160"/>
      <c r="F63" s="160"/>
      <c r="G63" s="160"/>
      <c r="H63" s="160"/>
      <c r="I63" s="161"/>
      <c r="J63" s="162">
        <f>J95</f>
        <v>0</v>
      </c>
      <c r="K63" s="163"/>
    </row>
    <row r="64" spans="2:11" s="9" customFormat="1" ht="19.95" customHeight="1">
      <c r="B64" s="157"/>
      <c r="C64" s="158"/>
      <c r="D64" s="159" t="s">
        <v>1176</v>
      </c>
      <c r="E64" s="160"/>
      <c r="F64" s="160"/>
      <c r="G64" s="160"/>
      <c r="H64" s="160"/>
      <c r="I64" s="161"/>
      <c r="J64" s="162">
        <f>J101</f>
        <v>0</v>
      </c>
      <c r="K64" s="163"/>
    </row>
    <row r="65" spans="2:11" s="9" customFormat="1" ht="19.95" customHeight="1">
      <c r="B65" s="157"/>
      <c r="C65" s="158"/>
      <c r="D65" s="159" t="s">
        <v>1177</v>
      </c>
      <c r="E65" s="160"/>
      <c r="F65" s="160"/>
      <c r="G65" s="160"/>
      <c r="H65" s="160"/>
      <c r="I65" s="161"/>
      <c r="J65" s="162">
        <f>J103</f>
        <v>0</v>
      </c>
      <c r="K65" s="163"/>
    </row>
    <row r="66" spans="2:11" s="9" customFormat="1" ht="19.95" customHeight="1">
      <c r="B66" s="157"/>
      <c r="C66" s="158"/>
      <c r="D66" s="159" t="s">
        <v>1178</v>
      </c>
      <c r="E66" s="160"/>
      <c r="F66" s="160"/>
      <c r="G66" s="160"/>
      <c r="H66" s="160"/>
      <c r="I66" s="161"/>
      <c r="J66" s="162">
        <f>J105</f>
        <v>0</v>
      </c>
      <c r="K66" s="163"/>
    </row>
    <row r="67" spans="2:11" s="1" customFormat="1" ht="21.75" customHeight="1">
      <c r="B67" s="37"/>
      <c r="C67" s="38"/>
      <c r="D67" s="38"/>
      <c r="E67" s="38"/>
      <c r="F67" s="38"/>
      <c r="G67" s="38"/>
      <c r="H67" s="38"/>
      <c r="I67" s="118"/>
      <c r="J67" s="38"/>
      <c r="K67" s="41"/>
    </row>
    <row r="68" spans="2:11" s="1" customFormat="1" ht="6.9" customHeight="1">
      <c r="B68" s="52"/>
      <c r="C68" s="53"/>
      <c r="D68" s="53"/>
      <c r="E68" s="53"/>
      <c r="F68" s="53"/>
      <c r="G68" s="53"/>
      <c r="H68" s="53"/>
      <c r="I68" s="140"/>
      <c r="J68" s="53"/>
      <c r="K68" s="54"/>
    </row>
    <row r="72" spans="2:12" s="1" customFormat="1" ht="6.9" customHeight="1">
      <c r="B72" s="55"/>
      <c r="C72" s="56"/>
      <c r="D72" s="56"/>
      <c r="E72" s="56"/>
      <c r="F72" s="56"/>
      <c r="G72" s="56"/>
      <c r="H72" s="56"/>
      <c r="I72" s="143"/>
      <c r="J72" s="56"/>
      <c r="K72" s="56"/>
      <c r="L72" s="57"/>
    </row>
    <row r="73" spans="2:12" s="1" customFormat="1" ht="36.9" customHeight="1">
      <c r="B73" s="37"/>
      <c r="C73" s="58" t="s">
        <v>132</v>
      </c>
      <c r="D73" s="59"/>
      <c r="E73" s="59"/>
      <c r="F73" s="59"/>
      <c r="G73" s="59"/>
      <c r="H73" s="59"/>
      <c r="I73" s="164"/>
      <c r="J73" s="59"/>
      <c r="K73" s="59"/>
      <c r="L73" s="57"/>
    </row>
    <row r="74" spans="2:12" s="1" customFormat="1" ht="6.9" customHeight="1">
      <c r="B74" s="37"/>
      <c r="C74" s="59"/>
      <c r="D74" s="59"/>
      <c r="E74" s="59"/>
      <c r="F74" s="59"/>
      <c r="G74" s="59"/>
      <c r="H74" s="59"/>
      <c r="I74" s="164"/>
      <c r="J74" s="59"/>
      <c r="K74" s="59"/>
      <c r="L74" s="57"/>
    </row>
    <row r="75" spans="2:12" s="1" customFormat="1" ht="14.4" customHeight="1">
      <c r="B75" s="37"/>
      <c r="C75" s="61" t="s">
        <v>16</v>
      </c>
      <c r="D75" s="59"/>
      <c r="E75" s="59"/>
      <c r="F75" s="59"/>
      <c r="G75" s="59"/>
      <c r="H75" s="59"/>
      <c r="I75" s="164"/>
      <c r="J75" s="59"/>
      <c r="K75" s="59"/>
      <c r="L75" s="57"/>
    </row>
    <row r="76" spans="2:12" s="1" customFormat="1" ht="22.5" customHeight="1">
      <c r="B76" s="37"/>
      <c r="C76" s="59"/>
      <c r="D76" s="59"/>
      <c r="E76" s="324" t="str">
        <f>E7</f>
        <v>Realizace úspor energie - SOU Svitavy, hlavní budova s přístavbou, dvě budovy teoretické výuky a domov mládeže</v>
      </c>
      <c r="F76" s="301"/>
      <c r="G76" s="301"/>
      <c r="H76" s="301"/>
      <c r="I76" s="164"/>
      <c r="J76" s="59"/>
      <c r="K76" s="59"/>
      <c r="L76" s="57"/>
    </row>
    <row r="77" spans="2:12" ht="13.2">
      <c r="B77" s="23"/>
      <c r="C77" s="61" t="s">
        <v>98</v>
      </c>
      <c r="D77" s="165"/>
      <c r="E77" s="165"/>
      <c r="F77" s="165"/>
      <c r="G77" s="165"/>
      <c r="H77" s="165"/>
      <c r="J77" s="165"/>
      <c r="K77" s="165"/>
      <c r="L77" s="166"/>
    </row>
    <row r="78" spans="2:12" s="1" customFormat="1" ht="22.5" customHeight="1">
      <c r="B78" s="37"/>
      <c r="C78" s="59"/>
      <c r="D78" s="59"/>
      <c r="E78" s="324" t="s">
        <v>99</v>
      </c>
      <c r="F78" s="301"/>
      <c r="G78" s="301"/>
      <c r="H78" s="301"/>
      <c r="I78" s="164"/>
      <c r="J78" s="59"/>
      <c r="K78" s="59"/>
      <c r="L78" s="57"/>
    </row>
    <row r="79" spans="2:12" s="1" customFormat="1" ht="14.4" customHeight="1">
      <c r="B79" s="37"/>
      <c r="C79" s="61" t="s">
        <v>100</v>
      </c>
      <c r="D79" s="59"/>
      <c r="E79" s="59"/>
      <c r="F79" s="59"/>
      <c r="G79" s="59"/>
      <c r="H79" s="59"/>
      <c r="I79" s="164"/>
      <c r="J79" s="59"/>
      <c r="K79" s="59"/>
      <c r="L79" s="57"/>
    </row>
    <row r="80" spans="2:12" s="1" customFormat="1" ht="23.25" customHeight="1">
      <c r="B80" s="37"/>
      <c r="C80" s="59"/>
      <c r="D80" s="59"/>
      <c r="E80" s="298" t="str">
        <f>E11</f>
        <v>00 - Vedlejší rozpočtové náklady</v>
      </c>
      <c r="F80" s="301"/>
      <c r="G80" s="301"/>
      <c r="H80" s="301"/>
      <c r="I80" s="164"/>
      <c r="J80" s="59"/>
      <c r="K80" s="59"/>
      <c r="L80" s="57"/>
    </row>
    <row r="81" spans="2:12" s="1" customFormat="1" ht="6.9" customHeight="1">
      <c r="B81" s="37"/>
      <c r="C81" s="59"/>
      <c r="D81" s="59"/>
      <c r="E81" s="59"/>
      <c r="F81" s="59"/>
      <c r="G81" s="59"/>
      <c r="H81" s="59"/>
      <c r="I81" s="164"/>
      <c r="J81" s="59"/>
      <c r="K81" s="59"/>
      <c r="L81" s="57"/>
    </row>
    <row r="82" spans="2:12" s="1" customFormat="1" ht="18" customHeight="1">
      <c r="B82" s="37"/>
      <c r="C82" s="61" t="s">
        <v>24</v>
      </c>
      <c r="D82" s="59"/>
      <c r="E82" s="59"/>
      <c r="F82" s="167" t="str">
        <f>F14</f>
        <v>Brněnská, č.p. 307/28</v>
      </c>
      <c r="G82" s="59"/>
      <c r="H82" s="59"/>
      <c r="I82" s="168" t="s">
        <v>26</v>
      </c>
      <c r="J82" s="69" t="str">
        <f>IF(J14="","",J14)</f>
        <v>31.3.2016</v>
      </c>
      <c r="K82" s="59"/>
      <c r="L82" s="57"/>
    </row>
    <row r="83" spans="2:12" s="1" customFormat="1" ht="6.9" customHeight="1">
      <c r="B83" s="37"/>
      <c r="C83" s="59"/>
      <c r="D83" s="59"/>
      <c r="E83" s="59"/>
      <c r="F83" s="59"/>
      <c r="G83" s="59"/>
      <c r="H83" s="59"/>
      <c r="I83" s="164"/>
      <c r="J83" s="59"/>
      <c r="K83" s="59"/>
      <c r="L83" s="57"/>
    </row>
    <row r="84" spans="2:12" s="1" customFormat="1" ht="13.2">
      <c r="B84" s="37"/>
      <c r="C84" s="61" t="s">
        <v>34</v>
      </c>
      <c r="D84" s="59"/>
      <c r="E84" s="59"/>
      <c r="F84" s="167" t="str">
        <f>E17</f>
        <v>Střední odborné účiliště Svitavy</v>
      </c>
      <c r="G84" s="59"/>
      <c r="H84" s="59"/>
      <c r="I84" s="168" t="s">
        <v>41</v>
      </c>
      <c r="J84" s="167" t="str">
        <f>E23</f>
        <v>INVENTE, s.r.o.</v>
      </c>
      <c r="K84" s="59"/>
      <c r="L84" s="57"/>
    </row>
    <row r="85" spans="2:12" s="1" customFormat="1" ht="14.4" customHeight="1">
      <c r="B85" s="37"/>
      <c r="C85" s="61" t="s">
        <v>39</v>
      </c>
      <c r="D85" s="59"/>
      <c r="E85" s="59"/>
      <c r="F85" s="167" t="str">
        <f>IF(E20="","",E20)</f>
        <v/>
      </c>
      <c r="G85" s="59"/>
      <c r="H85" s="59"/>
      <c r="I85" s="164"/>
      <c r="J85" s="59"/>
      <c r="K85" s="59"/>
      <c r="L85" s="57"/>
    </row>
    <row r="86" spans="2:12" s="1" customFormat="1" ht="10.35" customHeight="1">
      <c r="B86" s="37"/>
      <c r="C86" s="59"/>
      <c r="D86" s="59"/>
      <c r="E86" s="59"/>
      <c r="F86" s="59"/>
      <c r="G86" s="59"/>
      <c r="H86" s="59"/>
      <c r="I86" s="164"/>
      <c r="J86" s="59"/>
      <c r="K86" s="59"/>
      <c r="L86" s="57"/>
    </row>
    <row r="87" spans="2:20" s="10" customFormat="1" ht="29.25" customHeight="1">
      <c r="B87" s="169"/>
      <c r="C87" s="170" t="s">
        <v>133</v>
      </c>
      <c r="D87" s="171" t="s">
        <v>64</v>
      </c>
      <c r="E87" s="171" t="s">
        <v>60</v>
      </c>
      <c r="F87" s="171" t="s">
        <v>134</v>
      </c>
      <c r="G87" s="171" t="s">
        <v>135</v>
      </c>
      <c r="H87" s="171" t="s">
        <v>136</v>
      </c>
      <c r="I87" s="172" t="s">
        <v>137</v>
      </c>
      <c r="J87" s="171" t="s">
        <v>107</v>
      </c>
      <c r="K87" s="173" t="s">
        <v>138</v>
      </c>
      <c r="L87" s="174"/>
      <c r="M87" s="77" t="s">
        <v>139</v>
      </c>
      <c r="N87" s="78" t="s">
        <v>49</v>
      </c>
      <c r="O87" s="78" t="s">
        <v>140</v>
      </c>
      <c r="P87" s="78" t="s">
        <v>141</v>
      </c>
      <c r="Q87" s="78" t="s">
        <v>142</v>
      </c>
      <c r="R87" s="78" t="s">
        <v>143</v>
      </c>
      <c r="S87" s="78" t="s">
        <v>144</v>
      </c>
      <c r="T87" s="79" t="s">
        <v>145</v>
      </c>
    </row>
    <row r="88" spans="2:63" s="1" customFormat="1" ht="29.25" customHeight="1">
      <c r="B88" s="37"/>
      <c r="C88" s="83" t="s">
        <v>108</v>
      </c>
      <c r="D88" s="59"/>
      <c r="E88" s="59"/>
      <c r="F88" s="59"/>
      <c r="G88" s="59"/>
      <c r="H88" s="59"/>
      <c r="I88" s="164"/>
      <c r="J88" s="175">
        <f>BK88</f>
        <v>0</v>
      </c>
      <c r="K88" s="59"/>
      <c r="L88" s="57"/>
      <c r="M88" s="80"/>
      <c r="N88" s="81"/>
      <c r="O88" s="81"/>
      <c r="P88" s="176">
        <f>P89</f>
        <v>0</v>
      </c>
      <c r="Q88" s="81"/>
      <c r="R88" s="176">
        <f>R89</f>
        <v>0</v>
      </c>
      <c r="S88" s="81"/>
      <c r="T88" s="177">
        <f>T89</f>
        <v>0</v>
      </c>
      <c r="AT88" s="19" t="s">
        <v>78</v>
      </c>
      <c r="AU88" s="19" t="s">
        <v>109</v>
      </c>
      <c r="BK88" s="178">
        <f>BK89</f>
        <v>0</v>
      </c>
    </row>
    <row r="89" spans="2:63" s="11" customFormat="1" ht="37.35" customHeight="1">
      <c r="B89" s="179"/>
      <c r="C89" s="180"/>
      <c r="D89" s="181" t="s">
        <v>78</v>
      </c>
      <c r="E89" s="182" t="s">
        <v>1179</v>
      </c>
      <c r="F89" s="182" t="s">
        <v>94</v>
      </c>
      <c r="G89" s="180"/>
      <c r="H89" s="180"/>
      <c r="I89" s="183"/>
      <c r="J89" s="184">
        <f>BK89</f>
        <v>0</v>
      </c>
      <c r="K89" s="180"/>
      <c r="L89" s="185"/>
      <c r="M89" s="186"/>
      <c r="N89" s="187"/>
      <c r="O89" s="187"/>
      <c r="P89" s="188">
        <f>P90+P95+P101+P103+P105</f>
        <v>0</v>
      </c>
      <c r="Q89" s="187"/>
      <c r="R89" s="188">
        <f>R90+R95+R101+R103+R105</f>
        <v>0</v>
      </c>
      <c r="S89" s="187"/>
      <c r="T89" s="189">
        <f>T90+T95+T101+T103+T105</f>
        <v>0</v>
      </c>
      <c r="AR89" s="190" t="s">
        <v>183</v>
      </c>
      <c r="AT89" s="191" t="s">
        <v>78</v>
      </c>
      <c r="AU89" s="191" t="s">
        <v>79</v>
      </c>
      <c r="AY89" s="190" t="s">
        <v>148</v>
      </c>
      <c r="BK89" s="192">
        <f>BK90+BK95+BK101+BK103+BK105</f>
        <v>0</v>
      </c>
    </row>
    <row r="90" spans="2:63" s="11" customFormat="1" ht="19.95" customHeight="1">
      <c r="B90" s="179"/>
      <c r="C90" s="180"/>
      <c r="D90" s="193" t="s">
        <v>78</v>
      </c>
      <c r="E90" s="194" t="s">
        <v>1180</v>
      </c>
      <c r="F90" s="194" t="s">
        <v>1181</v>
      </c>
      <c r="G90" s="180"/>
      <c r="H90" s="180"/>
      <c r="I90" s="183"/>
      <c r="J90" s="195">
        <f>BK90</f>
        <v>0</v>
      </c>
      <c r="K90" s="180"/>
      <c r="L90" s="185"/>
      <c r="M90" s="186"/>
      <c r="N90" s="187"/>
      <c r="O90" s="187"/>
      <c r="P90" s="188">
        <f>SUM(P91:P94)</f>
        <v>0</v>
      </c>
      <c r="Q90" s="187"/>
      <c r="R90" s="188">
        <f>SUM(R91:R94)</f>
        <v>0</v>
      </c>
      <c r="S90" s="187"/>
      <c r="T90" s="189">
        <f>SUM(T91:T94)</f>
        <v>0</v>
      </c>
      <c r="AR90" s="190" t="s">
        <v>183</v>
      </c>
      <c r="AT90" s="191" t="s">
        <v>78</v>
      </c>
      <c r="AU90" s="191" t="s">
        <v>23</v>
      </c>
      <c r="AY90" s="190" t="s">
        <v>148</v>
      </c>
      <c r="BK90" s="192">
        <f>SUM(BK91:BK94)</f>
        <v>0</v>
      </c>
    </row>
    <row r="91" spans="2:65" s="1" customFormat="1" ht="22.5" customHeight="1">
      <c r="B91" s="37"/>
      <c r="C91" s="196" t="s">
        <v>23</v>
      </c>
      <c r="D91" s="196" t="s">
        <v>150</v>
      </c>
      <c r="E91" s="197" t="s">
        <v>1182</v>
      </c>
      <c r="F91" s="198" t="s">
        <v>1183</v>
      </c>
      <c r="G91" s="199" t="s">
        <v>1184</v>
      </c>
      <c r="H91" s="200">
        <v>1</v>
      </c>
      <c r="I91" s="201"/>
      <c r="J91" s="202">
        <f>ROUND(I91*H91,2)</f>
        <v>0</v>
      </c>
      <c r="K91" s="198" t="s">
        <v>154</v>
      </c>
      <c r="L91" s="57"/>
      <c r="M91" s="203" t="s">
        <v>36</v>
      </c>
      <c r="N91" s="204" t="s">
        <v>50</v>
      </c>
      <c r="O91" s="38"/>
      <c r="P91" s="205">
        <f>O91*H91</f>
        <v>0</v>
      </c>
      <c r="Q91" s="205">
        <v>0</v>
      </c>
      <c r="R91" s="205">
        <f>Q91*H91</f>
        <v>0</v>
      </c>
      <c r="S91" s="205">
        <v>0</v>
      </c>
      <c r="T91" s="206">
        <f>S91*H91</f>
        <v>0</v>
      </c>
      <c r="AR91" s="19" t="s">
        <v>1185</v>
      </c>
      <c r="AT91" s="19" t="s">
        <v>150</v>
      </c>
      <c r="AU91" s="19" t="s">
        <v>88</v>
      </c>
      <c r="AY91" s="19" t="s">
        <v>148</v>
      </c>
      <c r="BE91" s="207">
        <f>IF(N91="základní",J91,0)</f>
        <v>0</v>
      </c>
      <c r="BF91" s="207">
        <f>IF(N91="snížená",J91,0)</f>
        <v>0</v>
      </c>
      <c r="BG91" s="207">
        <f>IF(N91="zákl. přenesená",J91,0)</f>
        <v>0</v>
      </c>
      <c r="BH91" s="207">
        <f>IF(N91="sníž. přenesená",J91,0)</f>
        <v>0</v>
      </c>
      <c r="BI91" s="207">
        <f>IF(N91="nulová",J91,0)</f>
        <v>0</v>
      </c>
      <c r="BJ91" s="19" t="s">
        <v>23</v>
      </c>
      <c r="BK91" s="207">
        <f>ROUND(I91*H91,2)</f>
        <v>0</v>
      </c>
      <c r="BL91" s="19" t="s">
        <v>1185</v>
      </c>
      <c r="BM91" s="19" t="s">
        <v>1186</v>
      </c>
    </row>
    <row r="92" spans="2:65" s="1" customFormat="1" ht="22.5" customHeight="1">
      <c r="B92" s="37"/>
      <c r="C92" s="196" t="s">
        <v>88</v>
      </c>
      <c r="D92" s="196" t="s">
        <v>150</v>
      </c>
      <c r="E92" s="197" t="s">
        <v>1187</v>
      </c>
      <c r="F92" s="198" t="s">
        <v>1188</v>
      </c>
      <c r="G92" s="199" t="s">
        <v>1184</v>
      </c>
      <c r="H92" s="200">
        <v>1</v>
      </c>
      <c r="I92" s="201"/>
      <c r="J92" s="202">
        <f>ROUND(I92*H92,2)</f>
        <v>0</v>
      </c>
      <c r="K92" s="198" t="s">
        <v>154</v>
      </c>
      <c r="L92" s="57"/>
      <c r="M92" s="203" t="s">
        <v>36</v>
      </c>
      <c r="N92" s="204" t="s">
        <v>50</v>
      </c>
      <c r="O92" s="38"/>
      <c r="P92" s="205">
        <f>O92*H92</f>
        <v>0</v>
      </c>
      <c r="Q92" s="205">
        <v>0</v>
      </c>
      <c r="R92" s="205">
        <f>Q92*H92</f>
        <v>0</v>
      </c>
      <c r="S92" s="205">
        <v>0</v>
      </c>
      <c r="T92" s="206">
        <f>S92*H92</f>
        <v>0</v>
      </c>
      <c r="AR92" s="19" t="s">
        <v>1185</v>
      </c>
      <c r="AT92" s="19" t="s">
        <v>150</v>
      </c>
      <c r="AU92" s="19" t="s">
        <v>88</v>
      </c>
      <c r="AY92" s="19" t="s">
        <v>148</v>
      </c>
      <c r="BE92" s="207">
        <f>IF(N92="základní",J92,0)</f>
        <v>0</v>
      </c>
      <c r="BF92" s="207">
        <f>IF(N92="snížená",J92,0)</f>
        <v>0</v>
      </c>
      <c r="BG92" s="207">
        <f>IF(N92="zákl. přenesená",J92,0)</f>
        <v>0</v>
      </c>
      <c r="BH92" s="207">
        <f>IF(N92="sníž. přenesená",J92,0)</f>
        <v>0</v>
      </c>
      <c r="BI92" s="207">
        <f>IF(N92="nulová",J92,0)</f>
        <v>0</v>
      </c>
      <c r="BJ92" s="19" t="s">
        <v>23</v>
      </c>
      <c r="BK92" s="207">
        <f>ROUND(I92*H92,2)</f>
        <v>0</v>
      </c>
      <c r="BL92" s="19" t="s">
        <v>1185</v>
      </c>
      <c r="BM92" s="19" t="s">
        <v>1189</v>
      </c>
    </row>
    <row r="93" spans="2:65" s="1" customFormat="1" ht="22.5" customHeight="1">
      <c r="B93" s="37"/>
      <c r="C93" s="196" t="s">
        <v>166</v>
      </c>
      <c r="D93" s="196" t="s">
        <v>150</v>
      </c>
      <c r="E93" s="197" t="s">
        <v>1190</v>
      </c>
      <c r="F93" s="198" t="s">
        <v>1191</v>
      </c>
      <c r="G93" s="199" t="s">
        <v>1184</v>
      </c>
      <c r="H93" s="200">
        <v>1</v>
      </c>
      <c r="I93" s="201"/>
      <c r="J93" s="202">
        <f>ROUND(I93*H93,2)</f>
        <v>0</v>
      </c>
      <c r="K93" s="198" t="s">
        <v>154</v>
      </c>
      <c r="L93" s="57"/>
      <c r="M93" s="203" t="s">
        <v>36</v>
      </c>
      <c r="N93" s="204" t="s">
        <v>50</v>
      </c>
      <c r="O93" s="38"/>
      <c r="P93" s="205">
        <f>O93*H93</f>
        <v>0</v>
      </c>
      <c r="Q93" s="205">
        <v>0</v>
      </c>
      <c r="R93" s="205">
        <f>Q93*H93</f>
        <v>0</v>
      </c>
      <c r="S93" s="205">
        <v>0</v>
      </c>
      <c r="T93" s="206">
        <f>S93*H93</f>
        <v>0</v>
      </c>
      <c r="AR93" s="19" t="s">
        <v>1185</v>
      </c>
      <c r="AT93" s="19" t="s">
        <v>150</v>
      </c>
      <c r="AU93" s="19" t="s">
        <v>88</v>
      </c>
      <c r="AY93" s="19" t="s">
        <v>148</v>
      </c>
      <c r="BE93" s="207">
        <f>IF(N93="základní",J93,0)</f>
        <v>0</v>
      </c>
      <c r="BF93" s="207">
        <f>IF(N93="snížená",J93,0)</f>
        <v>0</v>
      </c>
      <c r="BG93" s="207">
        <f>IF(N93="zákl. přenesená",J93,0)</f>
        <v>0</v>
      </c>
      <c r="BH93" s="207">
        <f>IF(N93="sníž. přenesená",J93,0)</f>
        <v>0</v>
      </c>
      <c r="BI93" s="207">
        <f>IF(N93="nulová",J93,0)</f>
        <v>0</v>
      </c>
      <c r="BJ93" s="19" t="s">
        <v>23</v>
      </c>
      <c r="BK93" s="207">
        <f>ROUND(I93*H93,2)</f>
        <v>0</v>
      </c>
      <c r="BL93" s="19" t="s">
        <v>1185</v>
      </c>
      <c r="BM93" s="19" t="s">
        <v>1192</v>
      </c>
    </row>
    <row r="94" spans="2:65" s="1" customFormat="1" ht="22.5" customHeight="1">
      <c r="B94" s="37"/>
      <c r="C94" s="196" t="s">
        <v>155</v>
      </c>
      <c r="D94" s="196" t="s">
        <v>150</v>
      </c>
      <c r="E94" s="197" t="s">
        <v>1193</v>
      </c>
      <c r="F94" s="198" t="s">
        <v>1194</v>
      </c>
      <c r="G94" s="199" t="s">
        <v>1184</v>
      </c>
      <c r="H94" s="200">
        <v>1</v>
      </c>
      <c r="I94" s="201"/>
      <c r="J94" s="202">
        <f>ROUND(I94*H94,2)</f>
        <v>0</v>
      </c>
      <c r="K94" s="198" t="s">
        <v>154</v>
      </c>
      <c r="L94" s="57"/>
      <c r="M94" s="203" t="s">
        <v>36</v>
      </c>
      <c r="N94" s="204" t="s">
        <v>50</v>
      </c>
      <c r="O94" s="38"/>
      <c r="P94" s="205">
        <f>O94*H94</f>
        <v>0</v>
      </c>
      <c r="Q94" s="205">
        <v>0</v>
      </c>
      <c r="R94" s="205">
        <f>Q94*H94</f>
        <v>0</v>
      </c>
      <c r="S94" s="205">
        <v>0</v>
      </c>
      <c r="T94" s="206">
        <f>S94*H94</f>
        <v>0</v>
      </c>
      <c r="AR94" s="19" t="s">
        <v>1185</v>
      </c>
      <c r="AT94" s="19" t="s">
        <v>150</v>
      </c>
      <c r="AU94" s="19" t="s">
        <v>88</v>
      </c>
      <c r="AY94" s="19" t="s">
        <v>148</v>
      </c>
      <c r="BE94" s="207">
        <f>IF(N94="základní",J94,0)</f>
        <v>0</v>
      </c>
      <c r="BF94" s="207">
        <f>IF(N94="snížená",J94,0)</f>
        <v>0</v>
      </c>
      <c r="BG94" s="207">
        <f>IF(N94="zákl. přenesená",J94,0)</f>
        <v>0</v>
      </c>
      <c r="BH94" s="207">
        <f>IF(N94="sníž. přenesená",J94,0)</f>
        <v>0</v>
      </c>
      <c r="BI94" s="207">
        <f>IF(N94="nulová",J94,0)</f>
        <v>0</v>
      </c>
      <c r="BJ94" s="19" t="s">
        <v>23</v>
      </c>
      <c r="BK94" s="207">
        <f>ROUND(I94*H94,2)</f>
        <v>0</v>
      </c>
      <c r="BL94" s="19" t="s">
        <v>1185</v>
      </c>
      <c r="BM94" s="19" t="s">
        <v>1195</v>
      </c>
    </row>
    <row r="95" spans="2:63" s="11" customFormat="1" ht="29.85" customHeight="1">
      <c r="B95" s="179"/>
      <c r="C95" s="180"/>
      <c r="D95" s="193" t="s">
        <v>78</v>
      </c>
      <c r="E95" s="194" t="s">
        <v>1196</v>
      </c>
      <c r="F95" s="194" t="s">
        <v>1197</v>
      </c>
      <c r="G95" s="180"/>
      <c r="H95" s="180"/>
      <c r="I95" s="183"/>
      <c r="J95" s="195">
        <f>BK95</f>
        <v>0</v>
      </c>
      <c r="K95" s="180"/>
      <c r="L95" s="185"/>
      <c r="M95" s="186"/>
      <c r="N95" s="187"/>
      <c r="O95" s="187"/>
      <c r="P95" s="188">
        <f>SUM(P96:P100)</f>
        <v>0</v>
      </c>
      <c r="Q95" s="187"/>
      <c r="R95" s="188">
        <f>SUM(R96:R100)</f>
        <v>0</v>
      </c>
      <c r="S95" s="187"/>
      <c r="T95" s="189">
        <f>SUM(T96:T100)</f>
        <v>0</v>
      </c>
      <c r="AR95" s="190" t="s">
        <v>183</v>
      </c>
      <c r="AT95" s="191" t="s">
        <v>78</v>
      </c>
      <c r="AU95" s="191" t="s">
        <v>23</v>
      </c>
      <c r="AY95" s="190" t="s">
        <v>148</v>
      </c>
      <c r="BK95" s="192">
        <f>SUM(BK96:BK100)</f>
        <v>0</v>
      </c>
    </row>
    <row r="96" spans="2:65" s="1" customFormat="1" ht="22.5" customHeight="1">
      <c r="B96" s="37"/>
      <c r="C96" s="196" t="s">
        <v>183</v>
      </c>
      <c r="D96" s="196" t="s">
        <v>150</v>
      </c>
      <c r="E96" s="197" t="s">
        <v>1198</v>
      </c>
      <c r="F96" s="198" t="s">
        <v>1199</v>
      </c>
      <c r="G96" s="199" t="s">
        <v>1184</v>
      </c>
      <c r="H96" s="200">
        <v>1</v>
      </c>
      <c r="I96" s="201"/>
      <c r="J96" s="202">
        <f>ROUND(I96*H96,2)</f>
        <v>0</v>
      </c>
      <c r="K96" s="198" t="s">
        <v>154</v>
      </c>
      <c r="L96" s="57"/>
      <c r="M96" s="203" t="s">
        <v>36</v>
      </c>
      <c r="N96" s="204" t="s">
        <v>50</v>
      </c>
      <c r="O96" s="38"/>
      <c r="P96" s="205">
        <f>O96*H96</f>
        <v>0</v>
      </c>
      <c r="Q96" s="205">
        <v>0</v>
      </c>
      <c r="R96" s="205">
        <f>Q96*H96</f>
        <v>0</v>
      </c>
      <c r="S96" s="205">
        <v>0</v>
      </c>
      <c r="T96" s="206">
        <f>S96*H96</f>
        <v>0</v>
      </c>
      <c r="AR96" s="19" t="s">
        <v>1185</v>
      </c>
      <c r="AT96" s="19" t="s">
        <v>150</v>
      </c>
      <c r="AU96" s="19" t="s">
        <v>88</v>
      </c>
      <c r="AY96" s="19" t="s">
        <v>148</v>
      </c>
      <c r="BE96" s="207">
        <f>IF(N96="základní",J96,0)</f>
        <v>0</v>
      </c>
      <c r="BF96" s="207">
        <f>IF(N96="snížená",J96,0)</f>
        <v>0</v>
      </c>
      <c r="BG96" s="207">
        <f>IF(N96="zákl. přenesená",J96,0)</f>
        <v>0</v>
      </c>
      <c r="BH96" s="207">
        <f>IF(N96="sníž. přenesená",J96,0)</f>
        <v>0</v>
      </c>
      <c r="BI96" s="207">
        <f>IF(N96="nulová",J96,0)</f>
        <v>0</v>
      </c>
      <c r="BJ96" s="19" t="s">
        <v>23</v>
      </c>
      <c r="BK96" s="207">
        <f>ROUND(I96*H96,2)</f>
        <v>0</v>
      </c>
      <c r="BL96" s="19" t="s">
        <v>1185</v>
      </c>
      <c r="BM96" s="19" t="s">
        <v>1200</v>
      </c>
    </row>
    <row r="97" spans="2:65" s="1" customFormat="1" ht="22.5" customHeight="1">
      <c r="B97" s="37"/>
      <c r="C97" s="196" t="s">
        <v>187</v>
      </c>
      <c r="D97" s="196" t="s">
        <v>150</v>
      </c>
      <c r="E97" s="197" t="s">
        <v>1201</v>
      </c>
      <c r="F97" s="198" t="s">
        <v>1202</v>
      </c>
      <c r="G97" s="199" t="s">
        <v>1184</v>
      </c>
      <c r="H97" s="200">
        <v>1</v>
      </c>
      <c r="I97" s="201"/>
      <c r="J97" s="202">
        <f>ROUND(I97*H97,2)</f>
        <v>0</v>
      </c>
      <c r="K97" s="198" t="s">
        <v>154</v>
      </c>
      <c r="L97" s="57"/>
      <c r="M97" s="203" t="s">
        <v>36</v>
      </c>
      <c r="N97" s="204" t="s">
        <v>50</v>
      </c>
      <c r="O97" s="38"/>
      <c r="P97" s="205">
        <f>O97*H97</f>
        <v>0</v>
      </c>
      <c r="Q97" s="205">
        <v>0</v>
      </c>
      <c r="R97" s="205">
        <f>Q97*H97</f>
        <v>0</v>
      </c>
      <c r="S97" s="205">
        <v>0</v>
      </c>
      <c r="T97" s="206">
        <f>S97*H97</f>
        <v>0</v>
      </c>
      <c r="AR97" s="19" t="s">
        <v>1185</v>
      </c>
      <c r="AT97" s="19" t="s">
        <v>150</v>
      </c>
      <c r="AU97" s="19" t="s">
        <v>88</v>
      </c>
      <c r="AY97" s="19" t="s">
        <v>148</v>
      </c>
      <c r="BE97" s="207">
        <f>IF(N97="základní",J97,0)</f>
        <v>0</v>
      </c>
      <c r="BF97" s="207">
        <f>IF(N97="snížená",J97,0)</f>
        <v>0</v>
      </c>
      <c r="BG97" s="207">
        <f>IF(N97="zákl. přenesená",J97,0)</f>
        <v>0</v>
      </c>
      <c r="BH97" s="207">
        <f>IF(N97="sníž. přenesená",J97,0)</f>
        <v>0</v>
      </c>
      <c r="BI97" s="207">
        <f>IF(N97="nulová",J97,0)</f>
        <v>0</v>
      </c>
      <c r="BJ97" s="19" t="s">
        <v>23</v>
      </c>
      <c r="BK97" s="207">
        <f>ROUND(I97*H97,2)</f>
        <v>0</v>
      </c>
      <c r="BL97" s="19" t="s">
        <v>1185</v>
      </c>
      <c r="BM97" s="19" t="s">
        <v>1203</v>
      </c>
    </row>
    <row r="98" spans="2:65" s="1" customFormat="1" ht="22.5" customHeight="1">
      <c r="B98" s="37"/>
      <c r="C98" s="196" t="s">
        <v>195</v>
      </c>
      <c r="D98" s="196" t="s">
        <v>150</v>
      </c>
      <c r="E98" s="197" t="s">
        <v>1204</v>
      </c>
      <c r="F98" s="198" t="s">
        <v>1205</v>
      </c>
      <c r="G98" s="199" t="s">
        <v>1184</v>
      </c>
      <c r="H98" s="200">
        <v>1</v>
      </c>
      <c r="I98" s="201"/>
      <c r="J98" s="202">
        <f>ROUND(I98*H98,2)</f>
        <v>0</v>
      </c>
      <c r="K98" s="198" t="s">
        <v>154</v>
      </c>
      <c r="L98" s="57"/>
      <c r="M98" s="203" t="s">
        <v>36</v>
      </c>
      <c r="N98" s="204" t="s">
        <v>50</v>
      </c>
      <c r="O98" s="38"/>
      <c r="P98" s="205">
        <f>O98*H98</f>
        <v>0</v>
      </c>
      <c r="Q98" s="205">
        <v>0</v>
      </c>
      <c r="R98" s="205">
        <f>Q98*H98</f>
        <v>0</v>
      </c>
      <c r="S98" s="205">
        <v>0</v>
      </c>
      <c r="T98" s="206">
        <f>S98*H98</f>
        <v>0</v>
      </c>
      <c r="AR98" s="19" t="s">
        <v>1185</v>
      </c>
      <c r="AT98" s="19" t="s">
        <v>150</v>
      </c>
      <c r="AU98" s="19" t="s">
        <v>88</v>
      </c>
      <c r="AY98" s="19" t="s">
        <v>148</v>
      </c>
      <c r="BE98" s="207">
        <f>IF(N98="základní",J98,0)</f>
        <v>0</v>
      </c>
      <c r="BF98" s="207">
        <f>IF(N98="snížená",J98,0)</f>
        <v>0</v>
      </c>
      <c r="BG98" s="207">
        <f>IF(N98="zákl. přenesená",J98,0)</f>
        <v>0</v>
      </c>
      <c r="BH98" s="207">
        <f>IF(N98="sníž. přenesená",J98,0)</f>
        <v>0</v>
      </c>
      <c r="BI98" s="207">
        <f>IF(N98="nulová",J98,0)</f>
        <v>0</v>
      </c>
      <c r="BJ98" s="19" t="s">
        <v>23</v>
      </c>
      <c r="BK98" s="207">
        <f>ROUND(I98*H98,2)</f>
        <v>0</v>
      </c>
      <c r="BL98" s="19" t="s">
        <v>1185</v>
      </c>
      <c r="BM98" s="19" t="s">
        <v>1206</v>
      </c>
    </row>
    <row r="99" spans="2:65" s="1" customFormat="1" ht="22.5" customHeight="1">
      <c r="B99" s="37"/>
      <c r="C99" s="196" t="s">
        <v>199</v>
      </c>
      <c r="D99" s="196" t="s">
        <v>150</v>
      </c>
      <c r="E99" s="197" t="s">
        <v>1207</v>
      </c>
      <c r="F99" s="198" t="s">
        <v>1208</v>
      </c>
      <c r="G99" s="199" t="s">
        <v>1184</v>
      </c>
      <c r="H99" s="200">
        <v>1</v>
      </c>
      <c r="I99" s="201"/>
      <c r="J99" s="202">
        <f>ROUND(I99*H99,2)</f>
        <v>0</v>
      </c>
      <c r="K99" s="198" t="s">
        <v>154</v>
      </c>
      <c r="L99" s="57"/>
      <c r="M99" s="203" t="s">
        <v>36</v>
      </c>
      <c r="N99" s="204" t="s">
        <v>50</v>
      </c>
      <c r="O99" s="38"/>
      <c r="P99" s="205">
        <f>O99*H99</f>
        <v>0</v>
      </c>
      <c r="Q99" s="205">
        <v>0</v>
      </c>
      <c r="R99" s="205">
        <f>Q99*H99</f>
        <v>0</v>
      </c>
      <c r="S99" s="205">
        <v>0</v>
      </c>
      <c r="T99" s="206">
        <f>S99*H99</f>
        <v>0</v>
      </c>
      <c r="AR99" s="19" t="s">
        <v>1185</v>
      </c>
      <c r="AT99" s="19" t="s">
        <v>150</v>
      </c>
      <c r="AU99" s="19" t="s">
        <v>88</v>
      </c>
      <c r="AY99" s="19" t="s">
        <v>148</v>
      </c>
      <c r="BE99" s="207">
        <f>IF(N99="základní",J99,0)</f>
        <v>0</v>
      </c>
      <c r="BF99" s="207">
        <f>IF(N99="snížená",J99,0)</f>
        <v>0</v>
      </c>
      <c r="BG99" s="207">
        <f>IF(N99="zákl. přenesená",J99,0)</f>
        <v>0</v>
      </c>
      <c r="BH99" s="207">
        <f>IF(N99="sníž. přenesená",J99,0)</f>
        <v>0</v>
      </c>
      <c r="BI99" s="207">
        <f>IF(N99="nulová",J99,0)</f>
        <v>0</v>
      </c>
      <c r="BJ99" s="19" t="s">
        <v>23</v>
      </c>
      <c r="BK99" s="207">
        <f>ROUND(I99*H99,2)</f>
        <v>0</v>
      </c>
      <c r="BL99" s="19" t="s">
        <v>1185</v>
      </c>
      <c r="BM99" s="19" t="s">
        <v>1209</v>
      </c>
    </row>
    <row r="100" spans="2:65" s="1" customFormat="1" ht="22.5" customHeight="1">
      <c r="B100" s="37"/>
      <c r="C100" s="196" t="s">
        <v>203</v>
      </c>
      <c r="D100" s="196" t="s">
        <v>150</v>
      </c>
      <c r="E100" s="197" t="s">
        <v>1210</v>
      </c>
      <c r="F100" s="198" t="s">
        <v>1211</v>
      </c>
      <c r="G100" s="199" t="s">
        <v>1184</v>
      </c>
      <c r="H100" s="200">
        <v>1</v>
      </c>
      <c r="I100" s="201"/>
      <c r="J100" s="202">
        <f>ROUND(I100*H100,2)</f>
        <v>0</v>
      </c>
      <c r="K100" s="198" t="s">
        <v>154</v>
      </c>
      <c r="L100" s="57"/>
      <c r="M100" s="203" t="s">
        <v>36</v>
      </c>
      <c r="N100" s="204" t="s">
        <v>50</v>
      </c>
      <c r="O100" s="38"/>
      <c r="P100" s="205">
        <f>O100*H100</f>
        <v>0</v>
      </c>
      <c r="Q100" s="205">
        <v>0</v>
      </c>
      <c r="R100" s="205">
        <f>Q100*H100</f>
        <v>0</v>
      </c>
      <c r="S100" s="205">
        <v>0</v>
      </c>
      <c r="T100" s="206">
        <f>S100*H100</f>
        <v>0</v>
      </c>
      <c r="AR100" s="19" t="s">
        <v>1185</v>
      </c>
      <c r="AT100" s="19" t="s">
        <v>150</v>
      </c>
      <c r="AU100" s="19" t="s">
        <v>88</v>
      </c>
      <c r="AY100" s="19" t="s">
        <v>148</v>
      </c>
      <c r="BE100" s="207">
        <f>IF(N100="základní",J100,0)</f>
        <v>0</v>
      </c>
      <c r="BF100" s="207">
        <f>IF(N100="snížená",J100,0)</f>
        <v>0</v>
      </c>
      <c r="BG100" s="207">
        <f>IF(N100="zákl. přenesená",J100,0)</f>
        <v>0</v>
      </c>
      <c r="BH100" s="207">
        <f>IF(N100="sníž. přenesená",J100,0)</f>
        <v>0</v>
      </c>
      <c r="BI100" s="207">
        <f>IF(N100="nulová",J100,0)</f>
        <v>0</v>
      </c>
      <c r="BJ100" s="19" t="s">
        <v>23</v>
      </c>
      <c r="BK100" s="207">
        <f>ROUND(I100*H100,2)</f>
        <v>0</v>
      </c>
      <c r="BL100" s="19" t="s">
        <v>1185</v>
      </c>
      <c r="BM100" s="19" t="s">
        <v>1212</v>
      </c>
    </row>
    <row r="101" spans="2:63" s="11" customFormat="1" ht="29.85" customHeight="1">
      <c r="B101" s="179"/>
      <c r="C101" s="180"/>
      <c r="D101" s="193" t="s">
        <v>78</v>
      </c>
      <c r="E101" s="194" t="s">
        <v>1213</v>
      </c>
      <c r="F101" s="194" t="s">
        <v>1214</v>
      </c>
      <c r="G101" s="180"/>
      <c r="H101" s="180"/>
      <c r="I101" s="183"/>
      <c r="J101" s="195">
        <f>BK101</f>
        <v>0</v>
      </c>
      <c r="K101" s="180"/>
      <c r="L101" s="185"/>
      <c r="M101" s="186"/>
      <c r="N101" s="187"/>
      <c r="O101" s="187"/>
      <c r="P101" s="188">
        <f>P102</f>
        <v>0</v>
      </c>
      <c r="Q101" s="187"/>
      <c r="R101" s="188">
        <f>R102</f>
        <v>0</v>
      </c>
      <c r="S101" s="187"/>
      <c r="T101" s="189">
        <f>T102</f>
        <v>0</v>
      </c>
      <c r="AR101" s="190" t="s">
        <v>183</v>
      </c>
      <c r="AT101" s="191" t="s">
        <v>78</v>
      </c>
      <c r="AU101" s="191" t="s">
        <v>23</v>
      </c>
      <c r="AY101" s="190" t="s">
        <v>148</v>
      </c>
      <c r="BK101" s="192">
        <f>BK102</f>
        <v>0</v>
      </c>
    </row>
    <row r="102" spans="2:65" s="1" customFormat="1" ht="22.5" customHeight="1">
      <c r="B102" s="37"/>
      <c r="C102" s="196" t="s">
        <v>28</v>
      </c>
      <c r="D102" s="196" t="s">
        <v>150</v>
      </c>
      <c r="E102" s="197" t="s">
        <v>1215</v>
      </c>
      <c r="F102" s="198" t="s">
        <v>1216</v>
      </c>
      <c r="G102" s="199" t="s">
        <v>1184</v>
      </c>
      <c r="H102" s="200">
        <v>1</v>
      </c>
      <c r="I102" s="201"/>
      <c r="J102" s="202">
        <f>ROUND(I102*H102,2)</f>
        <v>0</v>
      </c>
      <c r="K102" s="198" t="s">
        <v>154</v>
      </c>
      <c r="L102" s="57"/>
      <c r="M102" s="203" t="s">
        <v>36</v>
      </c>
      <c r="N102" s="204" t="s">
        <v>50</v>
      </c>
      <c r="O102" s="38"/>
      <c r="P102" s="205">
        <f>O102*H102</f>
        <v>0</v>
      </c>
      <c r="Q102" s="205">
        <v>0</v>
      </c>
      <c r="R102" s="205">
        <f>Q102*H102</f>
        <v>0</v>
      </c>
      <c r="S102" s="205">
        <v>0</v>
      </c>
      <c r="T102" s="206">
        <f>S102*H102</f>
        <v>0</v>
      </c>
      <c r="AR102" s="19" t="s">
        <v>1185</v>
      </c>
      <c r="AT102" s="19" t="s">
        <v>150</v>
      </c>
      <c r="AU102" s="19" t="s">
        <v>88</v>
      </c>
      <c r="AY102" s="19" t="s">
        <v>148</v>
      </c>
      <c r="BE102" s="207">
        <f>IF(N102="základní",J102,0)</f>
        <v>0</v>
      </c>
      <c r="BF102" s="207">
        <f>IF(N102="snížená",J102,0)</f>
        <v>0</v>
      </c>
      <c r="BG102" s="207">
        <f>IF(N102="zákl. přenesená",J102,0)</f>
        <v>0</v>
      </c>
      <c r="BH102" s="207">
        <f>IF(N102="sníž. přenesená",J102,0)</f>
        <v>0</v>
      </c>
      <c r="BI102" s="207">
        <f>IF(N102="nulová",J102,0)</f>
        <v>0</v>
      </c>
      <c r="BJ102" s="19" t="s">
        <v>23</v>
      </c>
      <c r="BK102" s="207">
        <f>ROUND(I102*H102,2)</f>
        <v>0</v>
      </c>
      <c r="BL102" s="19" t="s">
        <v>1185</v>
      </c>
      <c r="BM102" s="19" t="s">
        <v>1217</v>
      </c>
    </row>
    <row r="103" spans="2:63" s="11" customFormat="1" ht="29.85" customHeight="1">
      <c r="B103" s="179"/>
      <c r="C103" s="180"/>
      <c r="D103" s="193" t="s">
        <v>78</v>
      </c>
      <c r="E103" s="194" t="s">
        <v>1218</v>
      </c>
      <c r="F103" s="194" t="s">
        <v>1219</v>
      </c>
      <c r="G103" s="180"/>
      <c r="H103" s="180"/>
      <c r="I103" s="183"/>
      <c r="J103" s="195">
        <f>BK103</f>
        <v>0</v>
      </c>
      <c r="K103" s="180"/>
      <c r="L103" s="185"/>
      <c r="M103" s="186"/>
      <c r="N103" s="187"/>
      <c r="O103" s="187"/>
      <c r="P103" s="188">
        <f>P104</f>
        <v>0</v>
      </c>
      <c r="Q103" s="187"/>
      <c r="R103" s="188">
        <f>R104</f>
        <v>0</v>
      </c>
      <c r="S103" s="187"/>
      <c r="T103" s="189">
        <f>T104</f>
        <v>0</v>
      </c>
      <c r="AR103" s="190" t="s">
        <v>183</v>
      </c>
      <c r="AT103" s="191" t="s">
        <v>78</v>
      </c>
      <c r="AU103" s="191" t="s">
        <v>23</v>
      </c>
      <c r="AY103" s="190" t="s">
        <v>148</v>
      </c>
      <c r="BK103" s="192">
        <f>BK104</f>
        <v>0</v>
      </c>
    </row>
    <row r="104" spans="2:65" s="1" customFormat="1" ht="22.5" customHeight="1">
      <c r="B104" s="37"/>
      <c r="C104" s="196" t="s">
        <v>210</v>
      </c>
      <c r="D104" s="196" t="s">
        <v>150</v>
      </c>
      <c r="E104" s="197" t="s">
        <v>1220</v>
      </c>
      <c r="F104" s="198" t="s">
        <v>1221</v>
      </c>
      <c r="G104" s="199" t="s">
        <v>1184</v>
      </c>
      <c r="H104" s="200">
        <v>1</v>
      </c>
      <c r="I104" s="201"/>
      <c r="J104" s="202">
        <f>ROUND(I104*H104,2)</f>
        <v>0</v>
      </c>
      <c r="K104" s="198" t="s">
        <v>154</v>
      </c>
      <c r="L104" s="57"/>
      <c r="M104" s="203" t="s">
        <v>36</v>
      </c>
      <c r="N104" s="204" t="s">
        <v>50</v>
      </c>
      <c r="O104" s="38"/>
      <c r="P104" s="205">
        <f>O104*H104</f>
        <v>0</v>
      </c>
      <c r="Q104" s="205">
        <v>0</v>
      </c>
      <c r="R104" s="205">
        <f>Q104*H104</f>
        <v>0</v>
      </c>
      <c r="S104" s="205">
        <v>0</v>
      </c>
      <c r="T104" s="206">
        <f>S104*H104</f>
        <v>0</v>
      </c>
      <c r="AR104" s="19" t="s">
        <v>1185</v>
      </c>
      <c r="AT104" s="19" t="s">
        <v>150</v>
      </c>
      <c r="AU104" s="19" t="s">
        <v>88</v>
      </c>
      <c r="AY104" s="19" t="s">
        <v>148</v>
      </c>
      <c r="BE104" s="207">
        <f>IF(N104="základní",J104,0)</f>
        <v>0</v>
      </c>
      <c r="BF104" s="207">
        <f>IF(N104="snížená",J104,0)</f>
        <v>0</v>
      </c>
      <c r="BG104" s="207">
        <f>IF(N104="zákl. přenesená",J104,0)</f>
        <v>0</v>
      </c>
      <c r="BH104" s="207">
        <f>IF(N104="sníž. přenesená",J104,0)</f>
        <v>0</v>
      </c>
      <c r="BI104" s="207">
        <f>IF(N104="nulová",J104,0)</f>
        <v>0</v>
      </c>
      <c r="BJ104" s="19" t="s">
        <v>23</v>
      </c>
      <c r="BK104" s="207">
        <f>ROUND(I104*H104,2)</f>
        <v>0</v>
      </c>
      <c r="BL104" s="19" t="s">
        <v>1185</v>
      </c>
      <c r="BM104" s="19" t="s">
        <v>1222</v>
      </c>
    </row>
    <row r="105" spans="2:63" s="11" customFormat="1" ht="29.85" customHeight="1">
      <c r="B105" s="179"/>
      <c r="C105" s="180"/>
      <c r="D105" s="193" t="s">
        <v>78</v>
      </c>
      <c r="E105" s="194" t="s">
        <v>1223</v>
      </c>
      <c r="F105" s="194" t="s">
        <v>1224</v>
      </c>
      <c r="G105" s="180"/>
      <c r="H105" s="180"/>
      <c r="I105" s="183"/>
      <c r="J105" s="195">
        <f>BK105</f>
        <v>0</v>
      </c>
      <c r="K105" s="180"/>
      <c r="L105" s="185"/>
      <c r="M105" s="186"/>
      <c r="N105" s="187"/>
      <c r="O105" s="187"/>
      <c r="P105" s="188">
        <f>SUM(P106:P114)</f>
        <v>0</v>
      </c>
      <c r="Q105" s="187"/>
      <c r="R105" s="188">
        <f>SUM(R106:R114)</f>
        <v>0</v>
      </c>
      <c r="S105" s="187"/>
      <c r="T105" s="189">
        <f>SUM(T106:T114)</f>
        <v>0</v>
      </c>
      <c r="AR105" s="190" t="s">
        <v>183</v>
      </c>
      <c r="AT105" s="191" t="s">
        <v>78</v>
      </c>
      <c r="AU105" s="191" t="s">
        <v>23</v>
      </c>
      <c r="AY105" s="190" t="s">
        <v>148</v>
      </c>
      <c r="BK105" s="192">
        <f>SUM(BK106:BK114)</f>
        <v>0</v>
      </c>
    </row>
    <row r="106" spans="2:65" s="1" customFormat="1" ht="22.5" customHeight="1">
      <c r="B106" s="37"/>
      <c r="C106" s="196" t="s">
        <v>214</v>
      </c>
      <c r="D106" s="196" t="s">
        <v>150</v>
      </c>
      <c r="E106" s="197" t="s">
        <v>1225</v>
      </c>
      <c r="F106" s="198" t="s">
        <v>1226</v>
      </c>
      <c r="G106" s="199" t="s">
        <v>1227</v>
      </c>
      <c r="H106" s="200">
        <v>1</v>
      </c>
      <c r="I106" s="201"/>
      <c r="J106" s="202">
        <f>ROUND(I106*H106,2)</f>
        <v>0</v>
      </c>
      <c r="K106" s="198" t="s">
        <v>36</v>
      </c>
      <c r="L106" s="57"/>
      <c r="M106" s="203" t="s">
        <v>36</v>
      </c>
      <c r="N106" s="204" t="s">
        <v>50</v>
      </c>
      <c r="O106" s="38"/>
      <c r="P106" s="205">
        <f>O106*H106</f>
        <v>0</v>
      </c>
      <c r="Q106" s="205">
        <v>0</v>
      </c>
      <c r="R106" s="205">
        <f>Q106*H106</f>
        <v>0</v>
      </c>
      <c r="S106" s="205">
        <v>0</v>
      </c>
      <c r="T106" s="206">
        <f>S106*H106</f>
        <v>0</v>
      </c>
      <c r="AR106" s="19" t="s">
        <v>1185</v>
      </c>
      <c r="AT106" s="19" t="s">
        <v>150</v>
      </c>
      <c r="AU106" s="19" t="s">
        <v>88</v>
      </c>
      <c r="AY106" s="19" t="s">
        <v>148</v>
      </c>
      <c r="BE106" s="207">
        <f>IF(N106="základní",J106,0)</f>
        <v>0</v>
      </c>
      <c r="BF106" s="207">
        <f>IF(N106="snížená",J106,0)</f>
        <v>0</v>
      </c>
      <c r="BG106" s="207">
        <f>IF(N106="zákl. přenesená",J106,0)</f>
        <v>0</v>
      </c>
      <c r="BH106" s="207">
        <f>IF(N106="sníž. přenesená",J106,0)</f>
        <v>0</v>
      </c>
      <c r="BI106" s="207">
        <f>IF(N106="nulová",J106,0)</f>
        <v>0</v>
      </c>
      <c r="BJ106" s="19" t="s">
        <v>23</v>
      </c>
      <c r="BK106" s="207">
        <f>ROUND(I106*H106,2)</f>
        <v>0</v>
      </c>
      <c r="BL106" s="19" t="s">
        <v>1185</v>
      </c>
      <c r="BM106" s="19" t="s">
        <v>1228</v>
      </c>
    </row>
    <row r="107" spans="2:51" s="13" customFormat="1" ht="24">
      <c r="B107" s="220"/>
      <c r="C107" s="221"/>
      <c r="D107" s="210" t="s">
        <v>157</v>
      </c>
      <c r="E107" s="222" t="s">
        <v>36</v>
      </c>
      <c r="F107" s="223" t="s">
        <v>1229</v>
      </c>
      <c r="G107" s="221"/>
      <c r="H107" s="224">
        <v>1</v>
      </c>
      <c r="I107" s="225"/>
      <c r="J107" s="221"/>
      <c r="K107" s="221"/>
      <c r="L107" s="226"/>
      <c r="M107" s="227"/>
      <c r="N107" s="228"/>
      <c r="O107" s="228"/>
      <c r="P107" s="228"/>
      <c r="Q107" s="228"/>
      <c r="R107" s="228"/>
      <c r="S107" s="228"/>
      <c r="T107" s="229"/>
      <c r="AT107" s="230" t="s">
        <v>157</v>
      </c>
      <c r="AU107" s="230" t="s">
        <v>88</v>
      </c>
      <c r="AV107" s="13" t="s">
        <v>88</v>
      </c>
      <c r="AW107" s="13" t="s">
        <v>44</v>
      </c>
      <c r="AX107" s="13" t="s">
        <v>79</v>
      </c>
      <c r="AY107" s="230" t="s">
        <v>148</v>
      </c>
    </row>
    <row r="108" spans="2:51" s="14" customFormat="1" ht="12">
      <c r="B108" s="231"/>
      <c r="C108" s="232"/>
      <c r="D108" s="233" t="s">
        <v>157</v>
      </c>
      <c r="E108" s="234" t="s">
        <v>36</v>
      </c>
      <c r="F108" s="235" t="s">
        <v>161</v>
      </c>
      <c r="G108" s="232"/>
      <c r="H108" s="236">
        <v>1</v>
      </c>
      <c r="I108" s="237"/>
      <c r="J108" s="232"/>
      <c r="K108" s="232"/>
      <c r="L108" s="238"/>
      <c r="M108" s="239"/>
      <c r="N108" s="240"/>
      <c r="O108" s="240"/>
      <c r="P108" s="240"/>
      <c r="Q108" s="240"/>
      <c r="R108" s="240"/>
      <c r="S108" s="240"/>
      <c r="T108" s="241"/>
      <c r="AT108" s="242" t="s">
        <v>157</v>
      </c>
      <c r="AU108" s="242" t="s">
        <v>88</v>
      </c>
      <c r="AV108" s="14" t="s">
        <v>155</v>
      </c>
      <c r="AW108" s="14" t="s">
        <v>44</v>
      </c>
      <c r="AX108" s="14" t="s">
        <v>23</v>
      </c>
      <c r="AY108" s="242" t="s">
        <v>148</v>
      </c>
    </row>
    <row r="109" spans="2:65" s="1" customFormat="1" ht="22.5" customHeight="1">
      <c r="B109" s="37"/>
      <c r="C109" s="196" t="s">
        <v>219</v>
      </c>
      <c r="D109" s="196" t="s">
        <v>150</v>
      </c>
      <c r="E109" s="197" t="s">
        <v>1230</v>
      </c>
      <c r="F109" s="198" t="s">
        <v>1231</v>
      </c>
      <c r="G109" s="199" t="s">
        <v>1227</v>
      </c>
      <c r="H109" s="200">
        <v>1</v>
      </c>
      <c r="I109" s="201"/>
      <c r="J109" s="202">
        <f>ROUND(I109*H109,2)</f>
        <v>0</v>
      </c>
      <c r="K109" s="198" t="s">
        <v>36</v>
      </c>
      <c r="L109" s="57"/>
      <c r="M109" s="203" t="s">
        <v>36</v>
      </c>
      <c r="N109" s="204" t="s">
        <v>50</v>
      </c>
      <c r="O109" s="38"/>
      <c r="P109" s="205">
        <f>O109*H109</f>
        <v>0</v>
      </c>
      <c r="Q109" s="205">
        <v>0</v>
      </c>
      <c r="R109" s="205">
        <f>Q109*H109</f>
        <v>0</v>
      </c>
      <c r="S109" s="205">
        <v>0</v>
      </c>
      <c r="T109" s="206">
        <f>S109*H109</f>
        <v>0</v>
      </c>
      <c r="AR109" s="19" t="s">
        <v>1185</v>
      </c>
      <c r="AT109" s="19" t="s">
        <v>150</v>
      </c>
      <c r="AU109" s="19" t="s">
        <v>88</v>
      </c>
      <c r="AY109" s="19" t="s">
        <v>148</v>
      </c>
      <c r="BE109" s="207">
        <f>IF(N109="základní",J109,0)</f>
        <v>0</v>
      </c>
      <c r="BF109" s="207">
        <f>IF(N109="snížená",J109,0)</f>
        <v>0</v>
      </c>
      <c r="BG109" s="207">
        <f>IF(N109="zákl. přenesená",J109,0)</f>
        <v>0</v>
      </c>
      <c r="BH109" s="207">
        <f>IF(N109="sníž. přenesená",J109,0)</f>
        <v>0</v>
      </c>
      <c r="BI109" s="207">
        <f>IF(N109="nulová",J109,0)</f>
        <v>0</v>
      </c>
      <c r="BJ109" s="19" t="s">
        <v>23</v>
      </c>
      <c r="BK109" s="207">
        <f>ROUND(I109*H109,2)</f>
        <v>0</v>
      </c>
      <c r="BL109" s="19" t="s">
        <v>1185</v>
      </c>
      <c r="BM109" s="19" t="s">
        <v>1232</v>
      </c>
    </row>
    <row r="110" spans="2:51" s="13" customFormat="1" ht="24">
      <c r="B110" s="220"/>
      <c r="C110" s="221"/>
      <c r="D110" s="210" t="s">
        <v>157</v>
      </c>
      <c r="E110" s="222" t="s">
        <v>36</v>
      </c>
      <c r="F110" s="223" t="s">
        <v>1233</v>
      </c>
      <c r="G110" s="221"/>
      <c r="H110" s="224">
        <v>1</v>
      </c>
      <c r="I110" s="225"/>
      <c r="J110" s="221"/>
      <c r="K110" s="221"/>
      <c r="L110" s="226"/>
      <c r="M110" s="227"/>
      <c r="N110" s="228"/>
      <c r="O110" s="228"/>
      <c r="P110" s="228"/>
      <c r="Q110" s="228"/>
      <c r="R110" s="228"/>
      <c r="S110" s="228"/>
      <c r="T110" s="229"/>
      <c r="AT110" s="230" t="s">
        <v>157</v>
      </c>
      <c r="AU110" s="230" t="s">
        <v>88</v>
      </c>
      <c r="AV110" s="13" t="s">
        <v>88</v>
      </c>
      <c r="AW110" s="13" t="s">
        <v>44</v>
      </c>
      <c r="AX110" s="13" t="s">
        <v>79</v>
      </c>
      <c r="AY110" s="230" t="s">
        <v>148</v>
      </c>
    </row>
    <row r="111" spans="2:51" s="14" customFormat="1" ht="12">
      <c r="B111" s="231"/>
      <c r="C111" s="232"/>
      <c r="D111" s="233" t="s">
        <v>157</v>
      </c>
      <c r="E111" s="234" t="s">
        <v>36</v>
      </c>
      <c r="F111" s="235" t="s">
        <v>161</v>
      </c>
      <c r="G111" s="232"/>
      <c r="H111" s="236">
        <v>1</v>
      </c>
      <c r="I111" s="237"/>
      <c r="J111" s="232"/>
      <c r="K111" s="232"/>
      <c r="L111" s="238"/>
      <c r="M111" s="239"/>
      <c r="N111" s="240"/>
      <c r="O111" s="240"/>
      <c r="P111" s="240"/>
      <c r="Q111" s="240"/>
      <c r="R111" s="240"/>
      <c r="S111" s="240"/>
      <c r="T111" s="241"/>
      <c r="AT111" s="242" t="s">
        <v>157</v>
      </c>
      <c r="AU111" s="242" t="s">
        <v>88</v>
      </c>
      <c r="AV111" s="14" t="s">
        <v>155</v>
      </c>
      <c r="AW111" s="14" t="s">
        <v>44</v>
      </c>
      <c r="AX111" s="14" t="s">
        <v>23</v>
      </c>
      <c r="AY111" s="242" t="s">
        <v>148</v>
      </c>
    </row>
    <row r="112" spans="2:65" s="1" customFormat="1" ht="22.5" customHeight="1">
      <c r="B112" s="37"/>
      <c r="C112" s="196" t="s">
        <v>224</v>
      </c>
      <c r="D112" s="196" t="s">
        <v>150</v>
      </c>
      <c r="E112" s="197" t="s">
        <v>1234</v>
      </c>
      <c r="F112" s="198" t="s">
        <v>1235</v>
      </c>
      <c r="G112" s="199" t="s">
        <v>1227</v>
      </c>
      <c r="H112" s="200">
        <v>1</v>
      </c>
      <c r="I112" s="201"/>
      <c r="J112" s="202">
        <f>ROUND(I112*H112,2)</f>
        <v>0</v>
      </c>
      <c r="K112" s="198" t="s">
        <v>36</v>
      </c>
      <c r="L112" s="57"/>
      <c r="M112" s="203" t="s">
        <v>36</v>
      </c>
      <c r="N112" s="204" t="s">
        <v>50</v>
      </c>
      <c r="O112" s="38"/>
      <c r="P112" s="205">
        <f>O112*H112</f>
        <v>0</v>
      </c>
      <c r="Q112" s="205">
        <v>0</v>
      </c>
      <c r="R112" s="205">
        <f>Q112*H112</f>
        <v>0</v>
      </c>
      <c r="S112" s="205">
        <v>0</v>
      </c>
      <c r="T112" s="206">
        <f>S112*H112</f>
        <v>0</v>
      </c>
      <c r="AR112" s="19" t="s">
        <v>1185</v>
      </c>
      <c r="AT112" s="19" t="s">
        <v>150</v>
      </c>
      <c r="AU112" s="19" t="s">
        <v>88</v>
      </c>
      <c r="AY112" s="19" t="s">
        <v>148</v>
      </c>
      <c r="BE112" s="207">
        <f>IF(N112="základní",J112,0)</f>
        <v>0</v>
      </c>
      <c r="BF112" s="207">
        <f>IF(N112="snížená",J112,0)</f>
        <v>0</v>
      </c>
      <c r="BG112" s="207">
        <f>IF(N112="zákl. přenesená",J112,0)</f>
        <v>0</v>
      </c>
      <c r="BH112" s="207">
        <f>IF(N112="sníž. přenesená",J112,0)</f>
        <v>0</v>
      </c>
      <c r="BI112" s="207">
        <f>IF(N112="nulová",J112,0)</f>
        <v>0</v>
      </c>
      <c r="BJ112" s="19" t="s">
        <v>23</v>
      </c>
      <c r="BK112" s="207">
        <f>ROUND(I112*H112,2)</f>
        <v>0</v>
      </c>
      <c r="BL112" s="19" t="s">
        <v>1185</v>
      </c>
      <c r="BM112" s="19" t="s">
        <v>1236</v>
      </c>
    </row>
    <row r="113" spans="2:51" s="13" customFormat="1" ht="24">
      <c r="B113" s="220"/>
      <c r="C113" s="221"/>
      <c r="D113" s="210" t="s">
        <v>157</v>
      </c>
      <c r="E113" s="222" t="s">
        <v>36</v>
      </c>
      <c r="F113" s="223" t="s">
        <v>1237</v>
      </c>
      <c r="G113" s="221"/>
      <c r="H113" s="224">
        <v>1</v>
      </c>
      <c r="I113" s="225"/>
      <c r="J113" s="221"/>
      <c r="K113" s="221"/>
      <c r="L113" s="226"/>
      <c r="M113" s="227"/>
      <c r="N113" s="228"/>
      <c r="O113" s="228"/>
      <c r="P113" s="228"/>
      <c r="Q113" s="228"/>
      <c r="R113" s="228"/>
      <c r="S113" s="228"/>
      <c r="T113" s="229"/>
      <c r="AT113" s="230" t="s">
        <v>157</v>
      </c>
      <c r="AU113" s="230" t="s">
        <v>88</v>
      </c>
      <c r="AV113" s="13" t="s">
        <v>88</v>
      </c>
      <c r="AW113" s="13" t="s">
        <v>44</v>
      </c>
      <c r="AX113" s="13" t="s">
        <v>79</v>
      </c>
      <c r="AY113" s="230" t="s">
        <v>148</v>
      </c>
    </row>
    <row r="114" spans="2:51" s="14" customFormat="1" ht="12">
      <c r="B114" s="231"/>
      <c r="C114" s="232"/>
      <c r="D114" s="210" t="s">
        <v>157</v>
      </c>
      <c r="E114" s="243" t="s">
        <v>36</v>
      </c>
      <c r="F114" s="244" t="s">
        <v>161</v>
      </c>
      <c r="G114" s="232"/>
      <c r="H114" s="245">
        <v>1</v>
      </c>
      <c r="I114" s="237"/>
      <c r="J114" s="232"/>
      <c r="K114" s="232"/>
      <c r="L114" s="238"/>
      <c r="M114" s="275"/>
      <c r="N114" s="276"/>
      <c r="O114" s="276"/>
      <c r="P114" s="276"/>
      <c r="Q114" s="276"/>
      <c r="R114" s="276"/>
      <c r="S114" s="276"/>
      <c r="T114" s="277"/>
      <c r="AT114" s="242" t="s">
        <v>157</v>
      </c>
      <c r="AU114" s="242" t="s">
        <v>88</v>
      </c>
      <c r="AV114" s="14" t="s">
        <v>155</v>
      </c>
      <c r="AW114" s="14" t="s">
        <v>44</v>
      </c>
      <c r="AX114" s="14" t="s">
        <v>23</v>
      </c>
      <c r="AY114" s="242" t="s">
        <v>148</v>
      </c>
    </row>
    <row r="115" spans="2:12" s="1" customFormat="1" ht="6.9" customHeight="1">
      <c r="B115" s="52"/>
      <c r="C115" s="53"/>
      <c r="D115" s="53"/>
      <c r="E115" s="53"/>
      <c r="F115" s="53"/>
      <c r="G115" s="53"/>
      <c r="H115" s="53"/>
      <c r="I115" s="140"/>
      <c r="J115" s="53"/>
      <c r="K115" s="53"/>
      <c r="L115" s="57"/>
    </row>
  </sheetData>
  <sheetProtection algorithmName="SHA-512" hashValue="t++X55JJD1ibDxcKEubGdV+ti4g9O1W3SBjvMxQtf3uIvtHfTIhax2Rw0BVEXKhg18+DpyezomJURrUFfjkyug==" saltValue="07m+2QNg+xlbq3D+sOac7A==" spinCount="100000" sheet="1" objects="1" scenarios="1" formatColumns="0" formatRows="0" sort="0" autoFilter="0"/>
  <autoFilter ref="C87:K87"/>
  <mergeCells count="12">
    <mergeCell ref="G1:H1"/>
    <mergeCell ref="L2:V2"/>
    <mergeCell ref="E49:H49"/>
    <mergeCell ref="E51:H51"/>
    <mergeCell ref="E76:H76"/>
    <mergeCell ref="E78:H78"/>
    <mergeCell ref="E80:H80"/>
    <mergeCell ref="E7:H7"/>
    <mergeCell ref="E9:H9"/>
    <mergeCell ref="E11:H11"/>
    <mergeCell ref="E26:H26"/>
    <mergeCell ref="E47:H47"/>
  </mergeCells>
  <hyperlinks>
    <hyperlink ref="F1:G1" location="C2" tooltip="Krycí list soupisu" display="1) Krycí list soupisu"/>
    <hyperlink ref="G1:H1" location="C58" tooltip="Rekapitulace" display="2) Rekapitulace"/>
    <hyperlink ref="J1" location="C87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336" customWidth="1"/>
    <col min="2" max="2" width="1.66796875" style="336" customWidth="1"/>
    <col min="3" max="4" width="5" style="336" customWidth="1"/>
    <col min="5" max="5" width="11.66015625" style="336" customWidth="1"/>
    <col min="6" max="6" width="9.16015625" style="336" customWidth="1"/>
    <col min="7" max="7" width="5" style="336" customWidth="1"/>
    <col min="8" max="8" width="77.83203125" style="336" customWidth="1"/>
    <col min="9" max="10" width="20" style="336" customWidth="1"/>
    <col min="11" max="11" width="1.66796875" style="336" customWidth="1"/>
    <col min="12" max="256" width="9.16015625" style="336" customWidth="1"/>
    <col min="257" max="257" width="8.33203125" style="336" customWidth="1"/>
    <col min="258" max="258" width="1.66796875" style="336" customWidth="1"/>
    <col min="259" max="260" width="5" style="336" customWidth="1"/>
    <col min="261" max="261" width="11.66015625" style="336" customWidth="1"/>
    <col min="262" max="262" width="9.16015625" style="336" customWidth="1"/>
    <col min="263" max="263" width="5" style="336" customWidth="1"/>
    <col min="264" max="264" width="77.83203125" style="336" customWidth="1"/>
    <col min="265" max="266" width="20" style="336" customWidth="1"/>
    <col min="267" max="267" width="1.66796875" style="336" customWidth="1"/>
    <col min="268" max="512" width="9.16015625" style="336" customWidth="1"/>
    <col min="513" max="513" width="8.33203125" style="336" customWidth="1"/>
    <col min="514" max="514" width="1.66796875" style="336" customWidth="1"/>
    <col min="515" max="516" width="5" style="336" customWidth="1"/>
    <col min="517" max="517" width="11.66015625" style="336" customWidth="1"/>
    <col min="518" max="518" width="9.16015625" style="336" customWidth="1"/>
    <col min="519" max="519" width="5" style="336" customWidth="1"/>
    <col min="520" max="520" width="77.83203125" style="336" customWidth="1"/>
    <col min="521" max="522" width="20" style="336" customWidth="1"/>
    <col min="523" max="523" width="1.66796875" style="336" customWidth="1"/>
    <col min="524" max="768" width="9.16015625" style="336" customWidth="1"/>
    <col min="769" max="769" width="8.33203125" style="336" customWidth="1"/>
    <col min="770" max="770" width="1.66796875" style="336" customWidth="1"/>
    <col min="771" max="772" width="5" style="336" customWidth="1"/>
    <col min="773" max="773" width="11.66015625" style="336" customWidth="1"/>
    <col min="774" max="774" width="9.16015625" style="336" customWidth="1"/>
    <col min="775" max="775" width="5" style="336" customWidth="1"/>
    <col min="776" max="776" width="77.83203125" style="336" customWidth="1"/>
    <col min="777" max="778" width="20" style="336" customWidth="1"/>
    <col min="779" max="779" width="1.66796875" style="336" customWidth="1"/>
    <col min="780" max="1024" width="9.16015625" style="336" customWidth="1"/>
    <col min="1025" max="1025" width="8.33203125" style="336" customWidth="1"/>
    <col min="1026" max="1026" width="1.66796875" style="336" customWidth="1"/>
    <col min="1027" max="1028" width="5" style="336" customWidth="1"/>
    <col min="1029" max="1029" width="11.66015625" style="336" customWidth="1"/>
    <col min="1030" max="1030" width="9.16015625" style="336" customWidth="1"/>
    <col min="1031" max="1031" width="5" style="336" customWidth="1"/>
    <col min="1032" max="1032" width="77.83203125" style="336" customWidth="1"/>
    <col min="1033" max="1034" width="20" style="336" customWidth="1"/>
    <col min="1035" max="1035" width="1.66796875" style="336" customWidth="1"/>
    <col min="1036" max="1280" width="9.16015625" style="336" customWidth="1"/>
    <col min="1281" max="1281" width="8.33203125" style="336" customWidth="1"/>
    <col min="1282" max="1282" width="1.66796875" style="336" customWidth="1"/>
    <col min="1283" max="1284" width="5" style="336" customWidth="1"/>
    <col min="1285" max="1285" width="11.66015625" style="336" customWidth="1"/>
    <col min="1286" max="1286" width="9.16015625" style="336" customWidth="1"/>
    <col min="1287" max="1287" width="5" style="336" customWidth="1"/>
    <col min="1288" max="1288" width="77.83203125" style="336" customWidth="1"/>
    <col min="1289" max="1290" width="20" style="336" customWidth="1"/>
    <col min="1291" max="1291" width="1.66796875" style="336" customWidth="1"/>
    <col min="1292" max="1536" width="9.16015625" style="336" customWidth="1"/>
    <col min="1537" max="1537" width="8.33203125" style="336" customWidth="1"/>
    <col min="1538" max="1538" width="1.66796875" style="336" customWidth="1"/>
    <col min="1539" max="1540" width="5" style="336" customWidth="1"/>
    <col min="1541" max="1541" width="11.66015625" style="336" customWidth="1"/>
    <col min="1542" max="1542" width="9.16015625" style="336" customWidth="1"/>
    <col min="1543" max="1543" width="5" style="336" customWidth="1"/>
    <col min="1544" max="1544" width="77.83203125" style="336" customWidth="1"/>
    <col min="1545" max="1546" width="20" style="336" customWidth="1"/>
    <col min="1547" max="1547" width="1.66796875" style="336" customWidth="1"/>
    <col min="1548" max="1792" width="9.16015625" style="336" customWidth="1"/>
    <col min="1793" max="1793" width="8.33203125" style="336" customWidth="1"/>
    <col min="1794" max="1794" width="1.66796875" style="336" customWidth="1"/>
    <col min="1795" max="1796" width="5" style="336" customWidth="1"/>
    <col min="1797" max="1797" width="11.66015625" style="336" customWidth="1"/>
    <col min="1798" max="1798" width="9.16015625" style="336" customWidth="1"/>
    <col min="1799" max="1799" width="5" style="336" customWidth="1"/>
    <col min="1800" max="1800" width="77.83203125" style="336" customWidth="1"/>
    <col min="1801" max="1802" width="20" style="336" customWidth="1"/>
    <col min="1803" max="1803" width="1.66796875" style="336" customWidth="1"/>
    <col min="1804" max="2048" width="9.16015625" style="336" customWidth="1"/>
    <col min="2049" max="2049" width="8.33203125" style="336" customWidth="1"/>
    <col min="2050" max="2050" width="1.66796875" style="336" customWidth="1"/>
    <col min="2051" max="2052" width="5" style="336" customWidth="1"/>
    <col min="2053" max="2053" width="11.66015625" style="336" customWidth="1"/>
    <col min="2054" max="2054" width="9.16015625" style="336" customWidth="1"/>
    <col min="2055" max="2055" width="5" style="336" customWidth="1"/>
    <col min="2056" max="2056" width="77.83203125" style="336" customWidth="1"/>
    <col min="2057" max="2058" width="20" style="336" customWidth="1"/>
    <col min="2059" max="2059" width="1.66796875" style="336" customWidth="1"/>
    <col min="2060" max="2304" width="9.16015625" style="336" customWidth="1"/>
    <col min="2305" max="2305" width="8.33203125" style="336" customWidth="1"/>
    <col min="2306" max="2306" width="1.66796875" style="336" customWidth="1"/>
    <col min="2307" max="2308" width="5" style="336" customWidth="1"/>
    <col min="2309" max="2309" width="11.66015625" style="336" customWidth="1"/>
    <col min="2310" max="2310" width="9.16015625" style="336" customWidth="1"/>
    <col min="2311" max="2311" width="5" style="336" customWidth="1"/>
    <col min="2312" max="2312" width="77.83203125" style="336" customWidth="1"/>
    <col min="2313" max="2314" width="20" style="336" customWidth="1"/>
    <col min="2315" max="2315" width="1.66796875" style="336" customWidth="1"/>
    <col min="2316" max="2560" width="9.16015625" style="336" customWidth="1"/>
    <col min="2561" max="2561" width="8.33203125" style="336" customWidth="1"/>
    <col min="2562" max="2562" width="1.66796875" style="336" customWidth="1"/>
    <col min="2563" max="2564" width="5" style="336" customWidth="1"/>
    <col min="2565" max="2565" width="11.66015625" style="336" customWidth="1"/>
    <col min="2566" max="2566" width="9.16015625" style="336" customWidth="1"/>
    <col min="2567" max="2567" width="5" style="336" customWidth="1"/>
    <col min="2568" max="2568" width="77.83203125" style="336" customWidth="1"/>
    <col min="2569" max="2570" width="20" style="336" customWidth="1"/>
    <col min="2571" max="2571" width="1.66796875" style="336" customWidth="1"/>
    <col min="2572" max="2816" width="9.16015625" style="336" customWidth="1"/>
    <col min="2817" max="2817" width="8.33203125" style="336" customWidth="1"/>
    <col min="2818" max="2818" width="1.66796875" style="336" customWidth="1"/>
    <col min="2819" max="2820" width="5" style="336" customWidth="1"/>
    <col min="2821" max="2821" width="11.66015625" style="336" customWidth="1"/>
    <col min="2822" max="2822" width="9.16015625" style="336" customWidth="1"/>
    <col min="2823" max="2823" width="5" style="336" customWidth="1"/>
    <col min="2824" max="2824" width="77.83203125" style="336" customWidth="1"/>
    <col min="2825" max="2826" width="20" style="336" customWidth="1"/>
    <col min="2827" max="2827" width="1.66796875" style="336" customWidth="1"/>
    <col min="2828" max="3072" width="9.16015625" style="336" customWidth="1"/>
    <col min="3073" max="3073" width="8.33203125" style="336" customWidth="1"/>
    <col min="3074" max="3074" width="1.66796875" style="336" customWidth="1"/>
    <col min="3075" max="3076" width="5" style="336" customWidth="1"/>
    <col min="3077" max="3077" width="11.66015625" style="336" customWidth="1"/>
    <col min="3078" max="3078" width="9.16015625" style="336" customWidth="1"/>
    <col min="3079" max="3079" width="5" style="336" customWidth="1"/>
    <col min="3080" max="3080" width="77.83203125" style="336" customWidth="1"/>
    <col min="3081" max="3082" width="20" style="336" customWidth="1"/>
    <col min="3083" max="3083" width="1.66796875" style="336" customWidth="1"/>
    <col min="3084" max="3328" width="9.16015625" style="336" customWidth="1"/>
    <col min="3329" max="3329" width="8.33203125" style="336" customWidth="1"/>
    <col min="3330" max="3330" width="1.66796875" style="336" customWidth="1"/>
    <col min="3331" max="3332" width="5" style="336" customWidth="1"/>
    <col min="3333" max="3333" width="11.66015625" style="336" customWidth="1"/>
    <col min="3334" max="3334" width="9.16015625" style="336" customWidth="1"/>
    <col min="3335" max="3335" width="5" style="336" customWidth="1"/>
    <col min="3336" max="3336" width="77.83203125" style="336" customWidth="1"/>
    <col min="3337" max="3338" width="20" style="336" customWidth="1"/>
    <col min="3339" max="3339" width="1.66796875" style="336" customWidth="1"/>
    <col min="3340" max="3584" width="9.16015625" style="336" customWidth="1"/>
    <col min="3585" max="3585" width="8.33203125" style="336" customWidth="1"/>
    <col min="3586" max="3586" width="1.66796875" style="336" customWidth="1"/>
    <col min="3587" max="3588" width="5" style="336" customWidth="1"/>
    <col min="3589" max="3589" width="11.66015625" style="336" customWidth="1"/>
    <col min="3590" max="3590" width="9.16015625" style="336" customWidth="1"/>
    <col min="3591" max="3591" width="5" style="336" customWidth="1"/>
    <col min="3592" max="3592" width="77.83203125" style="336" customWidth="1"/>
    <col min="3593" max="3594" width="20" style="336" customWidth="1"/>
    <col min="3595" max="3595" width="1.66796875" style="336" customWidth="1"/>
    <col min="3596" max="3840" width="9.16015625" style="336" customWidth="1"/>
    <col min="3841" max="3841" width="8.33203125" style="336" customWidth="1"/>
    <col min="3842" max="3842" width="1.66796875" style="336" customWidth="1"/>
    <col min="3843" max="3844" width="5" style="336" customWidth="1"/>
    <col min="3845" max="3845" width="11.66015625" style="336" customWidth="1"/>
    <col min="3846" max="3846" width="9.16015625" style="336" customWidth="1"/>
    <col min="3847" max="3847" width="5" style="336" customWidth="1"/>
    <col min="3848" max="3848" width="77.83203125" style="336" customWidth="1"/>
    <col min="3849" max="3850" width="20" style="336" customWidth="1"/>
    <col min="3851" max="3851" width="1.66796875" style="336" customWidth="1"/>
    <col min="3852" max="4096" width="9.16015625" style="336" customWidth="1"/>
    <col min="4097" max="4097" width="8.33203125" style="336" customWidth="1"/>
    <col min="4098" max="4098" width="1.66796875" style="336" customWidth="1"/>
    <col min="4099" max="4100" width="5" style="336" customWidth="1"/>
    <col min="4101" max="4101" width="11.66015625" style="336" customWidth="1"/>
    <col min="4102" max="4102" width="9.16015625" style="336" customWidth="1"/>
    <col min="4103" max="4103" width="5" style="336" customWidth="1"/>
    <col min="4104" max="4104" width="77.83203125" style="336" customWidth="1"/>
    <col min="4105" max="4106" width="20" style="336" customWidth="1"/>
    <col min="4107" max="4107" width="1.66796875" style="336" customWidth="1"/>
    <col min="4108" max="4352" width="9.16015625" style="336" customWidth="1"/>
    <col min="4353" max="4353" width="8.33203125" style="336" customWidth="1"/>
    <col min="4354" max="4354" width="1.66796875" style="336" customWidth="1"/>
    <col min="4355" max="4356" width="5" style="336" customWidth="1"/>
    <col min="4357" max="4357" width="11.66015625" style="336" customWidth="1"/>
    <col min="4358" max="4358" width="9.16015625" style="336" customWidth="1"/>
    <col min="4359" max="4359" width="5" style="336" customWidth="1"/>
    <col min="4360" max="4360" width="77.83203125" style="336" customWidth="1"/>
    <col min="4361" max="4362" width="20" style="336" customWidth="1"/>
    <col min="4363" max="4363" width="1.66796875" style="336" customWidth="1"/>
    <col min="4364" max="4608" width="9.16015625" style="336" customWidth="1"/>
    <col min="4609" max="4609" width="8.33203125" style="336" customWidth="1"/>
    <col min="4610" max="4610" width="1.66796875" style="336" customWidth="1"/>
    <col min="4611" max="4612" width="5" style="336" customWidth="1"/>
    <col min="4613" max="4613" width="11.66015625" style="336" customWidth="1"/>
    <col min="4614" max="4614" width="9.16015625" style="336" customWidth="1"/>
    <col min="4615" max="4615" width="5" style="336" customWidth="1"/>
    <col min="4616" max="4616" width="77.83203125" style="336" customWidth="1"/>
    <col min="4617" max="4618" width="20" style="336" customWidth="1"/>
    <col min="4619" max="4619" width="1.66796875" style="336" customWidth="1"/>
    <col min="4620" max="4864" width="9.16015625" style="336" customWidth="1"/>
    <col min="4865" max="4865" width="8.33203125" style="336" customWidth="1"/>
    <col min="4866" max="4866" width="1.66796875" style="336" customWidth="1"/>
    <col min="4867" max="4868" width="5" style="336" customWidth="1"/>
    <col min="4869" max="4869" width="11.66015625" style="336" customWidth="1"/>
    <col min="4870" max="4870" width="9.16015625" style="336" customWidth="1"/>
    <col min="4871" max="4871" width="5" style="336" customWidth="1"/>
    <col min="4872" max="4872" width="77.83203125" style="336" customWidth="1"/>
    <col min="4873" max="4874" width="20" style="336" customWidth="1"/>
    <col min="4875" max="4875" width="1.66796875" style="336" customWidth="1"/>
    <col min="4876" max="5120" width="9.16015625" style="336" customWidth="1"/>
    <col min="5121" max="5121" width="8.33203125" style="336" customWidth="1"/>
    <col min="5122" max="5122" width="1.66796875" style="336" customWidth="1"/>
    <col min="5123" max="5124" width="5" style="336" customWidth="1"/>
    <col min="5125" max="5125" width="11.66015625" style="336" customWidth="1"/>
    <col min="5126" max="5126" width="9.16015625" style="336" customWidth="1"/>
    <col min="5127" max="5127" width="5" style="336" customWidth="1"/>
    <col min="5128" max="5128" width="77.83203125" style="336" customWidth="1"/>
    <col min="5129" max="5130" width="20" style="336" customWidth="1"/>
    <col min="5131" max="5131" width="1.66796875" style="336" customWidth="1"/>
    <col min="5132" max="5376" width="9.16015625" style="336" customWidth="1"/>
    <col min="5377" max="5377" width="8.33203125" style="336" customWidth="1"/>
    <col min="5378" max="5378" width="1.66796875" style="336" customWidth="1"/>
    <col min="5379" max="5380" width="5" style="336" customWidth="1"/>
    <col min="5381" max="5381" width="11.66015625" style="336" customWidth="1"/>
    <col min="5382" max="5382" width="9.16015625" style="336" customWidth="1"/>
    <col min="5383" max="5383" width="5" style="336" customWidth="1"/>
    <col min="5384" max="5384" width="77.83203125" style="336" customWidth="1"/>
    <col min="5385" max="5386" width="20" style="336" customWidth="1"/>
    <col min="5387" max="5387" width="1.66796875" style="336" customWidth="1"/>
    <col min="5388" max="5632" width="9.16015625" style="336" customWidth="1"/>
    <col min="5633" max="5633" width="8.33203125" style="336" customWidth="1"/>
    <col min="5634" max="5634" width="1.66796875" style="336" customWidth="1"/>
    <col min="5635" max="5636" width="5" style="336" customWidth="1"/>
    <col min="5637" max="5637" width="11.66015625" style="336" customWidth="1"/>
    <col min="5638" max="5638" width="9.16015625" style="336" customWidth="1"/>
    <col min="5639" max="5639" width="5" style="336" customWidth="1"/>
    <col min="5640" max="5640" width="77.83203125" style="336" customWidth="1"/>
    <col min="5641" max="5642" width="20" style="336" customWidth="1"/>
    <col min="5643" max="5643" width="1.66796875" style="336" customWidth="1"/>
    <col min="5644" max="5888" width="9.16015625" style="336" customWidth="1"/>
    <col min="5889" max="5889" width="8.33203125" style="336" customWidth="1"/>
    <col min="5890" max="5890" width="1.66796875" style="336" customWidth="1"/>
    <col min="5891" max="5892" width="5" style="336" customWidth="1"/>
    <col min="5893" max="5893" width="11.66015625" style="336" customWidth="1"/>
    <col min="5894" max="5894" width="9.16015625" style="336" customWidth="1"/>
    <col min="5895" max="5895" width="5" style="336" customWidth="1"/>
    <col min="5896" max="5896" width="77.83203125" style="336" customWidth="1"/>
    <col min="5897" max="5898" width="20" style="336" customWidth="1"/>
    <col min="5899" max="5899" width="1.66796875" style="336" customWidth="1"/>
    <col min="5900" max="6144" width="9.16015625" style="336" customWidth="1"/>
    <col min="6145" max="6145" width="8.33203125" style="336" customWidth="1"/>
    <col min="6146" max="6146" width="1.66796875" style="336" customWidth="1"/>
    <col min="6147" max="6148" width="5" style="336" customWidth="1"/>
    <col min="6149" max="6149" width="11.66015625" style="336" customWidth="1"/>
    <col min="6150" max="6150" width="9.16015625" style="336" customWidth="1"/>
    <col min="6151" max="6151" width="5" style="336" customWidth="1"/>
    <col min="6152" max="6152" width="77.83203125" style="336" customWidth="1"/>
    <col min="6153" max="6154" width="20" style="336" customWidth="1"/>
    <col min="6155" max="6155" width="1.66796875" style="336" customWidth="1"/>
    <col min="6156" max="6400" width="9.16015625" style="336" customWidth="1"/>
    <col min="6401" max="6401" width="8.33203125" style="336" customWidth="1"/>
    <col min="6402" max="6402" width="1.66796875" style="336" customWidth="1"/>
    <col min="6403" max="6404" width="5" style="336" customWidth="1"/>
    <col min="6405" max="6405" width="11.66015625" style="336" customWidth="1"/>
    <col min="6406" max="6406" width="9.16015625" style="336" customWidth="1"/>
    <col min="6407" max="6407" width="5" style="336" customWidth="1"/>
    <col min="6408" max="6408" width="77.83203125" style="336" customWidth="1"/>
    <col min="6409" max="6410" width="20" style="336" customWidth="1"/>
    <col min="6411" max="6411" width="1.66796875" style="336" customWidth="1"/>
    <col min="6412" max="6656" width="9.16015625" style="336" customWidth="1"/>
    <col min="6657" max="6657" width="8.33203125" style="336" customWidth="1"/>
    <col min="6658" max="6658" width="1.66796875" style="336" customWidth="1"/>
    <col min="6659" max="6660" width="5" style="336" customWidth="1"/>
    <col min="6661" max="6661" width="11.66015625" style="336" customWidth="1"/>
    <col min="6662" max="6662" width="9.16015625" style="336" customWidth="1"/>
    <col min="6663" max="6663" width="5" style="336" customWidth="1"/>
    <col min="6664" max="6664" width="77.83203125" style="336" customWidth="1"/>
    <col min="6665" max="6666" width="20" style="336" customWidth="1"/>
    <col min="6667" max="6667" width="1.66796875" style="336" customWidth="1"/>
    <col min="6668" max="6912" width="9.16015625" style="336" customWidth="1"/>
    <col min="6913" max="6913" width="8.33203125" style="336" customWidth="1"/>
    <col min="6914" max="6914" width="1.66796875" style="336" customWidth="1"/>
    <col min="6915" max="6916" width="5" style="336" customWidth="1"/>
    <col min="6917" max="6917" width="11.66015625" style="336" customWidth="1"/>
    <col min="6918" max="6918" width="9.16015625" style="336" customWidth="1"/>
    <col min="6919" max="6919" width="5" style="336" customWidth="1"/>
    <col min="6920" max="6920" width="77.83203125" style="336" customWidth="1"/>
    <col min="6921" max="6922" width="20" style="336" customWidth="1"/>
    <col min="6923" max="6923" width="1.66796875" style="336" customWidth="1"/>
    <col min="6924" max="7168" width="9.16015625" style="336" customWidth="1"/>
    <col min="7169" max="7169" width="8.33203125" style="336" customWidth="1"/>
    <col min="7170" max="7170" width="1.66796875" style="336" customWidth="1"/>
    <col min="7171" max="7172" width="5" style="336" customWidth="1"/>
    <col min="7173" max="7173" width="11.66015625" style="336" customWidth="1"/>
    <col min="7174" max="7174" width="9.16015625" style="336" customWidth="1"/>
    <col min="7175" max="7175" width="5" style="336" customWidth="1"/>
    <col min="7176" max="7176" width="77.83203125" style="336" customWidth="1"/>
    <col min="7177" max="7178" width="20" style="336" customWidth="1"/>
    <col min="7179" max="7179" width="1.66796875" style="336" customWidth="1"/>
    <col min="7180" max="7424" width="9.16015625" style="336" customWidth="1"/>
    <col min="7425" max="7425" width="8.33203125" style="336" customWidth="1"/>
    <col min="7426" max="7426" width="1.66796875" style="336" customWidth="1"/>
    <col min="7427" max="7428" width="5" style="336" customWidth="1"/>
    <col min="7429" max="7429" width="11.66015625" style="336" customWidth="1"/>
    <col min="7430" max="7430" width="9.16015625" style="336" customWidth="1"/>
    <col min="7431" max="7431" width="5" style="336" customWidth="1"/>
    <col min="7432" max="7432" width="77.83203125" style="336" customWidth="1"/>
    <col min="7433" max="7434" width="20" style="336" customWidth="1"/>
    <col min="7435" max="7435" width="1.66796875" style="336" customWidth="1"/>
    <col min="7436" max="7680" width="9.16015625" style="336" customWidth="1"/>
    <col min="7681" max="7681" width="8.33203125" style="336" customWidth="1"/>
    <col min="7682" max="7682" width="1.66796875" style="336" customWidth="1"/>
    <col min="7683" max="7684" width="5" style="336" customWidth="1"/>
    <col min="7685" max="7685" width="11.66015625" style="336" customWidth="1"/>
    <col min="7686" max="7686" width="9.16015625" style="336" customWidth="1"/>
    <col min="7687" max="7687" width="5" style="336" customWidth="1"/>
    <col min="7688" max="7688" width="77.83203125" style="336" customWidth="1"/>
    <col min="7689" max="7690" width="20" style="336" customWidth="1"/>
    <col min="7691" max="7691" width="1.66796875" style="336" customWidth="1"/>
    <col min="7692" max="7936" width="9.16015625" style="336" customWidth="1"/>
    <col min="7937" max="7937" width="8.33203125" style="336" customWidth="1"/>
    <col min="7938" max="7938" width="1.66796875" style="336" customWidth="1"/>
    <col min="7939" max="7940" width="5" style="336" customWidth="1"/>
    <col min="7941" max="7941" width="11.66015625" style="336" customWidth="1"/>
    <col min="7942" max="7942" width="9.16015625" style="336" customWidth="1"/>
    <col min="7943" max="7943" width="5" style="336" customWidth="1"/>
    <col min="7944" max="7944" width="77.83203125" style="336" customWidth="1"/>
    <col min="7945" max="7946" width="20" style="336" customWidth="1"/>
    <col min="7947" max="7947" width="1.66796875" style="336" customWidth="1"/>
    <col min="7948" max="8192" width="9.16015625" style="336" customWidth="1"/>
    <col min="8193" max="8193" width="8.33203125" style="336" customWidth="1"/>
    <col min="8194" max="8194" width="1.66796875" style="336" customWidth="1"/>
    <col min="8195" max="8196" width="5" style="336" customWidth="1"/>
    <col min="8197" max="8197" width="11.66015625" style="336" customWidth="1"/>
    <col min="8198" max="8198" width="9.16015625" style="336" customWidth="1"/>
    <col min="8199" max="8199" width="5" style="336" customWidth="1"/>
    <col min="8200" max="8200" width="77.83203125" style="336" customWidth="1"/>
    <col min="8201" max="8202" width="20" style="336" customWidth="1"/>
    <col min="8203" max="8203" width="1.66796875" style="336" customWidth="1"/>
    <col min="8204" max="8448" width="9.16015625" style="336" customWidth="1"/>
    <col min="8449" max="8449" width="8.33203125" style="336" customWidth="1"/>
    <col min="8450" max="8450" width="1.66796875" style="336" customWidth="1"/>
    <col min="8451" max="8452" width="5" style="336" customWidth="1"/>
    <col min="8453" max="8453" width="11.66015625" style="336" customWidth="1"/>
    <col min="8454" max="8454" width="9.16015625" style="336" customWidth="1"/>
    <col min="8455" max="8455" width="5" style="336" customWidth="1"/>
    <col min="8456" max="8456" width="77.83203125" style="336" customWidth="1"/>
    <col min="8457" max="8458" width="20" style="336" customWidth="1"/>
    <col min="8459" max="8459" width="1.66796875" style="336" customWidth="1"/>
    <col min="8460" max="8704" width="9.16015625" style="336" customWidth="1"/>
    <col min="8705" max="8705" width="8.33203125" style="336" customWidth="1"/>
    <col min="8706" max="8706" width="1.66796875" style="336" customWidth="1"/>
    <col min="8707" max="8708" width="5" style="336" customWidth="1"/>
    <col min="8709" max="8709" width="11.66015625" style="336" customWidth="1"/>
    <col min="8710" max="8710" width="9.16015625" style="336" customWidth="1"/>
    <col min="8711" max="8711" width="5" style="336" customWidth="1"/>
    <col min="8712" max="8712" width="77.83203125" style="336" customWidth="1"/>
    <col min="8713" max="8714" width="20" style="336" customWidth="1"/>
    <col min="8715" max="8715" width="1.66796875" style="336" customWidth="1"/>
    <col min="8716" max="8960" width="9.16015625" style="336" customWidth="1"/>
    <col min="8961" max="8961" width="8.33203125" style="336" customWidth="1"/>
    <col min="8962" max="8962" width="1.66796875" style="336" customWidth="1"/>
    <col min="8963" max="8964" width="5" style="336" customWidth="1"/>
    <col min="8965" max="8965" width="11.66015625" style="336" customWidth="1"/>
    <col min="8966" max="8966" width="9.16015625" style="336" customWidth="1"/>
    <col min="8967" max="8967" width="5" style="336" customWidth="1"/>
    <col min="8968" max="8968" width="77.83203125" style="336" customWidth="1"/>
    <col min="8969" max="8970" width="20" style="336" customWidth="1"/>
    <col min="8971" max="8971" width="1.66796875" style="336" customWidth="1"/>
    <col min="8972" max="9216" width="9.16015625" style="336" customWidth="1"/>
    <col min="9217" max="9217" width="8.33203125" style="336" customWidth="1"/>
    <col min="9218" max="9218" width="1.66796875" style="336" customWidth="1"/>
    <col min="9219" max="9220" width="5" style="336" customWidth="1"/>
    <col min="9221" max="9221" width="11.66015625" style="336" customWidth="1"/>
    <col min="9222" max="9222" width="9.16015625" style="336" customWidth="1"/>
    <col min="9223" max="9223" width="5" style="336" customWidth="1"/>
    <col min="9224" max="9224" width="77.83203125" style="336" customWidth="1"/>
    <col min="9225" max="9226" width="20" style="336" customWidth="1"/>
    <col min="9227" max="9227" width="1.66796875" style="336" customWidth="1"/>
    <col min="9228" max="9472" width="9.16015625" style="336" customWidth="1"/>
    <col min="9473" max="9473" width="8.33203125" style="336" customWidth="1"/>
    <col min="9474" max="9474" width="1.66796875" style="336" customWidth="1"/>
    <col min="9475" max="9476" width="5" style="336" customWidth="1"/>
    <col min="9477" max="9477" width="11.66015625" style="336" customWidth="1"/>
    <col min="9478" max="9478" width="9.16015625" style="336" customWidth="1"/>
    <col min="9479" max="9479" width="5" style="336" customWidth="1"/>
    <col min="9480" max="9480" width="77.83203125" style="336" customWidth="1"/>
    <col min="9481" max="9482" width="20" style="336" customWidth="1"/>
    <col min="9483" max="9483" width="1.66796875" style="336" customWidth="1"/>
    <col min="9484" max="9728" width="9.16015625" style="336" customWidth="1"/>
    <col min="9729" max="9729" width="8.33203125" style="336" customWidth="1"/>
    <col min="9730" max="9730" width="1.66796875" style="336" customWidth="1"/>
    <col min="9731" max="9732" width="5" style="336" customWidth="1"/>
    <col min="9733" max="9733" width="11.66015625" style="336" customWidth="1"/>
    <col min="9734" max="9734" width="9.16015625" style="336" customWidth="1"/>
    <col min="9735" max="9735" width="5" style="336" customWidth="1"/>
    <col min="9736" max="9736" width="77.83203125" style="336" customWidth="1"/>
    <col min="9737" max="9738" width="20" style="336" customWidth="1"/>
    <col min="9739" max="9739" width="1.66796875" style="336" customWidth="1"/>
    <col min="9740" max="9984" width="9.16015625" style="336" customWidth="1"/>
    <col min="9985" max="9985" width="8.33203125" style="336" customWidth="1"/>
    <col min="9986" max="9986" width="1.66796875" style="336" customWidth="1"/>
    <col min="9987" max="9988" width="5" style="336" customWidth="1"/>
    <col min="9989" max="9989" width="11.66015625" style="336" customWidth="1"/>
    <col min="9990" max="9990" width="9.16015625" style="336" customWidth="1"/>
    <col min="9991" max="9991" width="5" style="336" customWidth="1"/>
    <col min="9992" max="9992" width="77.83203125" style="336" customWidth="1"/>
    <col min="9993" max="9994" width="20" style="336" customWidth="1"/>
    <col min="9995" max="9995" width="1.66796875" style="336" customWidth="1"/>
    <col min="9996" max="10240" width="9.16015625" style="336" customWidth="1"/>
    <col min="10241" max="10241" width="8.33203125" style="336" customWidth="1"/>
    <col min="10242" max="10242" width="1.66796875" style="336" customWidth="1"/>
    <col min="10243" max="10244" width="5" style="336" customWidth="1"/>
    <col min="10245" max="10245" width="11.66015625" style="336" customWidth="1"/>
    <col min="10246" max="10246" width="9.16015625" style="336" customWidth="1"/>
    <col min="10247" max="10247" width="5" style="336" customWidth="1"/>
    <col min="10248" max="10248" width="77.83203125" style="336" customWidth="1"/>
    <col min="10249" max="10250" width="20" style="336" customWidth="1"/>
    <col min="10251" max="10251" width="1.66796875" style="336" customWidth="1"/>
    <col min="10252" max="10496" width="9.16015625" style="336" customWidth="1"/>
    <col min="10497" max="10497" width="8.33203125" style="336" customWidth="1"/>
    <col min="10498" max="10498" width="1.66796875" style="336" customWidth="1"/>
    <col min="10499" max="10500" width="5" style="336" customWidth="1"/>
    <col min="10501" max="10501" width="11.66015625" style="336" customWidth="1"/>
    <col min="10502" max="10502" width="9.16015625" style="336" customWidth="1"/>
    <col min="10503" max="10503" width="5" style="336" customWidth="1"/>
    <col min="10504" max="10504" width="77.83203125" style="336" customWidth="1"/>
    <col min="10505" max="10506" width="20" style="336" customWidth="1"/>
    <col min="10507" max="10507" width="1.66796875" style="336" customWidth="1"/>
    <col min="10508" max="10752" width="9.16015625" style="336" customWidth="1"/>
    <col min="10753" max="10753" width="8.33203125" style="336" customWidth="1"/>
    <col min="10754" max="10754" width="1.66796875" style="336" customWidth="1"/>
    <col min="10755" max="10756" width="5" style="336" customWidth="1"/>
    <col min="10757" max="10757" width="11.66015625" style="336" customWidth="1"/>
    <col min="10758" max="10758" width="9.16015625" style="336" customWidth="1"/>
    <col min="10759" max="10759" width="5" style="336" customWidth="1"/>
    <col min="10760" max="10760" width="77.83203125" style="336" customWidth="1"/>
    <col min="10761" max="10762" width="20" style="336" customWidth="1"/>
    <col min="10763" max="10763" width="1.66796875" style="336" customWidth="1"/>
    <col min="10764" max="11008" width="9.16015625" style="336" customWidth="1"/>
    <col min="11009" max="11009" width="8.33203125" style="336" customWidth="1"/>
    <col min="11010" max="11010" width="1.66796875" style="336" customWidth="1"/>
    <col min="11011" max="11012" width="5" style="336" customWidth="1"/>
    <col min="11013" max="11013" width="11.66015625" style="336" customWidth="1"/>
    <col min="11014" max="11014" width="9.16015625" style="336" customWidth="1"/>
    <col min="11015" max="11015" width="5" style="336" customWidth="1"/>
    <col min="11016" max="11016" width="77.83203125" style="336" customWidth="1"/>
    <col min="11017" max="11018" width="20" style="336" customWidth="1"/>
    <col min="11019" max="11019" width="1.66796875" style="336" customWidth="1"/>
    <col min="11020" max="11264" width="9.16015625" style="336" customWidth="1"/>
    <col min="11265" max="11265" width="8.33203125" style="336" customWidth="1"/>
    <col min="11266" max="11266" width="1.66796875" style="336" customWidth="1"/>
    <col min="11267" max="11268" width="5" style="336" customWidth="1"/>
    <col min="11269" max="11269" width="11.66015625" style="336" customWidth="1"/>
    <col min="11270" max="11270" width="9.16015625" style="336" customWidth="1"/>
    <col min="11271" max="11271" width="5" style="336" customWidth="1"/>
    <col min="11272" max="11272" width="77.83203125" style="336" customWidth="1"/>
    <col min="11273" max="11274" width="20" style="336" customWidth="1"/>
    <col min="11275" max="11275" width="1.66796875" style="336" customWidth="1"/>
    <col min="11276" max="11520" width="9.16015625" style="336" customWidth="1"/>
    <col min="11521" max="11521" width="8.33203125" style="336" customWidth="1"/>
    <col min="11522" max="11522" width="1.66796875" style="336" customWidth="1"/>
    <col min="11523" max="11524" width="5" style="336" customWidth="1"/>
    <col min="11525" max="11525" width="11.66015625" style="336" customWidth="1"/>
    <col min="11526" max="11526" width="9.16015625" style="336" customWidth="1"/>
    <col min="11527" max="11527" width="5" style="336" customWidth="1"/>
    <col min="11528" max="11528" width="77.83203125" style="336" customWidth="1"/>
    <col min="11529" max="11530" width="20" style="336" customWidth="1"/>
    <col min="11531" max="11531" width="1.66796875" style="336" customWidth="1"/>
    <col min="11532" max="11776" width="9.16015625" style="336" customWidth="1"/>
    <col min="11777" max="11777" width="8.33203125" style="336" customWidth="1"/>
    <col min="11778" max="11778" width="1.66796875" style="336" customWidth="1"/>
    <col min="11779" max="11780" width="5" style="336" customWidth="1"/>
    <col min="11781" max="11781" width="11.66015625" style="336" customWidth="1"/>
    <col min="11782" max="11782" width="9.16015625" style="336" customWidth="1"/>
    <col min="11783" max="11783" width="5" style="336" customWidth="1"/>
    <col min="11784" max="11784" width="77.83203125" style="336" customWidth="1"/>
    <col min="11785" max="11786" width="20" style="336" customWidth="1"/>
    <col min="11787" max="11787" width="1.66796875" style="336" customWidth="1"/>
    <col min="11788" max="12032" width="9.16015625" style="336" customWidth="1"/>
    <col min="12033" max="12033" width="8.33203125" style="336" customWidth="1"/>
    <col min="12034" max="12034" width="1.66796875" style="336" customWidth="1"/>
    <col min="12035" max="12036" width="5" style="336" customWidth="1"/>
    <col min="12037" max="12037" width="11.66015625" style="336" customWidth="1"/>
    <col min="12038" max="12038" width="9.16015625" style="336" customWidth="1"/>
    <col min="12039" max="12039" width="5" style="336" customWidth="1"/>
    <col min="12040" max="12040" width="77.83203125" style="336" customWidth="1"/>
    <col min="12041" max="12042" width="20" style="336" customWidth="1"/>
    <col min="12043" max="12043" width="1.66796875" style="336" customWidth="1"/>
    <col min="12044" max="12288" width="9.16015625" style="336" customWidth="1"/>
    <col min="12289" max="12289" width="8.33203125" style="336" customWidth="1"/>
    <col min="12290" max="12290" width="1.66796875" style="336" customWidth="1"/>
    <col min="12291" max="12292" width="5" style="336" customWidth="1"/>
    <col min="12293" max="12293" width="11.66015625" style="336" customWidth="1"/>
    <col min="12294" max="12294" width="9.16015625" style="336" customWidth="1"/>
    <col min="12295" max="12295" width="5" style="336" customWidth="1"/>
    <col min="12296" max="12296" width="77.83203125" style="336" customWidth="1"/>
    <col min="12297" max="12298" width="20" style="336" customWidth="1"/>
    <col min="12299" max="12299" width="1.66796875" style="336" customWidth="1"/>
    <col min="12300" max="12544" width="9.16015625" style="336" customWidth="1"/>
    <col min="12545" max="12545" width="8.33203125" style="336" customWidth="1"/>
    <col min="12546" max="12546" width="1.66796875" style="336" customWidth="1"/>
    <col min="12547" max="12548" width="5" style="336" customWidth="1"/>
    <col min="12549" max="12549" width="11.66015625" style="336" customWidth="1"/>
    <col min="12550" max="12550" width="9.16015625" style="336" customWidth="1"/>
    <col min="12551" max="12551" width="5" style="336" customWidth="1"/>
    <col min="12552" max="12552" width="77.83203125" style="336" customWidth="1"/>
    <col min="12553" max="12554" width="20" style="336" customWidth="1"/>
    <col min="12555" max="12555" width="1.66796875" style="336" customWidth="1"/>
    <col min="12556" max="12800" width="9.16015625" style="336" customWidth="1"/>
    <col min="12801" max="12801" width="8.33203125" style="336" customWidth="1"/>
    <col min="12802" max="12802" width="1.66796875" style="336" customWidth="1"/>
    <col min="12803" max="12804" width="5" style="336" customWidth="1"/>
    <col min="12805" max="12805" width="11.66015625" style="336" customWidth="1"/>
    <col min="12806" max="12806" width="9.16015625" style="336" customWidth="1"/>
    <col min="12807" max="12807" width="5" style="336" customWidth="1"/>
    <col min="12808" max="12808" width="77.83203125" style="336" customWidth="1"/>
    <col min="12809" max="12810" width="20" style="336" customWidth="1"/>
    <col min="12811" max="12811" width="1.66796875" style="336" customWidth="1"/>
    <col min="12812" max="13056" width="9.16015625" style="336" customWidth="1"/>
    <col min="13057" max="13057" width="8.33203125" style="336" customWidth="1"/>
    <col min="13058" max="13058" width="1.66796875" style="336" customWidth="1"/>
    <col min="13059" max="13060" width="5" style="336" customWidth="1"/>
    <col min="13061" max="13061" width="11.66015625" style="336" customWidth="1"/>
    <col min="13062" max="13062" width="9.16015625" style="336" customWidth="1"/>
    <col min="13063" max="13063" width="5" style="336" customWidth="1"/>
    <col min="13064" max="13064" width="77.83203125" style="336" customWidth="1"/>
    <col min="13065" max="13066" width="20" style="336" customWidth="1"/>
    <col min="13067" max="13067" width="1.66796875" style="336" customWidth="1"/>
    <col min="13068" max="13312" width="9.16015625" style="336" customWidth="1"/>
    <col min="13313" max="13313" width="8.33203125" style="336" customWidth="1"/>
    <col min="13314" max="13314" width="1.66796875" style="336" customWidth="1"/>
    <col min="13315" max="13316" width="5" style="336" customWidth="1"/>
    <col min="13317" max="13317" width="11.66015625" style="336" customWidth="1"/>
    <col min="13318" max="13318" width="9.16015625" style="336" customWidth="1"/>
    <col min="13319" max="13319" width="5" style="336" customWidth="1"/>
    <col min="13320" max="13320" width="77.83203125" style="336" customWidth="1"/>
    <col min="13321" max="13322" width="20" style="336" customWidth="1"/>
    <col min="13323" max="13323" width="1.66796875" style="336" customWidth="1"/>
    <col min="13324" max="13568" width="9.16015625" style="336" customWidth="1"/>
    <col min="13569" max="13569" width="8.33203125" style="336" customWidth="1"/>
    <col min="13570" max="13570" width="1.66796875" style="336" customWidth="1"/>
    <col min="13571" max="13572" width="5" style="336" customWidth="1"/>
    <col min="13573" max="13573" width="11.66015625" style="336" customWidth="1"/>
    <col min="13574" max="13574" width="9.16015625" style="336" customWidth="1"/>
    <col min="13575" max="13575" width="5" style="336" customWidth="1"/>
    <col min="13576" max="13576" width="77.83203125" style="336" customWidth="1"/>
    <col min="13577" max="13578" width="20" style="336" customWidth="1"/>
    <col min="13579" max="13579" width="1.66796875" style="336" customWidth="1"/>
    <col min="13580" max="13824" width="9.16015625" style="336" customWidth="1"/>
    <col min="13825" max="13825" width="8.33203125" style="336" customWidth="1"/>
    <col min="13826" max="13826" width="1.66796875" style="336" customWidth="1"/>
    <col min="13827" max="13828" width="5" style="336" customWidth="1"/>
    <col min="13829" max="13829" width="11.66015625" style="336" customWidth="1"/>
    <col min="13830" max="13830" width="9.16015625" style="336" customWidth="1"/>
    <col min="13831" max="13831" width="5" style="336" customWidth="1"/>
    <col min="13832" max="13832" width="77.83203125" style="336" customWidth="1"/>
    <col min="13833" max="13834" width="20" style="336" customWidth="1"/>
    <col min="13835" max="13835" width="1.66796875" style="336" customWidth="1"/>
    <col min="13836" max="14080" width="9.16015625" style="336" customWidth="1"/>
    <col min="14081" max="14081" width="8.33203125" style="336" customWidth="1"/>
    <col min="14082" max="14082" width="1.66796875" style="336" customWidth="1"/>
    <col min="14083" max="14084" width="5" style="336" customWidth="1"/>
    <col min="14085" max="14085" width="11.66015625" style="336" customWidth="1"/>
    <col min="14086" max="14086" width="9.16015625" style="336" customWidth="1"/>
    <col min="14087" max="14087" width="5" style="336" customWidth="1"/>
    <col min="14088" max="14088" width="77.83203125" style="336" customWidth="1"/>
    <col min="14089" max="14090" width="20" style="336" customWidth="1"/>
    <col min="14091" max="14091" width="1.66796875" style="336" customWidth="1"/>
    <col min="14092" max="14336" width="9.16015625" style="336" customWidth="1"/>
    <col min="14337" max="14337" width="8.33203125" style="336" customWidth="1"/>
    <col min="14338" max="14338" width="1.66796875" style="336" customWidth="1"/>
    <col min="14339" max="14340" width="5" style="336" customWidth="1"/>
    <col min="14341" max="14341" width="11.66015625" style="336" customWidth="1"/>
    <col min="14342" max="14342" width="9.16015625" style="336" customWidth="1"/>
    <col min="14343" max="14343" width="5" style="336" customWidth="1"/>
    <col min="14344" max="14344" width="77.83203125" style="336" customWidth="1"/>
    <col min="14345" max="14346" width="20" style="336" customWidth="1"/>
    <col min="14347" max="14347" width="1.66796875" style="336" customWidth="1"/>
    <col min="14348" max="14592" width="9.16015625" style="336" customWidth="1"/>
    <col min="14593" max="14593" width="8.33203125" style="336" customWidth="1"/>
    <col min="14594" max="14594" width="1.66796875" style="336" customWidth="1"/>
    <col min="14595" max="14596" width="5" style="336" customWidth="1"/>
    <col min="14597" max="14597" width="11.66015625" style="336" customWidth="1"/>
    <col min="14598" max="14598" width="9.16015625" style="336" customWidth="1"/>
    <col min="14599" max="14599" width="5" style="336" customWidth="1"/>
    <col min="14600" max="14600" width="77.83203125" style="336" customWidth="1"/>
    <col min="14601" max="14602" width="20" style="336" customWidth="1"/>
    <col min="14603" max="14603" width="1.66796875" style="336" customWidth="1"/>
    <col min="14604" max="14848" width="9.16015625" style="336" customWidth="1"/>
    <col min="14849" max="14849" width="8.33203125" style="336" customWidth="1"/>
    <col min="14850" max="14850" width="1.66796875" style="336" customWidth="1"/>
    <col min="14851" max="14852" width="5" style="336" customWidth="1"/>
    <col min="14853" max="14853" width="11.66015625" style="336" customWidth="1"/>
    <col min="14854" max="14854" width="9.16015625" style="336" customWidth="1"/>
    <col min="14855" max="14855" width="5" style="336" customWidth="1"/>
    <col min="14856" max="14856" width="77.83203125" style="336" customWidth="1"/>
    <col min="14857" max="14858" width="20" style="336" customWidth="1"/>
    <col min="14859" max="14859" width="1.66796875" style="336" customWidth="1"/>
    <col min="14860" max="15104" width="9.16015625" style="336" customWidth="1"/>
    <col min="15105" max="15105" width="8.33203125" style="336" customWidth="1"/>
    <col min="15106" max="15106" width="1.66796875" style="336" customWidth="1"/>
    <col min="15107" max="15108" width="5" style="336" customWidth="1"/>
    <col min="15109" max="15109" width="11.66015625" style="336" customWidth="1"/>
    <col min="15110" max="15110" width="9.16015625" style="336" customWidth="1"/>
    <col min="15111" max="15111" width="5" style="336" customWidth="1"/>
    <col min="15112" max="15112" width="77.83203125" style="336" customWidth="1"/>
    <col min="15113" max="15114" width="20" style="336" customWidth="1"/>
    <col min="15115" max="15115" width="1.66796875" style="336" customWidth="1"/>
    <col min="15116" max="15360" width="9.16015625" style="336" customWidth="1"/>
    <col min="15361" max="15361" width="8.33203125" style="336" customWidth="1"/>
    <col min="15362" max="15362" width="1.66796875" style="336" customWidth="1"/>
    <col min="15363" max="15364" width="5" style="336" customWidth="1"/>
    <col min="15365" max="15365" width="11.66015625" style="336" customWidth="1"/>
    <col min="15366" max="15366" width="9.16015625" style="336" customWidth="1"/>
    <col min="15367" max="15367" width="5" style="336" customWidth="1"/>
    <col min="15368" max="15368" width="77.83203125" style="336" customWidth="1"/>
    <col min="15369" max="15370" width="20" style="336" customWidth="1"/>
    <col min="15371" max="15371" width="1.66796875" style="336" customWidth="1"/>
    <col min="15372" max="15616" width="9.16015625" style="336" customWidth="1"/>
    <col min="15617" max="15617" width="8.33203125" style="336" customWidth="1"/>
    <col min="15618" max="15618" width="1.66796875" style="336" customWidth="1"/>
    <col min="15619" max="15620" width="5" style="336" customWidth="1"/>
    <col min="15621" max="15621" width="11.66015625" style="336" customWidth="1"/>
    <col min="15622" max="15622" width="9.16015625" style="336" customWidth="1"/>
    <col min="15623" max="15623" width="5" style="336" customWidth="1"/>
    <col min="15624" max="15624" width="77.83203125" style="336" customWidth="1"/>
    <col min="15625" max="15626" width="20" style="336" customWidth="1"/>
    <col min="15627" max="15627" width="1.66796875" style="336" customWidth="1"/>
    <col min="15628" max="15872" width="9.16015625" style="336" customWidth="1"/>
    <col min="15873" max="15873" width="8.33203125" style="336" customWidth="1"/>
    <col min="15874" max="15874" width="1.66796875" style="336" customWidth="1"/>
    <col min="15875" max="15876" width="5" style="336" customWidth="1"/>
    <col min="15877" max="15877" width="11.66015625" style="336" customWidth="1"/>
    <col min="15878" max="15878" width="9.16015625" style="336" customWidth="1"/>
    <col min="15879" max="15879" width="5" style="336" customWidth="1"/>
    <col min="15880" max="15880" width="77.83203125" style="336" customWidth="1"/>
    <col min="15881" max="15882" width="20" style="336" customWidth="1"/>
    <col min="15883" max="15883" width="1.66796875" style="336" customWidth="1"/>
    <col min="15884" max="16128" width="9.16015625" style="336" customWidth="1"/>
    <col min="16129" max="16129" width="8.33203125" style="336" customWidth="1"/>
    <col min="16130" max="16130" width="1.66796875" style="336" customWidth="1"/>
    <col min="16131" max="16132" width="5" style="336" customWidth="1"/>
    <col min="16133" max="16133" width="11.66015625" style="336" customWidth="1"/>
    <col min="16134" max="16134" width="9.16015625" style="336" customWidth="1"/>
    <col min="16135" max="16135" width="5" style="336" customWidth="1"/>
    <col min="16136" max="16136" width="77.83203125" style="336" customWidth="1"/>
    <col min="16137" max="16138" width="20" style="336" customWidth="1"/>
    <col min="16139" max="16139" width="1.66796875" style="336" customWidth="1"/>
    <col min="16140" max="16384" width="9.16015625" style="336" customWidth="1"/>
  </cols>
  <sheetData>
    <row r="1" ht="37.5" customHeight="1"/>
    <row r="2" spans="2:11" ht="7.5" customHeight="1">
      <c r="B2" s="337"/>
      <c r="C2" s="338"/>
      <c r="D2" s="338"/>
      <c r="E2" s="338"/>
      <c r="F2" s="338"/>
      <c r="G2" s="338"/>
      <c r="H2" s="338"/>
      <c r="I2" s="338"/>
      <c r="J2" s="338"/>
      <c r="K2" s="339"/>
    </row>
    <row r="3" spans="2:11" s="343" customFormat="1" ht="45" customHeight="1">
      <c r="B3" s="340"/>
      <c r="C3" s="341" t="s">
        <v>1245</v>
      </c>
      <c r="D3" s="341"/>
      <c r="E3" s="341"/>
      <c r="F3" s="341"/>
      <c r="G3" s="341"/>
      <c r="H3" s="341"/>
      <c r="I3" s="341"/>
      <c r="J3" s="341"/>
      <c r="K3" s="342"/>
    </row>
    <row r="4" spans="2:11" ht="25.5" customHeight="1">
      <c r="B4" s="344"/>
      <c r="C4" s="345" t="s">
        <v>1246</v>
      </c>
      <c r="D4" s="345"/>
      <c r="E4" s="345"/>
      <c r="F4" s="345"/>
      <c r="G4" s="345"/>
      <c r="H4" s="345"/>
      <c r="I4" s="345"/>
      <c r="J4" s="345"/>
      <c r="K4" s="346"/>
    </row>
    <row r="5" spans="2:11" ht="5.25" customHeight="1">
      <c r="B5" s="344"/>
      <c r="C5" s="347"/>
      <c r="D5" s="347"/>
      <c r="E5" s="347"/>
      <c r="F5" s="347"/>
      <c r="G5" s="347"/>
      <c r="H5" s="347"/>
      <c r="I5" s="347"/>
      <c r="J5" s="347"/>
      <c r="K5" s="346"/>
    </row>
    <row r="6" spans="2:11" ht="15" customHeight="1">
      <c r="B6" s="344"/>
      <c r="C6" s="348" t="s">
        <v>1247</v>
      </c>
      <c r="D6" s="348"/>
      <c r="E6" s="348"/>
      <c r="F6" s="348"/>
      <c r="G6" s="348"/>
      <c r="H6" s="348"/>
      <c r="I6" s="348"/>
      <c r="J6" s="348"/>
      <c r="K6" s="346"/>
    </row>
    <row r="7" spans="2:11" ht="15" customHeight="1">
      <c r="B7" s="349"/>
      <c r="C7" s="348" t="s">
        <v>1248</v>
      </c>
      <c r="D7" s="348"/>
      <c r="E7" s="348"/>
      <c r="F7" s="348"/>
      <c r="G7" s="348"/>
      <c r="H7" s="348"/>
      <c r="I7" s="348"/>
      <c r="J7" s="348"/>
      <c r="K7" s="346"/>
    </row>
    <row r="8" spans="2:11" ht="12.75" customHeight="1">
      <c r="B8" s="349"/>
      <c r="C8" s="350"/>
      <c r="D8" s="350"/>
      <c r="E8" s="350"/>
      <c r="F8" s="350"/>
      <c r="G8" s="350"/>
      <c r="H8" s="350"/>
      <c r="I8" s="350"/>
      <c r="J8" s="350"/>
      <c r="K8" s="346"/>
    </row>
    <row r="9" spans="2:11" ht="15" customHeight="1">
      <c r="B9" s="349"/>
      <c r="C9" s="348" t="s">
        <v>1249</v>
      </c>
      <c r="D9" s="348"/>
      <c r="E9" s="348"/>
      <c r="F9" s="348"/>
      <c r="G9" s="348"/>
      <c r="H9" s="348"/>
      <c r="I9" s="348"/>
      <c r="J9" s="348"/>
      <c r="K9" s="346"/>
    </row>
    <row r="10" spans="2:11" ht="15" customHeight="1">
      <c r="B10" s="349"/>
      <c r="C10" s="350"/>
      <c r="D10" s="348" t="s">
        <v>1250</v>
      </c>
      <c r="E10" s="348"/>
      <c r="F10" s="348"/>
      <c r="G10" s="348"/>
      <c r="H10" s="348"/>
      <c r="I10" s="348"/>
      <c r="J10" s="348"/>
      <c r="K10" s="346"/>
    </row>
    <row r="11" spans="2:11" ht="15" customHeight="1">
      <c r="B11" s="349"/>
      <c r="C11" s="351"/>
      <c r="D11" s="348" t="s">
        <v>1251</v>
      </c>
      <c r="E11" s="348"/>
      <c r="F11" s="348"/>
      <c r="G11" s="348"/>
      <c r="H11" s="348"/>
      <c r="I11" s="348"/>
      <c r="J11" s="348"/>
      <c r="K11" s="346"/>
    </row>
    <row r="12" spans="2:11" ht="12.75" customHeight="1">
      <c r="B12" s="349"/>
      <c r="C12" s="351"/>
      <c r="D12" s="351"/>
      <c r="E12" s="351"/>
      <c r="F12" s="351"/>
      <c r="G12" s="351"/>
      <c r="H12" s="351"/>
      <c r="I12" s="351"/>
      <c r="J12" s="351"/>
      <c r="K12" s="346"/>
    </row>
    <row r="13" spans="2:11" ht="15" customHeight="1">
      <c r="B13" s="349"/>
      <c r="C13" s="351"/>
      <c r="D13" s="348" t="s">
        <v>1252</v>
      </c>
      <c r="E13" s="348"/>
      <c r="F13" s="348"/>
      <c r="G13" s="348"/>
      <c r="H13" s="348"/>
      <c r="I13" s="348"/>
      <c r="J13" s="348"/>
      <c r="K13" s="346"/>
    </row>
    <row r="14" spans="2:11" ht="15" customHeight="1">
      <c r="B14" s="349"/>
      <c r="C14" s="351"/>
      <c r="D14" s="348" t="s">
        <v>1253</v>
      </c>
      <c r="E14" s="348"/>
      <c r="F14" s="348"/>
      <c r="G14" s="348"/>
      <c r="H14" s="348"/>
      <c r="I14" s="348"/>
      <c r="J14" s="348"/>
      <c r="K14" s="346"/>
    </row>
    <row r="15" spans="2:11" ht="15" customHeight="1">
      <c r="B15" s="349"/>
      <c r="C15" s="351"/>
      <c r="D15" s="348" t="s">
        <v>1254</v>
      </c>
      <c r="E15" s="348"/>
      <c r="F15" s="348"/>
      <c r="G15" s="348"/>
      <c r="H15" s="348"/>
      <c r="I15" s="348"/>
      <c r="J15" s="348"/>
      <c r="K15" s="346"/>
    </row>
    <row r="16" spans="2:11" ht="15" customHeight="1">
      <c r="B16" s="349"/>
      <c r="C16" s="351"/>
      <c r="D16" s="351"/>
      <c r="E16" s="352" t="s">
        <v>85</v>
      </c>
      <c r="F16" s="348" t="s">
        <v>1255</v>
      </c>
      <c r="G16" s="348"/>
      <c r="H16" s="348"/>
      <c r="I16" s="348"/>
      <c r="J16" s="348"/>
      <c r="K16" s="346"/>
    </row>
    <row r="17" spans="2:11" ht="15" customHeight="1">
      <c r="B17" s="349"/>
      <c r="C17" s="351"/>
      <c r="D17" s="351"/>
      <c r="E17" s="352" t="s">
        <v>1256</v>
      </c>
      <c r="F17" s="348" t="s">
        <v>1257</v>
      </c>
      <c r="G17" s="348"/>
      <c r="H17" s="348"/>
      <c r="I17" s="348"/>
      <c r="J17" s="348"/>
      <c r="K17" s="346"/>
    </row>
    <row r="18" spans="2:11" ht="15" customHeight="1">
      <c r="B18" s="349"/>
      <c r="C18" s="351"/>
      <c r="D18" s="351"/>
      <c r="E18" s="352" t="s">
        <v>1258</v>
      </c>
      <c r="F18" s="348" t="s">
        <v>1259</v>
      </c>
      <c r="G18" s="348"/>
      <c r="H18" s="348"/>
      <c r="I18" s="348"/>
      <c r="J18" s="348"/>
      <c r="K18" s="346"/>
    </row>
    <row r="19" spans="2:11" ht="15" customHeight="1">
      <c r="B19" s="349"/>
      <c r="C19" s="351"/>
      <c r="D19" s="351"/>
      <c r="E19" s="352" t="s">
        <v>1260</v>
      </c>
      <c r="F19" s="348" t="s">
        <v>1261</v>
      </c>
      <c r="G19" s="348"/>
      <c r="H19" s="348"/>
      <c r="I19" s="348"/>
      <c r="J19" s="348"/>
      <c r="K19" s="346"/>
    </row>
    <row r="20" spans="2:11" ht="15" customHeight="1">
      <c r="B20" s="349"/>
      <c r="C20" s="351"/>
      <c r="D20" s="351"/>
      <c r="E20" s="352" t="s">
        <v>1262</v>
      </c>
      <c r="F20" s="348" t="s">
        <v>1263</v>
      </c>
      <c r="G20" s="348"/>
      <c r="H20" s="348"/>
      <c r="I20" s="348"/>
      <c r="J20" s="348"/>
      <c r="K20" s="346"/>
    </row>
    <row r="21" spans="2:11" ht="15" customHeight="1">
      <c r="B21" s="349"/>
      <c r="C21" s="351"/>
      <c r="D21" s="351"/>
      <c r="E21" s="352" t="s">
        <v>91</v>
      </c>
      <c r="F21" s="348" t="s">
        <v>1264</v>
      </c>
      <c r="G21" s="348"/>
      <c r="H21" s="348"/>
      <c r="I21" s="348"/>
      <c r="J21" s="348"/>
      <c r="K21" s="346"/>
    </row>
    <row r="22" spans="2:11" ht="12.75" customHeight="1">
      <c r="B22" s="349"/>
      <c r="C22" s="351"/>
      <c r="D22" s="351"/>
      <c r="E22" s="351"/>
      <c r="F22" s="351"/>
      <c r="G22" s="351"/>
      <c r="H22" s="351"/>
      <c r="I22" s="351"/>
      <c r="J22" s="351"/>
      <c r="K22" s="346"/>
    </row>
    <row r="23" spans="2:11" ht="15" customHeight="1">
      <c r="B23" s="349"/>
      <c r="C23" s="348" t="s">
        <v>1265</v>
      </c>
      <c r="D23" s="348"/>
      <c r="E23" s="348"/>
      <c r="F23" s="348"/>
      <c r="G23" s="348"/>
      <c r="H23" s="348"/>
      <c r="I23" s="348"/>
      <c r="J23" s="348"/>
      <c r="K23" s="346"/>
    </row>
    <row r="24" spans="2:11" ht="15" customHeight="1">
      <c r="B24" s="349"/>
      <c r="C24" s="348" t="s">
        <v>1266</v>
      </c>
      <c r="D24" s="348"/>
      <c r="E24" s="348"/>
      <c r="F24" s="348"/>
      <c r="G24" s="348"/>
      <c r="H24" s="348"/>
      <c r="I24" s="348"/>
      <c r="J24" s="348"/>
      <c r="K24" s="346"/>
    </row>
    <row r="25" spans="2:11" ht="15" customHeight="1">
      <c r="B25" s="349"/>
      <c r="C25" s="350"/>
      <c r="D25" s="348" t="s">
        <v>1267</v>
      </c>
      <c r="E25" s="348"/>
      <c r="F25" s="348"/>
      <c r="G25" s="348"/>
      <c r="H25" s="348"/>
      <c r="I25" s="348"/>
      <c r="J25" s="348"/>
      <c r="K25" s="346"/>
    </row>
    <row r="26" spans="2:11" ht="15" customHeight="1">
      <c r="B26" s="349"/>
      <c r="C26" s="351"/>
      <c r="D26" s="348" t="s">
        <v>1268</v>
      </c>
      <c r="E26" s="348"/>
      <c r="F26" s="348"/>
      <c r="G26" s="348"/>
      <c r="H26" s="348"/>
      <c r="I26" s="348"/>
      <c r="J26" s="348"/>
      <c r="K26" s="346"/>
    </row>
    <row r="27" spans="2:11" ht="12.75" customHeight="1">
      <c r="B27" s="349"/>
      <c r="C27" s="351"/>
      <c r="D27" s="351"/>
      <c r="E27" s="351"/>
      <c r="F27" s="351"/>
      <c r="G27" s="351"/>
      <c r="H27" s="351"/>
      <c r="I27" s="351"/>
      <c r="J27" s="351"/>
      <c r="K27" s="346"/>
    </row>
    <row r="28" spans="2:11" ht="15" customHeight="1">
      <c r="B28" s="349"/>
      <c r="C28" s="351"/>
      <c r="D28" s="348" t="s">
        <v>1269</v>
      </c>
      <c r="E28" s="348"/>
      <c r="F28" s="348"/>
      <c r="G28" s="348"/>
      <c r="H28" s="348"/>
      <c r="I28" s="348"/>
      <c r="J28" s="348"/>
      <c r="K28" s="346"/>
    </row>
    <row r="29" spans="2:11" ht="15" customHeight="1">
      <c r="B29" s="349"/>
      <c r="C29" s="351"/>
      <c r="D29" s="348" t="s">
        <v>1270</v>
      </c>
      <c r="E29" s="348"/>
      <c r="F29" s="348"/>
      <c r="G29" s="348"/>
      <c r="H29" s="348"/>
      <c r="I29" s="348"/>
      <c r="J29" s="348"/>
      <c r="K29" s="346"/>
    </row>
    <row r="30" spans="2:11" ht="12.75" customHeight="1">
      <c r="B30" s="349"/>
      <c r="C30" s="351"/>
      <c r="D30" s="351"/>
      <c r="E30" s="351"/>
      <c r="F30" s="351"/>
      <c r="G30" s="351"/>
      <c r="H30" s="351"/>
      <c r="I30" s="351"/>
      <c r="J30" s="351"/>
      <c r="K30" s="346"/>
    </row>
    <row r="31" spans="2:11" ht="15" customHeight="1">
      <c r="B31" s="349"/>
      <c r="C31" s="351"/>
      <c r="D31" s="348" t="s">
        <v>1271</v>
      </c>
      <c r="E31" s="348"/>
      <c r="F31" s="348"/>
      <c r="G31" s="348"/>
      <c r="H31" s="348"/>
      <c r="I31" s="348"/>
      <c r="J31" s="348"/>
      <c r="K31" s="346"/>
    </row>
    <row r="32" spans="2:11" ht="15" customHeight="1">
      <c r="B32" s="349"/>
      <c r="C32" s="351"/>
      <c r="D32" s="348" t="s">
        <v>1272</v>
      </c>
      <c r="E32" s="348"/>
      <c r="F32" s="348"/>
      <c r="G32" s="348"/>
      <c r="H32" s="348"/>
      <c r="I32" s="348"/>
      <c r="J32" s="348"/>
      <c r="K32" s="346"/>
    </row>
    <row r="33" spans="2:11" ht="15" customHeight="1">
      <c r="B33" s="349"/>
      <c r="C33" s="351"/>
      <c r="D33" s="348" t="s">
        <v>1273</v>
      </c>
      <c r="E33" s="348"/>
      <c r="F33" s="348"/>
      <c r="G33" s="348"/>
      <c r="H33" s="348"/>
      <c r="I33" s="348"/>
      <c r="J33" s="348"/>
      <c r="K33" s="346"/>
    </row>
    <row r="34" spans="2:11" ht="15" customHeight="1">
      <c r="B34" s="349"/>
      <c r="C34" s="351"/>
      <c r="D34" s="350"/>
      <c r="E34" s="353" t="s">
        <v>133</v>
      </c>
      <c r="F34" s="350"/>
      <c r="G34" s="348" t="s">
        <v>1274</v>
      </c>
      <c r="H34" s="348"/>
      <c r="I34" s="348"/>
      <c r="J34" s="348"/>
      <c r="K34" s="346"/>
    </row>
    <row r="35" spans="2:11" ht="30.75" customHeight="1">
      <c r="B35" s="349"/>
      <c r="C35" s="351"/>
      <c r="D35" s="350"/>
      <c r="E35" s="353" t="s">
        <v>1275</v>
      </c>
      <c r="F35" s="350"/>
      <c r="G35" s="348" t="s">
        <v>1276</v>
      </c>
      <c r="H35" s="348"/>
      <c r="I35" s="348"/>
      <c r="J35" s="348"/>
      <c r="K35" s="346"/>
    </row>
    <row r="36" spans="2:11" ht="15" customHeight="1">
      <c r="B36" s="349"/>
      <c r="C36" s="351"/>
      <c r="D36" s="350"/>
      <c r="E36" s="353" t="s">
        <v>60</v>
      </c>
      <c r="F36" s="350"/>
      <c r="G36" s="348" t="s">
        <v>1277</v>
      </c>
      <c r="H36" s="348"/>
      <c r="I36" s="348"/>
      <c r="J36" s="348"/>
      <c r="K36" s="346"/>
    </row>
    <row r="37" spans="2:11" ht="15" customHeight="1">
      <c r="B37" s="349"/>
      <c r="C37" s="351"/>
      <c r="D37" s="350"/>
      <c r="E37" s="353" t="s">
        <v>134</v>
      </c>
      <c r="F37" s="350"/>
      <c r="G37" s="348" t="s">
        <v>1278</v>
      </c>
      <c r="H37" s="348"/>
      <c r="I37" s="348"/>
      <c r="J37" s="348"/>
      <c r="K37" s="346"/>
    </row>
    <row r="38" spans="2:11" ht="15" customHeight="1">
      <c r="B38" s="349"/>
      <c r="C38" s="351"/>
      <c r="D38" s="350"/>
      <c r="E38" s="353" t="s">
        <v>135</v>
      </c>
      <c r="F38" s="350"/>
      <c r="G38" s="348" t="s">
        <v>1279</v>
      </c>
      <c r="H38" s="348"/>
      <c r="I38" s="348"/>
      <c r="J38" s="348"/>
      <c r="K38" s="346"/>
    </row>
    <row r="39" spans="2:11" ht="15" customHeight="1">
      <c r="B39" s="349"/>
      <c r="C39" s="351"/>
      <c r="D39" s="350"/>
      <c r="E39" s="353" t="s">
        <v>136</v>
      </c>
      <c r="F39" s="350"/>
      <c r="G39" s="348" t="s">
        <v>1280</v>
      </c>
      <c r="H39" s="348"/>
      <c r="I39" s="348"/>
      <c r="J39" s="348"/>
      <c r="K39" s="346"/>
    </row>
    <row r="40" spans="2:11" ht="15" customHeight="1">
      <c r="B40" s="349"/>
      <c r="C40" s="351"/>
      <c r="D40" s="350"/>
      <c r="E40" s="353" t="s">
        <v>1281</v>
      </c>
      <c r="F40" s="350"/>
      <c r="G40" s="348" t="s">
        <v>1282</v>
      </c>
      <c r="H40" s="348"/>
      <c r="I40" s="348"/>
      <c r="J40" s="348"/>
      <c r="K40" s="346"/>
    </row>
    <row r="41" spans="2:11" ht="15" customHeight="1">
      <c r="B41" s="349"/>
      <c r="C41" s="351"/>
      <c r="D41" s="350"/>
      <c r="E41" s="353"/>
      <c r="F41" s="350"/>
      <c r="G41" s="348" t="s">
        <v>1283</v>
      </c>
      <c r="H41" s="348"/>
      <c r="I41" s="348"/>
      <c r="J41" s="348"/>
      <c r="K41" s="346"/>
    </row>
    <row r="42" spans="2:11" ht="15" customHeight="1">
      <c r="B42" s="349"/>
      <c r="C42" s="351"/>
      <c r="D42" s="350"/>
      <c r="E42" s="353" t="s">
        <v>1284</v>
      </c>
      <c r="F42" s="350"/>
      <c r="G42" s="348" t="s">
        <v>1285</v>
      </c>
      <c r="H42" s="348"/>
      <c r="I42" s="348"/>
      <c r="J42" s="348"/>
      <c r="K42" s="346"/>
    </row>
    <row r="43" spans="2:11" ht="15" customHeight="1">
      <c r="B43" s="349"/>
      <c r="C43" s="351"/>
      <c r="D43" s="350"/>
      <c r="E43" s="353" t="s">
        <v>138</v>
      </c>
      <c r="F43" s="350"/>
      <c r="G43" s="348" t="s">
        <v>1286</v>
      </c>
      <c r="H43" s="348"/>
      <c r="I43" s="348"/>
      <c r="J43" s="348"/>
      <c r="K43" s="346"/>
    </row>
    <row r="44" spans="2:11" ht="12.75" customHeight="1">
      <c r="B44" s="349"/>
      <c r="C44" s="351"/>
      <c r="D44" s="350"/>
      <c r="E44" s="350"/>
      <c r="F44" s="350"/>
      <c r="G44" s="350"/>
      <c r="H44" s="350"/>
      <c r="I44" s="350"/>
      <c r="J44" s="350"/>
      <c r="K44" s="346"/>
    </row>
    <row r="45" spans="2:11" ht="15" customHeight="1">
      <c r="B45" s="349"/>
      <c r="C45" s="351"/>
      <c r="D45" s="348" t="s">
        <v>1287</v>
      </c>
      <c r="E45" s="348"/>
      <c r="F45" s="348"/>
      <c r="G45" s="348"/>
      <c r="H45" s="348"/>
      <c r="I45" s="348"/>
      <c r="J45" s="348"/>
      <c r="K45" s="346"/>
    </row>
    <row r="46" spans="2:11" ht="15" customHeight="1">
      <c r="B46" s="349"/>
      <c r="C46" s="351"/>
      <c r="D46" s="351"/>
      <c r="E46" s="348" t="s">
        <v>1288</v>
      </c>
      <c r="F46" s="348"/>
      <c r="G46" s="348"/>
      <c r="H46" s="348"/>
      <c r="I46" s="348"/>
      <c r="J46" s="348"/>
      <c r="K46" s="346"/>
    </row>
    <row r="47" spans="2:11" ht="15" customHeight="1">
      <c r="B47" s="349"/>
      <c r="C47" s="351"/>
      <c r="D47" s="351"/>
      <c r="E47" s="348" t="s">
        <v>1289</v>
      </c>
      <c r="F47" s="348"/>
      <c r="G47" s="348"/>
      <c r="H47" s="348"/>
      <c r="I47" s="348"/>
      <c r="J47" s="348"/>
      <c r="K47" s="346"/>
    </row>
    <row r="48" spans="2:11" ht="15" customHeight="1">
      <c r="B48" s="349"/>
      <c r="C48" s="351"/>
      <c r="D48" s="351"/>
      <c r="E48" s="348" t="s">
        <v>1290</v>
      </c>
      <c r="F48" s="348"/>
      <c r="G48" s="348"/>
      <c r="H48" s="348"/>
      <c r="I48" s="348"/>
      <c r="J48" s="348"/>
      <c r="K48" s="346"/>
    </row>
    <row r="49" spans="2:11" ht="15" customHeight="1">
      <c r="B49" s="349"/>
      <c r="C49" s="351"/>
      <c r="D49" s="348" t="s">
        <v>1291</v>
      </c>
      <c r="E49" s="348"/>
      <c r="F49" s="348"/>
      <c r="G49" s="348"/>
      <c r="H49" s="348"/>
      <c r="I49" s="348"/>
      <c r="J49" s="348"/>
      <c r="K49" s="346"/>
    </row>
    <row r="50" spans="2:11" ht="25.5" customHeight="1">
      <c r="B50" s="344"/>
      <c r="C50" s="345" t="s">
        <v>1292</v>
      </c>
      <c r="D50" s="345"/>
      <c r="E50" s="345"/>
      <c r="F50" s="345"/>
      <c r="G50" s="345"/>
      <c r="H50" s="345"/>
      <c r="I50" s="345"/>
      <c r="J50" s="345"/>
      <c r="K50" s="346"/>
    </row>
    <row r="51" spans="2:11" ht="5.25" customHeight="1">
      <c r="B51" s="344"/>
      <c r="C51" s="347"/>
      <c r="D51" s="347"/>
      <c r="E51" s="347"/>
      <c r="F51" s="347"/>
      <c r="G51" s="347"/>
      <c r="H51" s="347"/>
      <c r="I51" s="347"/>
      <c r="J51" s="347"/>
      <c r="K51" s="346"/>
    </row>
    <row r="52" spans="2:11" ht="15" customHeight="1">
      <c r="B52" s="344"/>
      <c r="C52" s="348" t="s">
        <v>1293</v>
      </c>
      <c r="D52" s="348"/>
      <c r="E52" s="348"/>
      <c r="F52" s="348"/>
      <c r="G52" s="348"/>
      <c r="H52" s="348"/>
      <c r="I52" s="348"/>
      <c r="J52" s="348"/>
      <c r="K52" s="346"/>
    </row>
    <row r="53" spans="2:11" ht="15" customHeight="1">
      <c r="B53" s="344"/>
      <c r="C53" s="348" t="s">
        <v>1294</v>
      </c>
      <c r="D53" s="348"/>
      <c r="E53" s="348"/>
      <c r="F53" s="348"/>
      <c r="G53" s="348"/>
      <c r="H53" s="348"/>
      <c r="I53" s="348"/>
      <c r="J53" s="348"/>
      <c r="K53" s="346"/>
    </row>
    <row r="54" spans="2:11" ht="12.75" customHeight="1">
      <c r="B54" s="344"/>
      <c r="C54" s="350"/>
      <c r="D54" s="350"/>
      <c r="E54" s="350"/>
      <c r="F54" s="350"/>
      <c r="G54" s="350"/>
      <c r="H54" s="350"/>
      <c r="I54" s="350"/>
      <c r="J54" s="350"/>
      <c r="K54" s="346"/>
    </row>
    <row r="55" spans="2:11" ht="15" customHeight="1">
      <c r="B55" s="344"/>
      <c r="C55" s="348" t="s">
        <v>1295</v>
      </c>
      <c r="D55" s="348"/>
      <c r="E55" s="348"/>
      <c r="F55" s="348"/>
      <c r="G55" s="348"/>
      <c r="H55" s="348"/>
      <c r="I55" s="348"/>
      <c r="J55" s="348"/>
      <c r="K55" s="346"/>
    </row>
    <row r="56" spans="2:11" ht="15" customHeight="1">
      <c r="B56" s="344"/>
      <c r="C56" s="351"/>
      <c r="D56" s="348" t="s">
        <v>1296</v>
      </c>
      <c r="E56" s="348"/>
      <c r="F56" s="348"/>
      <c r="G56" s="348"/>
      <c r="H56" s="348"/>
      <c r="I56" s="348"/>
      <c r="J56" s="348"/>
      <c r="K56" s="346"/>
    </row>
    <row r="57" spans="2:11" ht="15" customHeight="1">
      <c r="B57" s="344"/>
      <c r="C57" s="351"/>
      <c r="D57" s="348" t="s">
        <v>1297</v>
      </c>
      <c r="E57" s="348"/>
      <c r="F57" s="348"/>
      <c r="G57" s="348"/>
      <c r="H57" s="348"/>
      <c r="I57" s="348"/>
      <c r="J57" s="348"/>
      <c r="K57" s="346"/>
    </row>
    <row r="58" spans="2:11" ht="15" customHeight="1">
      <c r="B58" s="344"/>
      <c r="C58" s="351"/>
      <c r="D58" s="348" t="s">
        <v>1298</v>
      </c>
      <c r="E58" s="348"/>
      <c r="F58" s="348"/>
      <c r="G58" s="348"/>
      <c r="H58" s="348"/>
      <c r="I58" s="348"/>
      <c r="J58" s="348"/>
      <c r="K58" s="346"/>
    </row>
    <row r="59" spans="2:11" ht="15" customHeight="1">
      <c r="B59" s="344"/>
      <c r="C59" s="351"/>
      <c r="D59" s="348" t="s">
        <v>1299</v>
      </c>
      <c r="E59" s="348"/>
      <c r="F59" s="348"/>
      <c r="G59" s="348"/>
      <c r="H59" s="348"/>
      <c r="I59" s="348"/>
      <c r="J59" s="348"/>
      <c r="K59" s="346"/>
    </row>
    <row r="60" spans="2:11" ht="15" customHeight="1">
      <c r="B60" s="344"/>
      <c r="C60" s="351"/>
      <c r="D60" s="354" t="s">
        <v>1300</v>
      </c>
      <c r="E60" s="354"/>
      <c r="F60" s="354"/>
      <c r="G60" s="354"/>
      <c r="H60" s="354"/>
      <c r="I60" s="354"/>
      <c r="J60" s="354"/>
      <c r="K60" s="346"/>
    </row>
    <row r="61" spans="2:11" ht="15" customHeight="1">
      <c r="B61" s="344"/>
      <c r="C61" s="351"/>
      <c r="D61" s="348" t="s">
        <v>1301</v>
      </c>
      <c r="E61" s="348"/>
      <c r="F61" s="348"/>
      <c r="G61" s="348"/>
      <c r="H61" s="348"/>
      <c r="I61" s="348"/>
      <c r="J61" s="348"/>
      <c r="K61" s="346"/>
    </row>
    <row r="62" spans="2:11" ht="12.75" customHeight="1">
      <c r="B62" s="344"/>
      <c r="C62" s="351"/>
      <c r="D62" s="351"/>
      <c r="E62" s="355"/>
      <c r="F62" s="351"/>
      <c r="G62" s="351"/>
      <c r="H62" s="351"/>
      <c r="I62" s="351"/>
      <c r="J62" s="351"/>
      <c r="K62" s="346"/>
    </row>
    <row r="63" spans="2:11" ht="15" customHeight="1">
      <c r="B63" s="344"/>
      <c r="C63" s="351"/>
      <c r="D63" s="348" t="s">
        <v>1302</v>
      </c>
      <c r="E63" s="348"/>
      <c r="F63" s="348"/>
      <c r="G63" s="348"/>
      <c r="H63" s="348"/>
      <c r="I63" s="348"/>
      <c r="J63" s="348"/>
      <c r="K63" s="346"/>
    </row>
    <row r="64" spans="2:11" ht="15" customHeight="1">
      <c r="B64" s="344"/>
      <c r="C64" s="351"/>
      <c r="D64" s="354" t="s">
        <v>1303</v>
      </c>
      <c r="E64" s="354"/>
      <c r="F64" s="354"/>
      <c r="G64" s="354"/>
      <c r="H64" s="354"/>
      <c r="I64" s="354"/>
      <c r="J64" s="354"/>
      <c r="K64" s="346"/>
    </row>
    <row r="65" spans="2:11" ht="15" customHeight="1">
      <c r="B65" s="344"/>
      <c r="C65" s="351"/>
      <c r="D65" s="348" t="s">
        <v>1304</v>
      </c>
      <c r="E65" s="348"/>
      <c r="F65" s="348"/>
      <c r="G65" s="348"/>
      <c r="H65" s="348"/>
      <c r="I65" s="348"/>
      <c r="J65" s="348"/>
      <c r="K65" s="346"/>
    </row>
    <row r="66" spans="2:11" ht="15" customHeight="1">
      <c r="B66" s="344"/>
      <c r="C66" s="351"/>
      <c r="D66" s="348" t="s">
        <v>1305</v>
      </c>
      <c r="E66" s="348"/>
      <c r="F66" s="348"/>
      <c r="G66" s="348"/>
      <c r="H66" s="348"/>
      <c r="I66" s="348"/>
      <c r="J66" s="348"/>
      <c r="K66" s="346"/>
    </row>
    <row r="67" spans="2:11" ht="15" customHeight="1">
      <c r="B67" s="344"/>
      <c r="C67" s="351"/>
      <c r="D67" s="348" t="s">
        <v>1306</v>
      </c>
      <c r="E67" s="348"/>
      <c r="F67" s="348"/>
      <c r="G67" s="348"/>
      <c r="H67" s="348"/>
      <c r="I67" s="348"/>
      <c r="J67" s="348"/>
      <c r="K67" s="346"/>
    </row>
    <row r="68" spans="2:11" ht="15" customHeight="1">
      <c r="B68" s="344"/>
      <c r="C68" s="351"/>
      <c r="D68" s="348" t="s">
        <v>1307</v>
      </c>
      <c r="E68" s="348"/>
      <c r="F68" s="348"/>
      <c r="G68" s="348"/>
      <c r="H68" s="348"/>
      <c r="I68" s="348"/>
      <c r="J68" s="348"/>
      <c r="K68" s="346"/>
    </row>
    <row r="69" spans="2:11" ht="12.75" customHeight="1">
      <c r="B69" s="356"/>
      <c r="C69" s="357"/>
      <c r="D69" s="357"/>
      <c r="E69" s="357"/>
      <c r="F69" s="357"/>
      <c r="G69" s="357"/>
      <c r="H69" s="357"/>
      <c r="I69" s="357"/>
      <c r="J69" s="357"/>
      <c r="K69" s="358"/>
    </row>
    <row r="70" spans="2:11" ht="18.75" customHeight="1">
      <c r="B70" s="359"/>
      <c r="C70" s="359"/>
      <c r="D70" s="359"/>
      <c r="E70" s="359"/>
      <c r="F70" s="359"/>
      <c r="G70" s="359"/>
      <c r="H70" s="359"/>
      <c r="I70" s="359"/>
      <c r="J70" s="359"/>
      <c r="K70" s="360"/>
    </row>
    <row r="71" spans="2:11" ht="18.75" customHeight="1">
      <c r="B71" s="360"/>
      <c r="C71" s="360"/>
      <c r="D71" s="360"/>
      <c r="E71" s="360"/>
      <c r="F71" s="360"/>
      <c r="G71" s="360"/>
      <c r="H71" s="360"/>
      <c r="I71" s="360"/>
      <c r="J71" s="360"/>
      <c r="K71" s="360"/>
    </row>
    <row r="72" spans="2:11" ht="7.5" customHeight="1">
      <c r="B72" s="361"/>
      <c r="C72" s="362"/>
      <c r="D72" s="362"/>
      <c r="E72" s="362"/>
      <c r="F72" s="362"/>
      <c r="G72" s="362"/>
      <c r="H72" s="362"/>
      <c r="I72" s="362"/>
      <c r="J72" s="362"/>
      <c r="K72" s="363"/>
    </row>
    <row r="73" spans="2:11" ht="45" customHeight="1">
      <c r="B73" s="364"/>
      <c r="C73" s="365" t="s">
        <v>1244</v>
      </c>
      <c r="D73" s="365"/>
      <c r="E73" s="365"/>
      <c r="F73" s="365"/>
      <c r="G73" s="365"/>
      <c r="H73" s="365"/>
      <c r="I73" s="365"/>
      <c r="J73" s="365"/>
      <c r="K73" s="366"/>
    </row>
    <row r="74" spans="2:11" ht="17.25" customHeight="1">
      <c r="B74" s="364"/>
      <c r="C74" s="367" t="s">
        <v>1308</v>
      </c>
      <c r="D74" s="367"/>
      <c r="E74" s="367"/>
      <c r="F74" s="367" t="s">
        <v>1309</v>
      </c>
      <c r="G74" s="368"/>
      <c r="H74" s="367" t="s">
        <v>134</v>
      </c>
      <c r="I74" s="367" t="s">
        <v>64</v>
      </c>
      <c r="J74" s="367" t="s">
        <v>1310</v>
      </c>
      <c r="K74" s="366"/>
    </row>
    <row r="75" spans="2:11" ht="17.25" customHeight="1">
      <c r="B75" s="364"/>
      <c r="C75" s="369" t="s">
        <v>1311</v>
      </c>
      <c r="D75" s="369"/>
      <c r="E75" s="369"/>
      <c r="F75" s="370" t="s">
        <v>1312</v>
      </c>
      <c r="G75" s="371"/>
      <c r="H75" s="369"/>
      <c r="I75" s="369"/>
      <c r="J75" s="369" t="s">
        <v>1313</v>
      </c>
      <c r="K75" s="366"/>
    </row>
    <row r="76" spans="2:11" ht="5.25" customHeight="1">
      <c r="B76" s="364"/>
      <c r="C76" s="372"/>
      <c r="D76" s="372"/>
      <c r="E76" s="372"/>
      <c r="F76" s="372"/>
      <c r="G76" s="373"/>
      <c r="H76" s="372"/>
      <c r="I76" s="372"/>
      <c r="J76" s="372"/>
      <c r="K76" s="366"/>
    </row>
    <row r="77" spans="2:11" ht="15" customHeight="1">
      <c r="B77" s="364"/>
      <c r="C77" s="353" t="s">
        <v>60</v>
      </c>
      <c r="D77" s="372"/>
      <c r="E77" s="372"/>
      <c r="F77" s="374" t="s">
        <v>1314</v>
      </c>
      <c r="G77" s="373"/>
      <c r="H77" s="353" t="s">
        <v>1315</v>
      </c>
      <c r="I77" s="353" t="s">
        <v>1316</v>
      </c>
      <c r="J77" s="353">
        <v>20</v>
      </c>
      <c r="K77" s="366"/>
    </row>
    <row r="78" spans="2:11" ht="15" customHeight="1">
      <c r="B78" s="364"/>
      <c r="C78" s="353" t="s">
        <v>1317</v>
      </c>
      <c r="D78" s="353"/>
      <c r="E78" s="353"/>
      <c r="F78" s="374" t="s">
        <v>1314</v>
      </c>
      <c r="G78" s="373"/>
      <c r="H78" s="353" t="s">
        <v>1318</v>
      </c>
      <c r="I78" s="353" t="s">
        <v>1316</v>
      </c>
      <c r="J78" s="353">
        <v>120</v>
      </c>
      <c r="K78" s="366"/>
    </row>
    <row r="79" spans="2:11" ht="15" customHeight="1">
      <c r="B79" s="375"/>
      <c r="C79" s="353" t="s">
        <v>1319</v>
      </c>
      <c r="D79" s="353"/>
      <c r="E79" s="353"/>
      <c r="F79" s="374" t="s">
        <v>1320</v>
      </c>
      <c r="G79" s="373"/>
      <c r="H79" s="353" t="s">
        <v>1321</v>
      </c>
      <c r="I79" s="353" t="s">
        <v>1316</v>
      </c>
      <c r="J79" s="353">
        <v>50</v>
      </c>
      <c r="K79" s="366"/>
    </row>
    <row r="80" spans="2:11" ht="15" customHeight="1">
      <c r="B80" s="375"/>
      <c r="C80" s="353" t="s">
        <v>1322</v>
      </c>
      <c r="D80" s="353"/>
      <c r="E80" s="353"/>
      <c r="F80" s="374" t="s">
        <v>1314</v>
      </c>
      <c r="G80" s="373"/>
      <c r="H80" s="353" t="s">
        <v>1323</v>
      </c>
      <c r="I80" s="353" t="s">
        <v>1324</v>
      </c>
      <c r="J80" s="353"/>
      <c r="K80" s="366"/>
    </row>
    <row r="81" spans="2:11" ht="15" customHeight="1">
      <c r="B81" s="375"/>
      <c r="C81" s="376" t="s">
        <v>1325</v>
      </c>
      <c r="D81" s="376"/>
      <c r="E81" s="376"/>
      <c r="F81" s="377" t="s">
        <v>1320</v>
      </c>
      <c r="G81" s="376"/>
      <c r="H81" s="376" t="s">
        <v>1326</v>
      </c>
      <c r="I81" s="376" t="s">
        <v>1316</v>
      </c>
      <c r="J81" s="376">
        <v>15</v>
      </c>
      <c r="K81" s="366"/>
    </row>
    <row r="82" spans="2:11" ht="15" customHeight="1">
      <c r="B82" s="375"/>
      <c r="C82" s="376" t="s">
        <v>1327</v>
      </c>
      <c r="D82" s="376"/>
      <c r="E82" s="376"/>
      <c r="F82" s="377" t="s">
        <v>1320</v>
      </c>
      <c r="G82" s="376"/>
      <c r="H82" s="376" t="s">
        <v>1328</v>
      </c>
      <c r="I82" s="376" t="s">
        <v>1316</v>
      </c>
      <c r="J82" s="376">
        <v>15</v>
      </c>
      <c r="K82" s="366"/>
    </row>
    <row r="83" spans="2:11" ht="15" customHeight="1">
      <c r="B83" s="375"/>
      <c r="C83" s="376" t="s">
        <v>1329</v>
      </c>
      <c r="D83" s="376"/>
      <c r="E83" s="376"/>
      <c r="F83" s="377" t="s">
        <v>1320</v>
      </c>
      <c r="G83" s="376"/>
      <c r="H83" s="376" t="s">
        <v>1330</v>
      </c>
      <c r="I83" s="376" t="s">
        <v>1316</v>
      </c>
      <c r="J83" s="376">
        <v>20</v>
      </c>
      <c r="K83" s="366"/>
    </row>
    <row r="84" spans="2:11" ht="15" customHeight="1">
      <c r="B84" s="375"/>
      <c r="C84" s="376" t="s">
        <v>1331</v>
      </c>
      <c r="D84" s="376"/>
      <c r="E84" s="376"/>
      <c r="F84" s="377" t="s">
        <v>1320</v>
      </c>
      <c r="G84" s="376"/>
      <c r="H84" s="376" t="s">
        <v>1332</v>
      </c>
      <c r="I84" s="376" t="s">
        <v>1316</v>
      </c>
      <c r="J84" s="376">
        <v>20</v>
      </c>
      <c r="K84" s="366"/>
    </row>
    <row r="85" spans="2:11" ht="15" customHeight="1">
      <c r="B85" s="375"/>
      <c r="C85" s="353" t="s">
        <v>1333</v>
      </c>
      <c r="D85" s="353"/>
      <c r="E85" s="353"/>
      <c r="F85" s="374" t="s">
        <v>1320</v>
      </c>
      <c r="G85" s="373"/>
      <c r="H85" s="353" t="s">
        <v>1334</v>
      </c>
      <c r="I85" s="353" t="s">
        <v>1316</v>
      </c>
      <c r="J85" s="353">
        <v>50</v>
      </c>
      <c r="K85" s="366"/>
    </row>
    <row r="86" spans="2:11" ht="15" customHeight="1">
      <c r="B86" s="375"/>
      <c r="C86" s="353" t="s">
        <v>1335</v>
      </c>
      <c r="D86" s="353"/>
      <c r="E86" s="353"/>
      <c r="F86" s="374" t="s">
        <v>1320</v>
      </c>
      <c r="G86" s="373"/>
      <c r="H86" s="353" t="s">
        <v>1336</v>
      </c>
      <c r="I86" s="353" t="s">
        <v>1316</v>
      </c>
      <c r="J86" s="353">
        <v>20</v>
      </c>
      <c r="K86" s="366"/>
    </row>
    <row r="87" spans="2:11" ht="15" customHeight="1">
      <c r="B87" s="375"/>
      <c r="C87" s="353" t="s">
        <v>1337</v>
      </c>
      <c r="D87" s="353"/>
      <c r="E87" s="353"/>
      <c r="F87" s="374" t="s">
        <v>1320</v>
      </c>
      <c r="G87" s="373"/>
      <c r="H87" s="353" t="s">
        <v>1338</v>
      </c>
      <c r="I87" s="353" t="s">
        <v>1316</v>
      </c>
      <c r="J87" s="353">
        <v>20</v>
      </c>
      <c r="K87" s="366"/>
    </row>
    <row r="88" spans="2:11" ht="15" customHeight="1">
      <c r="B88" s="375"/>
      <c r="C88" s="353" t="s">
        <v>1339</v>
      </c>
      <c r="D88" s="353"/>
      <c r="E88" s="353"/>
      <c r="F88" s="374" t="s">
        <v>1320</v>
      </c>
      <c r="G88" s="373"/>
      <c r="H88" s="353" t="s">
        <v>1340</v>
      </c>
      <c r="I88" s="353" t="s">
        <v>1316</v>
      </c>
      <c r="J88" s="353">
        <v>50</v>
      </c>
      <c r="K88" s="366"/>
    </row>
    <row r="89" spans="2:11" ht="15" customHeight="1">
      <c r="B89" s="375"/>
      <c r="C89" s="353" t="s">
        <v>1341</v>
      </c>
      <c r="D89" s="353"/>
      <c r="E89" s="353"/>
      <c r="F89" s="374" t="s">
        <v>1320</v>
      </c>
      <c r="G89" s="373"/>
      <c r="H89" s="353" t="s">
        <v>1341</v>
      </c>
      <c r="I89" s="353" t="s">
        <v>1316</v>
      </c>
      <c r="J89" s="353">
        <v>50</v>
      </c>
      <c r="K89" s="366"/>
    </row>
    <row r="90" spans="2:11" ht="15" customHeight="1">
      <c r="B90" s="375"/>
      <c r="C90" s="353" t="s">
        <v>139</v>
      </c>
      <c r="D90" s="353"/>
      <c r="E90" s="353"/>
      <c r="F90" s="374" t="s">
        <v>1320</v>
      </c>
      <c r="G90" s="373"/>
      <c r="H90" s="353" t="s">
        <v>1342</v>
      </c>
      <c r="I90" s="353" t="s">
        <v>1316</v>
      </c>
      <c r="J90" s="353">
        <v>255</v>
      </c>
      <c r="K90" s="366"/>
    </row>
    <row r="91" spans="2:11" ht="15" customHeight="1">
      <c r="B91" s="375"/>
      <c r="C91" s="353" t="s">
        <v>1343</v>
      </c>
      <c r="D91" s="353"/>
      <c r="E91" s="353"/>
      <c r="F91" s="374" t="s">
        <v>1314</v>
      </c>
      <c r="G91" s="373"/>
      <c r="H91" s="353" t="s">
        <v>1344</v>
      </c>
      <c r="I91" s="353" t="s">
        <v>1345</v>
      </c>
      <c r="J91" s="353"/>
      <c r="K91" s="366"/>
    </row>
    <row r="92" spans="2:11" ht="15" customHeight="1">
      <c r="B92" s="375"/>
      <c r="C92" s="353" t="s">
        <v>1346</v>
      </c>
      <c r="D92" s="353"/>
      <c r="E92" s="353"/>
      <c r="F92" s="374" t="s">
        <v>1314</v>
      </c>
      <c r="G92" s="373"/>
      <c r="H92" s="353" t="s">
        <v>1347</v>
      </c>
      <c r="I92" s="353" t="s">
        <v>1348</v>
      </c>
      <c r="J92" s="353"/>
      <c r="K92" s="366"/>
    </row>
    <row r="93" spans="2:11" ht="15" customHeight="1">
      <c r="B93" s="375"/>
      <c r="C93" s="353" t="s">
        <v>1349</v>
      </c>
      <c r="D93" s="353"/>
      <c r="E93" s="353"/>
      <c r="F93" s="374" t="s">
        <v>1314</v>
      </c>
      <c r="G93" s="373"/>
      <c r="H93" s="353" t="s">
        <v>1349</v>
      </c>
      <c r="I93" s="353" t="s">
        <v>1348</v>
      </c>
      <c r="J93" s="353"/>
      <c r="K93" s="366"/>
    </row>
    <row r="94" spans="2:11" ht="15" customHeight="1">
      <c r="B94" s="375"/>
      <c r="C94" s="353" t="s">
        <v>45</v>
      </c>
      <c r="D94" s="353"/>
      <c r="E94" s="353"/>
      <c r="F94" s="374" t="s">
        <v>1314</v>
      </c>
      <c r="G94" s="373"/>
      <c r="H94" s="353" t="s">
        <v>1350</v>
      </c>
      <c r="I94" s="353" t="s">
        <v>1348</v>
      </c>
      <c r="J94" s="353"/>
      <c r="K94" s="366"/>
    </row>
    <row r="95" spans="2:11" ht="15" customHeight="1">
      <c r="B95" s="375"/>
      <c r="C95" s="353" t="s">
        <v>55</v>
      </c>
      <c r="D95" s="353"/>
      <c r="E95" s="353"/>
      <c r="F95" s="374" t="s">
        <v>1314</v>
      </c>
      <c r="G95" s="373"/>
      <c r="H95" s="353" t="s">
        <v>1351</v>
      </c>
      <c r="I95" s="353" t="s">
        <v>1348</v>
      </c>
      <c r="J95" s="353"/>
      <c r="K95" s="366"/>
    </row>
    <row r="96" spans="2:11" ht="15" customHeight="1">
      <c r="B96" s="378"/>
      <c r="C96" s="379"/>
      <c r="D96" s="379"/>
      <c r="E96" s="379"/>
      <c r="F96" s="379"/>
      <c r="G96" s="379"/>
      <c r="H96" s="379"/>
      <c r="I96" s="379"/>
      <c r="J96" s="379"/>
      <c r="K96" s="380"/>
    </row>
    <row r="97" spans="2:11" ht="18.75" customHeight="1">
      <c r="B97" s="381"/>
      <c r="C97" s="382"/>
      <c r="D97" s="382"/>
      <c r="E97" s="382"/>
      <c r="F97" s="382"/>
      <c r="G97" s="382"/>
      <c r="H97" s="382"/>
      <c r="I97" s="382"/>
      <c r="J97" s="382"/>
      <c r="K97" s="381"/>
    </row>
    <row r="98" spans="2:11" ht="18.75" customHeight="1">
      <c r="B98" s="360"/>
      <c r="C98" s="360"/>
      <c r="D98" s="360"/>
      <c r="E98" s="360"/>
      <c r="F98" s="360"/>
      <c r="G98" s="360"/>
      <c r="H98" s="360"/>
      <c r="I98" s="360"/>
      <c r="J98" s="360"/>
      <c r="K98" s="360"/>
    </row>
    <row r="99" spans="2:11" ht="7.5" customHeight="1">
      <c r="B99" s="361"/>
      <c r="C99" s="362"/>
      <c r="D99" s="362"/>
      <c r="E99" s="362"/>
      <c r="F99" s="362"/>
      <c r="G99" s="362"/>
      <c r="H99" s="362"/>
      <c r="I99" s="362"/>
      <c r="J99" s="362"/>
      <c r="K99" s="363"/>
    </row>
    <row r="100" spans="2:11" ht="45" customHeight="1">
      <c r="B100" s="364"/>
      <c r="C100" s="365" t="s">
        <v>1352</v>
      </c>
      <c r="D100" s="365"/>
      <c r="E100" s="365"/>
      <c r="F100" s="365"/>
      <c r="G100" s="365"/>
      <c r="H100" s="365"/>
      <c r="I100" s="365"/>
      <c r="J100" s="365"/>
      <c r="K100" s="366"/>
    </row>
    <row r="101" spans="2:11" ht="17.25" customHeight="1">
      <c r="B101" s="364"/>
      <c r="C101" s="367" t="s">
        <v>1308</v>
      </c>
      <c r="D101" s="367"/>
      <c r="E101" s="367"/>
      <c r="F101" s="367" t="s">
        <v>1309</v>
      </c>
      <c r="G101" s="368"/>
      <c r="H101" s="367" t="s">
        <v>134</v>
      </c>
      <c r="I101" s="367" t="s">
        <v>64</v>
      </c>
      <c r="J101" s="367" t="s">
        <v>1310</v>
      </c>
      <c r="K101" s="366"/>
    </row>
    <row r="102" spans="2:11" ht="17.25" customHeight="1">
      <c r="B102" s="364"/>
      <c r="C102" s="369" t="s">
        <v>1311</v>
      </c>
      <c r="D102" s="369"/>
      <c r="E102" s="369"/>
      <c r="F102" s="370" t="s">
        <v>1312</v>
      </c>
      <c r="G102" s="371"/>
      <c r="H102" s="369"/>
      <c r="I102" s="369"/>
      <c r="J102" s="369" t="s">
        <v>1313</v>
      </c>
      <c r="K102" s="366"/>
    </row>
    <row r="103" spans="2:11" ht="5.25" customHeight="1">
      <c r="B103" s="364"/>
      <c r="C103" s="367"/>
      <c r="D103" s="367"/>
      <c r="E103" s="367"/>
      <c r="F103" s="367"/>
      <c r="G103" s="383"/>
      <c r="H103" s="367"/>
      <c r="I103" s="367"/>
      <c r="J103" s="367"/>
      <c r="K103" s="366"/>
    </row>
    <row r="104" spans="2:11" ht="15" customHeight="1">
      <c r="B104" s="364"/>
      <c r="C104" s="353" t="s">
        <v>60</v>
      </c>
      <c r="D104" s="372"/>
      <c r="E104" s="372"/>
      <c r="F104" s="374" t="s">
        <v>1314</v>
      </c>
      <c r="G104" s="383"/>
      <c r="H104" s="353" t="s">
        <v>1353</v>
      </c>
      <c r="I104" s="353" t="s">
        <v>1316</v>
      </c>
      <c r="J104" s="353">
        <v>20</v>
      </c>
      <c r="K104" s="366"/>
    </row>
    <row r="105" spans="2:11" ht="15" customHeight="1">
      <c r="B105" s="364"/>
      <c r="C105" s="353" t="s">
        <v>1317</v>
      </c>
      <c r="D105" s="353"/>
      <c r="E105" s="353"/>
      <c r="F105" s="374" t="s">
        <v>1314</v>
      </c>
      <c r="G105" s="353"/>
      <c r="H105" s="353" t="s">
        <v>1353</v>
      </c>
      <c r="I105" s="353" t="s">
        <v>1316</v>
      </c>
      <c r="J105" s="353">
        <v>120</v>
      </c>
      <c r="K105" s="366"/>
    </row>
    <row r="106" spans="2:11" ht="15" customHeight="1">
      <c r="B106" s="375"/>
      <c r="C106" s="353" t="s">
        <v>1319</v>
      </c>
      <c r="D106" s="353"/>
      <c r="E106" s="353"/>
      <c r="F106" s="374" t="s">
        <v>1320</v>
      </c>
      <c r="G106" s="353"/>
      <c r="H106" s="353" t="s">
        <v>1353</v>
      </c>
      <c r="I106" s="353" t="s">
        <v>1316</v>
      </c>
      <c r="J106" s="353">
        <v>50</v>
      </c>
      <c r="K106" s="366"/>
    </row>
    <row r="107" spans="2:11" ht="15" customHeight="1">
      <c r="B107" s="375"/>
      <c r="C107" s="353" t="s">
        <v>1322</v>
      </c>
      <c r="D107" s="353"/>
      <c r="E107" s="353"/>
      <c r="F107" s="374" t="s">
        <v>1314</v>
      </c>
      <c r="G107" s="353"/>
      <c r="H107" s="353" t="s">
        <v>1353</v>
      </c>
      <c r="I107" s="353" t="s">
        <v>1324</v>
      </c>
      <c r="J107" s="353"/>
      <c r="K107" s="366"/>
    </row>
    <row r="108" spans="2:11" ht="15" customHeight="1">
      <c r="B108" s="375"/>
      <c r="C108" s="353" t="s">
        <v>1333</v>
      </c>
      <c r="D108" s="353"/>
      <c r="E108" s="353"/>
      <c r="F108" s="374" t="s">
        <v>1320</v>
      </c>
      <c r="G108" s="353"/>
      <c r="H108" s="353" t="s">
        <v>1353</v>
      </c>
      <c r="I108" s="353" t="s">
        <v>1316</v>
      </c>
      <c r="J108" s="353">
        <v>50</v>
      </c>
      <c r="K108" s="366"/>
    </row>
    <row r="109" spans="2:11" ht="15" customHeight="1">
      <c r="B109" s="375"/>
      <c r="C109" s="353" t="s">
        <v>1341</v>
      </c>
      <c r="D109" s="353"/>
      <c r="E109" s="353"/>
      <c r="F109" s="374" t="s">
        <v>1320</v>
      </c>
      <c r="G109" s="353"/>
      <c r="H109" s="353" t="s">
        <v>1353</v>
      </c>
      <c r="I109" s="353" t="s">
        <v>1316</v>
      </c>
      <c r="J109" s="353">
        <v>50</v>
      </c>
      <c r="K109" s="366"/>
    </row>
    <row r="110" spans="2:11" ht="15" customHeight="1">
      <c r="B110" s="375"/>
      <c r="C110" s="353" t="s">
        <v>1339</v>
      </c>
      <c r="D110" s="353"/>
      <c r="E110" s="353"/>
      <c r="F110" s="374" t="s">
        <v>1320</v>
      </c>
      <c r="G110" s="353"/>
      <c r="H110" s="353" t="s">
        <v>1353</v>
      </c>
      <c r="I110" s="353" t="s">
        <v>1316</v>
      </c>
      <c r="J110" s="353">
        <v>50</v>
      </c>
      <c r="K110" s="366"/>
    </row>
    <row r="111" spans="2:11" ht="15" customHeight="1">
      <c r="B111" s="375"/>
      <c r="C111" s="353" t="s">
        <v>60</v>
      </c>
      <c r="D111" s="353"/>
      <c r="E111" s="353"/>
      <c r="F111" s="374" t="s">
        <v>1314</v>
      </c>
      <c r="G111" s="353"/>
      <c r="H111" s="353" t="s">
        <v>1354</v>
      </c>
      <c r="I111" s="353" t="s">
        <v>1316</v>
      </c>
      <c r="J111" s="353">
        <v>20</v>
      </c>
      <c r="K111" s="366"/>
    </row>
    <row r="112" spans="2:11" ht="15" customHeight="1">
      <c r="B112" s="375"/>
      <c r="C112" s="353" t="s">
        <v>1355</v>
      </c>
      <c r="D112" s="353"/>
      <c r="E112" s="353"/>
      <c r="F112" s="374" t="s">
        <v>1314</v>
      </c>
      <c r="G112" s="353"/>
      <c r="H112" s="353" t="s">
        <v>1356</v>
      </c>
      <c r="I112" s="353" t="s">
        <v>1316</v>
      </c>
      <c r="J112" s="353">
        <v>120</v>
      </c>
      <c r="K112" s="366"/>
    </row>
    <row r="113" spans="2:11" ht="15" customHeight="1">
      <c r="B113" s="375"/>
      <c r="C113" s="353" t="s">
        <v>45</v>
      </c>
      <c r="D113" s="353"/>
      <c r="E113" s="353"/>
      <c r="F113" s="374" t="s">
        <v>1314</v>
      </c>
      <c r="G113" s="353"/>
      <c r="H113" s="353" t="s">
        <v>1357</v>
      </c>
      <c r="I113" s="353" t="s">
        <v>1348</v>
      </c>
      <c r="J113" s="353"/>
      <c r="K113" s="366"/>
    </row>
    <row r="114" spans="2:11" ht="15" customHeight="1">
      <c r="B114" s="375"/>
      <c r="C114" s="353" t="s">
        <v>55</v>
      </c>
      <c r="D114" s="353"/>
      <c r="E114" s="353"/>
      <c r="F114" s="374" t="s">
        <v>1314</v>
      </c>
      <c r="G114" s="353"/>
      <c r="H114" s="353" t="s">
        <v>1358</v>
      </c>
      <c r="I114" s="353" t="s">
        <v>1348</v>
      </c>
      <c r="J114" s="353"/>
      <c r="K114" s="366"/>
    </row>
    <row r="115" spans="2:11" ht="15" customHeight="1">
      <c r="B115" s="375"/>
      <c r="C115" s="353" t="s">
        <v>64</v>
      </c>
      <c r="D115" s="353"/>
      <c r="E115" s="353"/>
      <c r="F115" s="374" t="s">
        <v>1314</v>
      </c>
      <c r="G115" s="353"/>
      <c r="H115" s="353" t="s">
        <v>1359</v>
      </c>
      <c r="I115" s="353" t="s">
        <v>1360</v>
      </c>
      <c r="J115" s="353"/>
      <c r="K115" s="366"/>
    </row>
    <row r="116" spans="2:11" ht="15" customHeight="1">
      <c r="B116" s="378"/>
      <c r="C116" s="384"/>
      <c r="D116" s="384"/>
      <c r="E116" s="384"/>
      <c r="F116" s="384"/>
      <c r="G116" s="384"/>
      <c r="H116" s="384"/>
      <c r="I116" s="384"/>
      <c r="J116" s="384"/>
      <c r="K116" s="380"/>
    </row>
    <row r="117" spans="2:11" ht="18.75" customHeight="1">
      <c r="B117" s="385"/>
      <c r="C117" s="350"/>
      <c r="D117" s="350"/>
      <c r="E117" s="350"/>
      <c r="F117" s="386"/>
      <c r="G117" s="350"/>
      <c r="H117" s="350"/>
      <c r="I117" s="350"/>
      <c r="J117" s="350"/>
      <c r="K117" s="385"/>
    </row>
    <row r="118" spans="2:11" ht="18.75" customHeight="1">
      <c r="B118" s="360"/>
      <c r="C118" s="360"/>
      <c r="D118" s="360"/>
      <c r="E118" s="360"/>
      <c r="F118" s="360"/>
      <c r="G118" s="360"/>
      <c r="H118" s="360"/>
      <c r="I118" s="360"/>
      <c r="J118" s="360"/>
      <c r="K118" s="360"/>
    </row>
    <row r="119" spans="2:11" ht="7.5" customHeight="1">
      <c r="B119" s="387"/>
      <c r="C119" s="388"/>
      <c r="D119" s="388"/>
      <c r="E119" s="388"/>
      <c r="F119" s="388"/>
      <c r="G119" s="388"/>
      <c r="H119" s="388"/>
      <c r="I119" s="388"/>
      <c r="J119" s="388"/>
      <c r="K119" s="389"/>
    </row>
    <row r="120" spans="2:11" ht="45" customHeight="1">
      <c r="B120" s="390"/>
      <c r="C120" s="341" t="s">
        <v>1361</v>
      </c>
      <c r="D120" s="341"/>
      <c r="E120" s="341"/>
      <c r="F120" s="341"/>
      <c r="G120" s="341"/>
      <c r="H120" s="341"/>
      <c r="I120" s="341"/>
      <c r="J120" s="341"/>
      <c r="K120" s="391"/>
    </row>
    <row r="121" spans="2:11" ht="17.25" customHeight="1">
      <c r="B121" s="392"/>
      <c r="C121" s="367" t="s">
        <v>1308</v>
      </c>
      <c r="D121" s="367"/>
      <c r="E121" s="367"/>
      <c r="F121" s="367" t="s">
        <v>1309</v>
      </c>
      <c r="G121" s="368"/>
      <c r="H121" s="367" t="s">
        <v>134</v>
      </c>
      <c r="I121" s="367" t="s">
        <v>64</v>
      </c>
      <c r="J121" s="367" t="s">
        <v>1310</v>
      </c>
      <c r="K121" s="393"/>
    </row>
    <row r="122" spans="2:11" ht="17.25" customHeight="1">
      <c r="B122" s="392"/>
      <c r="C122" s="369" t="s">
        <v>1311</v>
      </c>
      <c r="D122" s="369"/>
      <c r="E122" s="369"/>
      <c r="F122" s="370" t="s">
        <v>1312</v>
      </c>
      <c r="G122" s="371"/>
      <c r="H122" s="369"/>
      <c r="I122" s="369"/>
      <c r="J122" s="369" t="s">
        <v>1313</v>
      </c>
      <c r="K122" s="393"/>
    </row>
    <row r="123" spans="2:11" ht="5.25" customHeight="1">
      <c r="B123" s="394"/>
      <c r="C123" s="372"/>
      <c r="D123" s="372"/>
      <c r="E123" s="372"/>
      <c r="F123" s="372"/>
      <c r="G123" s="353"/>
      <c r="H123" s="372"/>
      <c r="I123" s="372"/>
      <c r="J123" s="372"/>
      <c r="K123" s="395"/>
    </row>
    <row r="124" spans="2:11" ht="15" customHeight="1">
      <c r="B124" s="394"/>
      <c r="C124" s="353" t="s">
        <v>1317</v>
      </c>
      <c r="D124" s="372"/>
      <c r="E124" s="372"/>
      <c r="F124" s="374" t="s">
        <v>1314</v>
      </c>
      <c r="G124" s="353"/>
      <c r="H124" s="353" t="s">
        <v>1353</v>
      </c>
      <c r="I124" s="353" t="s">
        <v>1316</v>
      </c>
      <c r="J124" s="353">
        <v>120</v>
      </c>
      <c r="K124" s="396"/>
    </row>
    <row r="125" spans="2:11" ht="15" customHeight="1">
      <c r="B125" s="394"/>
      <c r="C125" s="353" t="s">
        <v>1362</v>
      </c>
      <c r="D125" s="353"/>
      <c r="E125" s="353"/>
      <c r="F125" s="374" t="s">
        <v>1314</v>
      </c>
      <c r="G125" s="353"/>
      <c r="H125" s="353" t="s">
        <v>1363</v>
      </c>
      <c r="I125" s="353" t="s">
        <v>1316</v>
      </c>
      <c r="J125" s="353" t="s">
        <v>1364</v>
      </c>
      <c r="K125" s="396"/>
    </row>
    <row r="126" spans="2:11" ht="15" customHeight="1">
      <c r="B126" s="394"/>
      <c r="C126" s="353" t="s">
        <v>91</v>
      </c>
      <c r="D126" s="353"/>
      <c r="E126" s="353"/>
      <c r="F126" s="374" t="s">
        <v>1314</v>
      </c>
      <c r="G126" s="353"/>
      <c r="H126" s="353" t="s">
        <v>1365</v>
      </c>
      <c r="I126" s="353" t="s">
        <v>1316</v>
      </c>
      <c r="J126" s="353" t="s">
        <v>1364</v>
      </c>
      <c r="K126" s="396"/>
    </row>
    <row r="127" spans="2:11" ht="15" customHeight="1">
      <c r="B127" s="394"/>
      <c r="C127" s="353" t="s">
        <v>1325</v>
      </c>
      <c r="D127" s="353"/>
      <c r="E127" s="353"/>
      <c r="F127" s="374" t="s">
        <v>1320</v>
      </c>
      <c r="G127" s="353"/>
      <c r="H127" s="353" t="s">
        <v>1326</v>
      </c>
      <c r="I127" s="353" t="s">
        <v>1316</v>
      </c>
      <c r="J127" s="353">
        <v>15</v>
      </c>
      <c r="K127" s="396"/>
    </row>
    <row r="128" spans="2:11" ht="15" customHeight="1">
      <c r="B128" s="394"/>
      <c r="C128" s="376" t="s">
        <v>1327</v>
      </c>
      <c r="D128" s="376"/>
      <c r="E128" s="376"/>
      <c r="F128" s="377" t="s">
        <v>1320</v>
      </c>
      <c r="G128" s="376"/>
      <c r="H128" s="376" t="s">
        <v>1328</v>
      </c>
      <c r="I128" s="376" t="s">
        <v>1316</v>
      </c>
      <c r="J128" s="376">
        <v>15</v>
      </c>
      <c r="K128" s="396"/>
    </row>
    <row r="129" spans="2:11" ht="15" customHeight="1">
      <c r="B129" s="394"/>
      <c r="C129" s="376" t="s">
        <v>1329</v>
      </c>
      <c r="D129" s="376"/>
      <c r="E129" s="376"/>
      <c r="F129" s="377" t="s">
        <v>1320</v>
      </c>
      <c r="G129" s="376"/>
      <c r="H129" s="376" t="s">
        <v>1330</v>
      </c>
      <c r="I129" s="376" t="s">
        <v>1316</v>
      </c>
      <c r="J129" s="376">
        <v>20</v>
      </c>
      <c r="K129" s="396"/>
    </row>
    <row r="130" spans="2:11" ht="15" customHeight="1">
      <c r="B130" s="394"/>
      <c r="C130" s="376" t="s">
        <v>1331</v>
      </c>
      <c r="D130" s="376"/>
      <c r="E130" s="376"/>
      <c r="F130" s="377" t="s">
        <v>1320</v>
      </c>
      <c r="G130" s="376"/>
      <c r="H130" s="376" t="s">
        <v>1332</v>
      </c>
      <c r="I130" s="376" t="s">
        <v>1316</v>
      </c>
      <c r="J130" s="376">
        <v>20</v>
      </c>
      <c r="K130" s="396"/>
    </row>
    <row r="131" spans="2:11" ht="15" customHeight="1">
      <c r="B131" s="394"/>
      <c r="C131" s="353" t="s">
        <v>1319</v>
      </c>
      <c r="D131" s="353"/>
      <c r="E131" s="353"/>
      <c r="F131" s="374" t="s">
        <v>1320</v>
      </c>
      <c r="G131" s="353"/>
      <c r="H131" s="353" t="s">
        <v>1353</v>
      </c>
      <c r="I131" s="353" t="s">
        <v>1316</v>
      </c>
      <c r="J131" s="353">
        <v>50</v>
      </c>
      <c r="K131" s="396"/>
    </row>
    <row r="132" spans="2:11" ht="15" customHeight="1">
      <c r="B132" s="394"/>
      <c r="C132" s="353" t="s">
        <v>1333</v>
      </c>
      <c r="D132" s="353"/>
      <c r="E132" s="353"/>
      <c r="F132" s="374" t="s">
        <v>1320</v>
      </c>
      <c r="G132" s="353"/>
      <c r="H132" s="353" t="s">
        <v>1353</v>
      </c>
      <c r="I132" s="353" t="s">
        <v>1316</v>
      </c>
      <c r="J132" s="353">
        <v>50</v>
      </c>
      <c r="K132" s="396"/>
    </row>
    <row r="133" spans="2:11" ht="15" customHeight="1">
      <c r="B133" s="394"/>
      <c r="C133" s="353" t="s">
        <v>1339</v>
      </c>
      <c r="D133" s="353"/>
      <c r="E133" s="353"/>
      <c r="F133" s="374" t="s">
        <v>1320</v>
      </c>
      <c r="G133" s="353"/>
      <c r="H133" s="353" t="s">
        <v>1353</v>
      </c>
      <c r="I133" s="353" t="s">
        <v>1316</v>
      </c>
      <c r="J133" s="353">
        <v>50</v>
      </c>
      <c r="K133" s="396"/>
    </row>
    <row r="134" spans="2:11" ht="15" customHeight="1">
      <c r="B134" s="394"/>
      <c r="C134" s="353" t="s">
        <v>1341</v>
      </c>
      <c r="D134" s="353"/>
      <c r="E134" s="353"/>
      <c r="F134" s="374" t="s">
        <v>1320</v>
      </c>
      <c r="G134" s="353"/>
      <c r="H134" s="353" t="s">
        <v>1353</v>
      </c>
      <c r="I134" s="353" t="s">
        <v>1316</v>
      </c>
      <c r="J134" s="353">
        <v>50</v>
      </c>
      <c r="K134" s="396"/>
    </row>
    <row r="135" spans="2:11" ht="15" customHeight="1">
      <c r="B135" s="394"/>
      <c r="C135" s="353" t="s">
        <v>139</v>
      </c>
      <c r="D135" s="353"/>
      <c r="E135" s="353"/>
      <c r="F135" s="374" t="s">
        <v>1320</v>
      </c>
      <c r="G135" s="353"/>
      <c r="H135" s="353" t="s">
        <v>1366</v>
      </c>
      <c r="I135" s="353" t="s">
        <v>1316</v>
      </c>
      <c r="J135" s="353">
        <v>255</v>
      </c>
      <c r="K135" s="396"/>
    </row>
    <row r="136" spans="2:11" ht="15" customHeight="1">
      <c r="B136" s="394"/>
      <c r="C136" s="353" t="s">
        <v>1343</v>
      </c>
      <c r="D136" s="353"/>
      <c r="E136" s="353"/>
      <c r="F136" s="374" t="s">
        <v>1314</v>
      </c>
      <c r="G136" s="353"/>
      <c r="H136" s="353" t="s">
        <v>1367</v>
      </c>
      <c r="I136" s="353" t="s">
        <v>1345</v>
      </c>
      <c r="J136" s="353"/>
      <c r="K136" s="396"/>
    </row>
    <row r="137" spans="2:11" ht="15" customHeight="1">
      <c r="B137" s="394"/>
      <c r="C137" s="353" t="s">
        <v>1346</v>
      </c>
      <c r="D137" s="353"/>
      <c r="E137" s="353"/>
      <c r="F137" s="374" t="s">
        <v>1314</v>
      </c>
      <c r="G137" s="353"/>
      <c r="H137" s="353" t="s">
        <v>1368</v>
      </c>
      <c r="I137" s="353" t="s">
        <v>1348</v>
      </c>
      <c r="J137" s="353"/>
      <c r="K137" s="396"/>
    </row>
    <row r="138" spans="2:11" ht="15" customHeight="1">
      <c r="B138" s="394"/>
      <c r="C138" s="353" t="s">
        <v>1349</v>
      </c>
      <c r="D138" s="353"/>
      <c r="E138" s="353"/>
      <c r="F138" s="374" t="s">
        <v>1314</v>
      </c>
      <c r="G138" s="353"/>
      <c r="H138" s="353" t="s">
        <v>1349</v>
      </c>
      <c r="I138" s="353" t="s">
        <v>1348</v>
      </c>
      <c r="J138" s="353"/>
      <c r="K138" s="396"/>
    </row>
    <row r="139" spans="2:11" ht="15" customHeight="1">
      <c r="B139" s="394"/>
      <c r="C139" s="353" t="s">
        <v>45</v>
      </c>
      <c r="D139" s="353"/>
      <c r="E139" s="353"/>
      <c r="F139" s="374" t="s">
        <v>1314</v>
      </c>
      <c r="G139" s="353"/>
      <c r="H139" s="353" t="s">
        <v>1369</v>
      </c>
      <c r="I139" s="353" t="s">
        <v>1348</v>
      </c>
      <c r="J139" s="353"/>
      <c r="K139" s="396"/>
    </row>
    <row r="140" spans="2:11" ht="15" customHeight="1">
      <c r="B140" s="394"/>
      <c r="C140" s="353" t="s">
        <v>1370</v>
      </c>
      <c r="D140" s="353"/>
      <c r="E140" s="353"/>
      <c r="F140" s="374" t="s">
        <v>1314</v>
      </c>
      <c r="G140" s="353"/>
      <c r="H140" s="353" t="s">
        <v>1371</v>
      </c>
      <c r="I140" s="353" t="s">
        <v>1348</v>
      </c>
      <c r="J140" s="353"/>
      <c r="K140" s="396"/>
    </row>
    <row r="141" spans="2:11" ht="15" customHeight="1">
      <c r="B141" s="397"/>
      <c r="C141" s="398"/>
      <c r="D141" s="398"/>
      <c r="E141" s="398"/>
      <c r="F141" s="398"/>
      <c r="G141" s="398"/>
      <c r="H141" s="398"/>
      <c r="I141" s="398"/>
      <c r="J141" s="398"/>
      <c r="K141" s="399"/>
    </row>
    <row r="142" spans="2:11" ht="18.75" customHeight="1">
      <c r="B142" s="350"/>
      <c r="C142" s="350"/>
      <c r="D142" s="350"/>
      <c r="E142" s="350"/>
      <c r="F142" s="386"/>
      <c r="G142" s="350"/>
      <c r="H142" s="350"/>
      <c r="I142" s="350"/>
      <c r="J142" s="350"/>
      <c r="K142" s="350"/>
    </row>
    <row r="143" spans="2:11" ht="18.75" customHeight="1">
      <c r="B143" s="360"/>
      <c r="C143" s="360"/>
      <c r="D143" s="360"/>
      <c r="E143" s="360"/>
      <c r="F143" s="360"/>
      <c r="G143" s="360"/>
      <c r="H143" s="360"/>
      <c r="I143" s="360"/>
      <c r="J143" s="360"/>
      <c r="K143" s="360"/>
    </row>
    <row r="144" spans="2:11" ht="7.5" customHeight="1">
      <c r="B144" s="361"/>
      <c r="C144" s="362"/>
      <c r="D144" s="362"/>
      <c r="E144" s="362"/>
      <c r="F144" s="362"/>
      <c r="G144" s="362"/>
      <c r="H144" s="362"/>
      <c r="I144" s="362"/>
      <c r="J144" s="362"/>
      <c r="K144" s="363"/>
    </row>
    <row r="145" spans="2:11" ht="45" customHeight="1">
      <c r="B145" s="364"/>
      <c r="C145" s="365" t="s">
        <v>1372</v>
      </c>
      <c r="D145" s="365"/>
      <c r="E145" s="365"/>
      <c r="F145" s="365"/>
      <c r="G145" s="365"/>
      <c r="H145" s="365"/>
      <c r="I145" s="365"/>
      <c r="J145" s="365"/>
      <c r="K145" s="366"/>
    </row>
    <row r="146" spans="2:11" ht="17.25" customHeight="1">
      <c r="B146" s="364"/>
      <c r="C146" s="367" t="s">
        <v>1308</v>
      </c>
      <c r="D146" s="367"/>
      <c r="E146" s="367"/>
      <c r="F146" s="367" t="s">
        <v>1309</v>
      </c>
      <c r="G146" s="368"/>
      <c r="H146" s="367" t="s">
        <v>134</v>
      </c>
      <c r="I146" s="367" t="s">
        <v>64</v>
      </c>
      <c r="J146" s="367" t="s">
        <v>1310</v>
      </c>
      <c r="K146" s="366"/>
    </row>
    <row r="147" spans="2:11" ht="17.25" customHeight="1">
      <c r="B147" s="364"/>
      <c r="C147" s="369" t="s">
        <v>1311</v>
      </c>
      <c r="D147" s="369"/>
      <c r="E147" s="369"/>
      <c r="F147" s="370" t="s">
        <v>1312</v>
      </c>
      <c r="G147" s="371"/>
      <c r="H147" s="369"/>
      <c r="I147" s="369"/>
      <c r="J147" s="369" t="s">
        <v>1313</v>
      </c>
      <c r="K147" s="366"/>
    </row>
    <row r="148" spans="2:11" ht="5.25" customHeight="1">
      <c r="B148" s="375"/>
      <c r="C148" s="372"/>
      <c r="D148" s="372"/>
      <c r="E148" s="372"/>
      <c r="F148" s="372"/>
      <c r="G148" s="373"/>
      <c r="H148" s="372"/>
      <c r="I148" s="372"/>
      <c r="J148" s="372"/>
      <c r="K148" s="396"/>
    </row>
    <row r="149" spans="2:11" ht="15" customHeight="1">
      <c r="B149" s="375"/>
      <c r="C149" s="400" t="s">
        <v>1317</v>
      </c>
      <c r="D149" s="353"/>
      <c r="E149" s="353"/>
      <c r="F149" s="401" t="s">
        <v>1314</v>
      </c>
      <c r="G149" s="353"/>
      <c r="H149" s="400" t="s">
        <v>1353</v>
      </c>
      <c r="I149" s="400" t="s">
        <v>1316</v>
      </c>
      <c r="J149" s="400">
        <v>120</v>
      </c>
      <c r="K149" s="396"/>
    </row>
    <row r="150" spans="2:11" ht="15" customHeight="1">
      <c r="B150" s="375"/>
      <c r="C150" s="400" t="s">
        <v>1362</v>
      </c>
      <c r="D150" s="353"/>
      <c r="E150" s="353"/>
      <c r="F150" s="401" t="s">
        <v>1314</v>
      </c>
      <c r="G150" s="353"/>
      <c r="H150" s="400" t="s">
        <v>1373</v>
      </c>
      <c r="I150" s="400" t="s">
        <v>1316</v>
      </c>
      <c r="J150" s="400" t="s">
        <v>1364</v>
      </c>
      <c r="K150" s="396"/>
    </row>
    <row r="151" spans="2:11" ht="15" customHeight="1">
      <c r="B151" s="375"/>
      <c r="C151" s="400" t="s">
        <v>91</v>
      </c>
      <c r="D151" s="353"/>
      <c r="E151" s="353"/>
      <c r="F151" s="401" t="s">
        <v>1314</v>
      </c>
      <c r="G151" s="353"/>
      <c r="H151" s="400" t="s">
        <v>1374</v>
      </c>
      <c r="I151" s="400" t="s">
        <v>1316</v>
      </c>
      <c r="J151" s="400" t="s">
        <v>1364</v>
      </c>
      <c r="K151" s="396"/>
    </row>
    <row r="152" spans="2:11" ht="15" customHeight="1">
      <c r="B152" s="375"/>
      <c r="C152" s="400" t="s">
        <v>1319</v>
      </c>
      <c r="D152" s="353"/>
      <c r="E152" s="353"/>
      <c r="F152" s="401" t="s">
        <v>1320</v>
      </c>
      <c r="G152" s="353"/>
      <c r="H152" s="400" t="s">
        <v>1353</v>
      </c>
      <c r="I152" s="400" t="s">
        <v>1316</v>
      </c>
      <c r="J152" s="400">
        <v>50</v>
      </c>
      <c r="K152" s="396"/>
    </row>
    <row r="153" spans="2:11" ht="15" customHeight="1">
      <c r="B153" s="375"/>
      <c r="C153" s="400" t="s">
        <v>1322</v>
      </c>
      <c r="D153" s="353"/>
      <c r="E153" s="353"/>
      <c r="F153" s="401" t="s">
        <v>1314</v>
      </c>
      <c r="G153" s="353"/>
      <c r="H153" s="400" t="s">
        <v>1353</v>
      </c>
      <c r="I153" s="400" t="s">
        <v>1324</v>
      </c>
      <c r="J153" s="400"/>
      <c r="K153" s="396"/>
    </row>
    <row r="154" spans="2:11" ht="15" customHeight="1">
      <c r="B154" s="375"/>
      <c r="C154" s="400" t="s">
        <v>1333</v>
      </c>
      <c r="D154" s="353"/>
      <c r="E154" s="353"/>
      <c r="F154" s="401" t="s">
        <v>1320</v>
      </c>
      <c r="G154" s="353"/>
      <c r="H154" s="400" t="s">
        <v>1353</v>
      </c>
      <c r="I154" s="400" t="s">
        <v>1316</v>
      </c>
      <c r="J154" s="400">
        <v>50</v>
      </c>
      <c r="K154" s="396"/>
    </row>
    <row r="155" spans="2:11" ht="15" customHeight="1">
      <c r="B155" s="375"/>
      <c r="C155" s="400" t="s">
        <v>1341</v>
      </c>
      <c r="D155" s="353"/>
      <c r="E155" s="353"/>
      <c r="F155" s="401" t="s">
        <v>1320</v>
      </c>
      <c r="G155" s="353"/>
      <c r="H155" s="400" t="s">
        <v>1353</v>
      </c>
      <c r="I155" s="400" t="s">
        <v>1316</v>
      </c>
      <c r="J155" s="400">
        <v>50</v>
      </c>
      <c r="K155" s="396"/>
    </row>
    <row r="156" spans="2:11" ht="15" customHeight="1">
      <c r="B156" s="375"/>
      <c r="C156" s="400" t="s">
        <v>1339</v>
      </c>
      <c r="D156" s="353"/>
      <c r="E156" s="353"/>
      <c r="F156" s="401" t="s">
        <v>1320</v>
      </c>
      <c r="G156" s="353"/>
      <c r="H156" s="400" t="s">
        <v>1353</v>
      </c>
      <c r="I156" s="400" t="s">
        <v>1316</v>
      </c>
      <c r="J156" s="400">
        <v>50</v>
      </c>
      <c r="K156" s="396"/>
    </row>
    <row r="157" spans="2:11" ht="15" customHeight="1">
      <c r="B157" s="375"/>
      <c r="C157" s="400" t="s">
        <v>106</v>
      </c>
      <c r="D157" s="353"/>
      <c r="E157" s="353"/>
      <c r="F157" s="401" t="s">
        <v>1314</v>
      </c>
      <c r="G157" s="353"/>
      <c r="H157" s="400" t="s">
        <v>1375</v>
      </c>
      <c r="I157" s="400" t="s">
        <v>1316</v>
      </c>
      <c r="J157" s="400" t="s">
        <v>1376</v>
      </c>
      <c r="K157" s="396"/>
    </row>
    <row r="158" spans="2:11" ht="15" customHeight="1">
      <c r="B158" s="375"/>
      <c r="C158" s="400" t="s">
        <v>1377</v>
      </c>
      <c r="D158" s="353"/>
      <c r="E158" s="353"/>
      <c r="F158" s="401" t="s">
        <v>1314</v>
      </c>
      <c r="G158" s="353"/>
      <c r="H158" s="400" t="s">
        <v>1378</v>
      </c>
      <c r="I158" s="400" t="s">
        <v>1348</v>
      </c>
      <c r="J158" s="400"/>
      <c r="K158" s="396"/>
    </row>
    <row r="159" spans="2:11" ht="15" customHeight="1">
      <c r="B159" s="402"/>
      <c r="C159" s="384"/>
      <c r="D159" s="384"/>
      <c r="E159" s="384"/>
      <c r="F159" s="384"/>
      <c r="G159" s="384"/>
      <c r="H159" s="384"/>
      <c r="I159" s="384"/>
      <c r="J159" s="384"/>
      <c r="K159" s="403"/>
    </row>
    <row r="160" spans="2:11" ht="18.75" customHeight="1">
      <c r="B160" s="350"/>
      <c r="C160" s="353"/>
      <c r="D160" s="353"/>
      <c r="E160" s="353"/>
      <c r="F160" s="374"/>
      <c r="G160" s="353"/>
      <c r="H160" s="353"/>
      <c r="I160" s="353"/>
      <c r="J160" s="353"/>
      <c r="K160" s="350"/>
    </row>
    <row r="161" spans="2:11" ht="18.75" customHeight="1">
      <c r="B161" s="360"/>
      <c r="C161" s="360"/>
      <c r="D161" s="360"/>
      <c r="E161" s="360"/>
      <c r="F161" s="360"/>
      <c r="G161" s="360"/>
      <c r="H161" s="360"/>
      <c r="I161" s="360"/>
      <c r="J161" s="360"/>
      <c r="K161" s="360"/>
    </row>
    <row r="162" spans="2:11" ht="7.5" customHeight="1">
      <c r="B162" s="337"/>
      <c r="C162" s="338"/>
      <c r="D162" s="338"/>
      <c r="E162" s="338"/>
      <c r="F162" s="338"/>
      <c r="G162" s="338"/>
      <c r="H162" s="338"/>
      <c r="I162" s="338"/>
      <c r="J162" s="338"/>
      <c r="K162" s="339"/>
    </row>
    <row r="163" spans="2:11" ht="45" customHeight="1">
      <c r="B163" s="340"/>
      <c r="C163" s="341" t="s">
        <v>1379</v>
      </c>
      <c r="D163" s="341"/>
      <c r="E163" s="341"/>
      <c r="F163" s="341"/>
      <c r="G163" s="341"/>
      <c r="H163" s="341"/>
      <c r="I163" s="341"/>
      <c r="J163" s="341"/>
      <c r="K163" s="342"/>
    </row>
    <row r="164" spans="2:11" ht="17.25" customHeight="1">
      <c r="B164" s="340"/>
      <c r="C164" s="367" t="s">
        <v>1308</v>
      </c>
      <c r="D164" s="367"/>
      <c r="E164" s="367"/>
      <c r="F164" s="367" t="s">
        <v>1309</v>
      </c>
      <c r="G164" s="404"/>
      <c r="H164" s="405" t="s">
        <v>134</v>
      </c>
      <c r="I164" s="405" t="s">
        <v>64</v>
      </c>
      <c r="J164" s="367" t="s">
        <v>1310</v>
      </c>
      <c r="K164" s="342"/>
    </row>
    <row r="165" spans="2:11" ht="17.25" customHeight="1">
      <c r="B165" s="344"/>
      <c r="C165" s="369" t="s">
        <v>1311</v>
      </c>
      <c r="D165" s="369"/>
      <c r="E165" s="369"/>
      <c r="F165" s="370" t="s">
        <v>1312</v>
      </c>
      <c r="G165" s="406"/>
      <c r="H165" s="407"/>
      <c r="I165" s="407"/>
      <c r="J165" s="369" t="s">
        <v>1313</v>
      </c>
      <c r="K165" s="346"/>
    </row>
    <row r="166" spans="2:11" ht="5.25" customHeight="1">
      <c r="B166" s="375"/>
      <c r="C166" s="372"/>
      <c r="D166" s="372"/>
      <c r="E166" s="372"/>
      <c r="F166" s="372"/>
      <c r="G166" s="373"/>
      <c r="H166" s="372"/>
      <c r="I166" s="372"/>
      <c r="J166" s="372"/>
      <c r="K166" s="396"/>
    </row>
    <row r="167" spans="2:11" ht="15" customHeight="1">
      <c r="B167" s="375"/>
      <c r="C167" s="353" t="s">
        <v>1317</v>
      </c>
      <c r="D167" s="353"/>
      <c r="E167" s="353"/>
      <c r="F167" s="374" t="s">
        <v>1314</v>
      </c>
      <c r="G167" s="353"/>
      <c r="H167" s="353" t="s">
        <v>1353</v>
      </c>
      <c r="I167" s="353" t="s">
        <v>1316</v>
      </c>
      <c r="J167" s="353">
        <v>120</v>
      </c>
      <c r="K167" s="396"/>
    </row>
    <row r="168" spans="2:11" ht="15" customHeight="1">
      <c r="B168" s="375"/>
      <c r="C168" s="353" t="s">
        <v>1362</v>
      </c>
      <c r="D168" s="353"/>
      <c r="E168" s="353"/>
      <c r="F168" s="374" t="s">
        <v>1314</v>
      </c>
      <c r="G168" s="353"/>
      <c r="H168" s="353" t="s">
        <v>1363</v>
      </c>
      <c r="I168" s="353" t="s">
        <v>1316</v>
      </c>
      <c r="J168" s="353" t="s">
        <v>1364</v>
      </c>
      <c r="K168" s="396"/>
    </row>
    <row r="169" spans="2:11" ht="15" customHeight="1">
      <c r="B169" s="375"/>
      <c r="C169" s="353" t="s">
        <v>91</v>
      </c>
      <c r="D169" s="353"/>
      <c r="E169" s="353"/>
      <c r="F169" s="374" t="s">
        <v>1314</v>
      </c>
      <c r="G169" s="353"/>
      <c r="H169" s="353" t="s">
        <v>1380</v>
      </c>
      <c r="I169" s="353" t="s">
        <v>1316</v>
      </c>
      <c r="J169" s="353" t="s">
        <v>1364</v>
      </c>
      <c r="K169" s="396"/>
    </row>
    <row r="170" spans="2:11" ht="15" customHeight="1">
      <c r="B170" s="375"/>
      <c r="C170" s="353" t="s">
        <v>1319</v>
      </c>
      <c r="D170" s="353"/>
      <c r="E170" s="353"/>
      <c r="F170" s="374" t="s">
        <v>1320</v>
      </c>
      <c r="G170" s="353"/>
      <c r="H170" s="353" t="s">
        <v>1380</v>
      </c>
      <c r="I170" s="353" t="s">
        <v>1316</v>
      </c>
      <c r="J170" s="353">
        <v>50</v>
      </c>
      <c r="K170" s="396"/>
    </row>
    <row r="171" spans="2:11" ht="15" customHeight="1">
      <c r="B171" s="375"/>
      <c r="C171" s="353" t="s">
        <v>1322</v>
      </c>
      <c r="D171" s="353"/>
      <c r="E171" s="353"/>
      <c r="F171" s="374" t="s">
        <v>1314</v>
      </c>
      <c r="G171" s="353"/>
      <c r="H171" s="353" t="s">
        <v>1380</v>
      </c>
      <c r="I171" s="353" t="s">
        <v>1324</v>
      </c>
      <c r="J171" s="353"/>
      <c r="K171" s="396"/>
    </row>
    <row r="172" spans="2:11" ht="15" customHeight="1">
      <c r="B172" s="375"/>
      <c r="C172" s="353" t="s">
        <v>1333</v>
      </c>
      <c r="D172" s="353"/>
      <c r="E172" s="353"/>
      <c r="F172" s="374" t="s">
        <v>1320</v>
      </c>
      <c r="G172" s="353"/>
      <c r="H172" s="353" t="s">
        <v>1380</v>
      </c>
      <c r="I172" s="353" t="s">
        <v>1316</v>
      </c>
      <c r="J172" s="353">
        <v>50</v>
      </c>
      <c r="K172" s="396"/>
    </row>
    <row r="173" spans="2:11" ht="15" customHeight="1">
      <c r="B173" s="375"/>
      <c r="C173" s="353" t="s">
        <v>1341</v>
      </c>
      <c r="D173" s="353"/>
      <c r="E173" s="353"/>
      <c r="F173" s="374" t="s">
        <v>1320</v>
      </c>
      <c r="G173" s="353"/>
      <c r="H173" s="353" t="s">
        <v>1380</v>
      </c>
      <c r="I173" s="353" t="s">
        <v>1316</v>
      </c>
      <c r="J173" s="353">
        <v>50</v>
      </c>
      <c r="K173" s="396"/>
    </row>
    <row r="174" spans="2:11" ht="15" customHeight="1">
      <c r="B174" s="375"/>
      <c r="C174" s="353" t="s">
        <v>1339</v>
      </c>
      <c r="D174" s="353"/>
      <c r="E174" s="353"/>
      <c r="F174" s="374" t="s">
        <v>1320</v>
      </c>
      <c r="G174" s="353"/>
      <c r="H174" s="353" t="s">
        <v>1380</v>
      </c>
      <c r="I174" s="353" t="s">
        <v>1316</v>
      </c>
      <c r="J174" s="353">
        <v>50</v>
      </c>
      <c r="K174" s="396"/>
    </row>
    <row r="175" spans="2:11" ht="15" customHeight="1">
      <c r="B175" s="375"/>
      <c r="C175" s="353" t="s">
        <v>133</v>
      </c>
      <c r="D175" s="353"/>
      <c r="E175" s="353"/>
      <c r="F175" s="374" t="s">
        <v>1314</v>
      </c>
      <c r="G175" s="353"/>
      <c r="H175" s="353" t="s">
        <v>1381</v>
      </c>
      <c r="I175" s="353" t="s">
        <v>1382</v>
      </c>
      <c r="J175" s="353"/>
      <c r="K175" s="396"/>
    </row>
    <row r="176" spans="2:11" ht="15" customHeight="1">
      <c r="B176" s="375"/>
      <c r="C176" s="353" t="s">
        <v>64</v>
      </c>
      <c r="D176" s="353"/>
      <c r="E176" s="353"/>
      <c r="F176" s="374" t="s">
        <v>1314</v>
      </c>
      <c r="G176" s="353"/>
      <c r="H176" s="353" t="s">
        <v>1383</v>
      </c>
      <c r="I176" s="353" t="s">
        <v>1384</v>
      </c>
      <c r="J176" s="353">
        <v>1</v>
      </c>
      <c r="K176" s="396"/>
    </row>
    <row r="177" spans="2:11" ht="15" customHeight="1">
      <c r="B177" s="375"/>
      <c r="C177" s="353" t="s">
        <v>60</v>
      </c>
      <c r="D177" s="353"/>
      <c r="E177" s="353"/>
      <c r="F177" s="374" t="s">
        <v>1314</v>
      </c>
      <c r="G177" s="353"/>
      <c r="H177" s="353" t="s">
        <v>1385</v>
      </c>
      <c r="I177" s="353" t="s">
        <v>1316</v>
      </c>
      <c r="J177" s="353">
        <v>20</v>
      </c>
      <c r="K177" s="396"/>
    </row>
    <row r="178" spans="2:11" ht="15" customHeight="1">
      <c r="B178" s="375"/>
      <c r="C178" s="353" t="s">
        <v>134</v>
      </c>
      <c r="D178" s="353"/>
      <c r="E178" s="353"/>
      <c r="F178" s="374" t="s">
        <v>1314</v>
      </c>
      <c r="G178" s="353"/>
      <c r="H178" s="353" t="s">
        <v>1386</v>
      </c>
      <c r="I178" s="353" t="s">
        <v>1316</v>
      </c>
      <c r="J178" s="353">
        <v>255</v>
      </c>
      <c r="K178" s="396"/>
    </row>
    <row r="179" spans="2:11" ht="15" customHeight="1">
      <c r="B179" s="375"/>
      <c r="C179" s="353" t="s">
        <v>135</v>
      </c>
      <c r="D179" s="353"/>
      <c r="E179" s="353"/>
      <c r="F179" s="374" t="s">
        <v>1314</v>
      </c>
      <c r="G179" s="353"/>
      <c r="H179" s="353" t="s">
        <v>1279</v>
      </c>
      <c r="I179" s="353" t="s">
        <v>1316</v>
      </c>
      <c r="J179" s="353">
        <v>10</v>
      </c>
      <c r="K179" s="396"/>
    </row>
    <row r="180" spans="2:11" ht="15" customHeight="1">
      <c r="B180" s="375"/>
      <c r="C180" s="353" t="s">
        <v>136</v>
      </c>
      <c r="D180" s="353"/>
      <c r="E180" s="353"/>
      <c r="F180" s="374" t="s">
        <v>1314</v>
      </c>
      <c r="G180" s="353"/>
      <c r="H180" s="353" t="s">
        <v>1387</v>
      </c>
      <c r="I180" s="353" t="s">
        <v>1348</v>
      </c>
      <c r="J180" s="353"/>
      <c r="K180" s="396"/>
    </row>
    <row r="181" spans="2:11" ht="15" customHeight="1">
      <c r="B181" s="375"/>
      <c r="C181" s="353" t="s">
        <v>1388</v>
      </c>
      <c r="D181" s="353"/>
      <c r="E181" s="353"/>
      <c r="F181" s="374" t="s">
        <v>1314</v>
      </c>
      <c r="G181" s="353"/>
      <c r="H181" s="353" t="s">
        <v>1389</v>
      </c>
      <c r="I181" s="353" t="s">
        <v>1348</v>
      </c>
      <c r="J181" s="353"/>
      <c r="K181" s="396"/>
    </row>
    <row r="182" spans="2:11" ht="15" customHeight="1">
      <c r="B182" s="375"/>
      <c r="C182" s="353" t="s">
        <v>1377</v>
      </c>
      <c r="D182" s="353"/>
      <c r="E182" s="353"/>
      <c r="F182" s="374" t="s">
        <v>1314</v>
      </c>
      <c r="G182" s="353"/>
      <c r="H182" s="353" t="s">
        <v>1390</v>
      </c>
      <c r="I182" s="353" t="s">
        <v>1348</v>
      </c>
      <c r="J182" s="353"/>
      <c r="K182" s="396"/>
    </row>
    <row r="183" spans="2:11" ht="15" customHeight="1">
      <c r="B183" s="375"/>
      <c r="C183" s="353" t="s">
        <v>138</v>
      </c>
      <c r="D183" s="353"/>
      <c r="E183" s="353"/>
      <c r="F183" s="374" t="s">
        <v>1320</v>
      </c>
      <c r="G183" s="353"/>
      <c r="H183" s="353" t="s">
        <v>1391</v>
      </c>
      <c r="I183" s="353" t="s">
        <v>1316</v>
      </c>
      <c r="J183" s="353">
        <v>50</v>
      </c>
      <c r="K183" s="396"/>
    </row>
    <row r="184" spans="2:11" ht="15" customHeight="1">
      <c r="B184" s="375"/>
      <c r="C184" s="353" t="s">
        <v>1392</v>
      </c>
      <c r="D184" s="353"/>
      <c r="E184" s="353"/>
      <c r="F184" s="374" t="s">
        <v>1320</v>
      </c>
      <c r="G184" s="353"/>
      <c r="H184" s="353" t="s">
        <v>1393</v>
      </c>
      <c r="I184" s="353" t="s">
        <v>1394</v>
      </c>
      <c r="J184" s="353"/>
      <c r="K184" s="396"/>
    </row>
    <row r="185" spans="2:11" ht="15" customHeight="1">
      <c r="B185" s="375"/>
      <c r="C185" s="353" t="s">
        <v>1395</v>
      </c>
      <c r="D185" s="353"/>
      <c r="E185" s="353"/>
      <c r="F185" s="374" t="s">
        <v>1320</v>
      </c>
      <c r="G185" s="353"/>
      <c r="H185" s="353" t="s">
        <v>1396</v>
      </c>
      <c r="I185" s="353" t="s">
        <v>1394</v>
      </c>
      <c r="J185" s="353"/>
      <c r="K185" s="396"/>
    </row>
    <row r="186" spans="2:11" ht="15" customHeight="1">
      <c r="B186" s="375"/>
      <c r="C186" s="353" t="s">
        <v>1397</v>
      </c>
      <c r="D186" s="353"/>
      <c r="E186" s="353"/>
      <c r="F186" s="374" t="s">
        <v>1320</v>
      </c>
      <c r="G186" s="353"/>
      <c r="H186" s="353" t="s">
        <v>1398</v>
      </c>
      <c r="I186" s="353" t="s">
        <v>1394</v>
      </c>
      <c r="J186" s="353"/>
      <c r="K186" s="396"/>
    </row>
    <row r="187" spans="2:11" ht="15" customHeight="1">
      <c r="B187" s="375"/>
      <c r="C187" s="408" t="s">
        <v>1399</v>
      </c>
      <c r="D187" s="353"/>
      <c r="E187" s="353"/>
      <c r="F187" s="374" t="s">
        <v>1320</v>
      </c>
      <c r="G187" s="353"/>
      <c r="H187" s="353" t="s">
        <v>1400</v>
      </c>
      <c r="I187" s="353" t="s">
        <v>1401</v>
      </c>
      <c r="J187" s="409" t="s">
        <v>1402</v>
      </c>
      <c r="K187" s="396"/>
    </row>
    <row r="188" spans="2:11" ht="15" customHeight="1">
      <c r="B188" s="375"/>
      <c r="C188" s="359" t="s">
        <v>49</v>
      </c>
      <c r="D188" s="353"/>
      <c r="E188" s="353"/>
      <c r="F188" s="374" t="s">
        <v>1314</v>
      </c>
      <c r="G188" s="353"/>
      <c r="H188" s="350" t="s">
        <v>1403</v>
      </c>
      <c r="I188" s="353" t="s">
        <v>1404</v>
      </c>
      <c r="J188" s="353"/>
      <c r="K188" s="396"/>
    </row>
    <row r="189" spans="2:11" ht="15" customHeight="1">
      <c r="B189" s="375"/>
      <c r="C189" s="359" t="s">
        <v>1405</v>
      </c>
      <c r="D189" s="353"/>
      <c r="E189" s="353"/>
      <c r="F189" s="374" t="s">
        <v>1314</v>
      </c>
      <c r="G189" s="353"/>
      <c r="H189" s="353" t="s">
        <v>1406</v>
      </c>
      <c r="I189" s="353" t="s">
        <v>1348</v>
      </c>
      <c r="J189" s="353"/>
      <c r="K189" s="396"/>
    </row>
    <row r="190" spans="2:11" ht="15" customHeight="1">
      <c r="B190" s="375"/>
      <c r="C190" s="359" t="s">
        <v>1407</v>
      </c>
      <c r="D190" s="353"/>
      <c r="E190" s="353"/>
      <c r="F190" s="374" t="s">
        <v>1314</v>
      </c>
      <c r="G190" s="353"/>
      <c r="H190" s="353" t="s">
        <v>1408</v>
      </c>
      <c r="I190" s="353" t="s">
        <v>1348</v>
      </c>
      <c r="J190" s="353"/>
      <c r="K190" s="396"/>
    </row>
    <row r="191" spans="2:11" ht="15" customHeight="1">
      <c r="B191" s="375"/>
      <c r="C191" s="359" t="s">
        <v>1409</v>
      </c>
      <c r="D191" s="353"/>
      <c r="E191" s="353"/>
      <c r="F191" s="374" t="s">
        <v>1320</v>
      </c>
      <c r="G191" s="353"/>
      <c r="H191" s="353" t="s">
        <v>1410</v>
      </c>
      <c r="I191" s="353" t="s">
        <v>1348</v>
      </c>
      <c r="J191" s="353"/>
      <c r="K191" s="396"/>
    </row>
    <row r="192" spans="2:11" ht="15" customHeight="1">
      <c r="B192" s="402"/>
      <c r="C192" s="410"/>
      <c r="D192" s="384"/>
      <c r="E192" s="384"/>
      <c r="F192" s="384"/>
      <c r="G192" s="384"/>
      <c r="H192" s="384"/>
      <c r="I192" s="384"/>
      <c r="J192" s="384"/>
      <c r="K192" s="403"/>
    </row>
    <row r="193" spans="2:11" ht="18.75" customHeight="1">
      <c r="B193" s="350"/>
      <c r="C193" s="353"/>
      <c r="D193" s="353"/>
      <c r="E193" s="353"/>
      <c r="F193" s="374"/>
      <c r="G193" s="353"/>
      <c r="H193" s="353"/>
      <c r="I193" s="353"/>
      <c r="J193" s="353"/>
      <c r="K193" s="350"/>
    </row>
    <row r="194" spans="2:11" ht="18.75" customHeight="1">
      <c r="B194" s="350"/>
      <c r="C194" s="353"/>
      <c r="D194" s="353"/>
      <c r="E194" s="353"/>
      <c r="F194" s="374"/>
      <c r="G194" s="353"/>
      <c r="H194" s="353"/>
      <c r="I194" s="353"/>
      <c r="J194" s="353"/>
      <c r="K194" s="350"/>
    </row>
    <row r="195" spans="2:11" ht="18.75" customHeight="1">
      <c r="B195" s="360"/>
      <c r="C195" s="360"/>
      <c r="D195" s="360"/>
      <c r="E195" s="360"/>
      <c r="F195" s="360"/>
      <c r="G195" s="360"/>
      <c r="H195" s="360"/>
      <c r="I195" s="360"/>
      <c r="J195" s="360"/>
      <c r="K195" s="360"/>
    </row>
    <row r="196" spans="2:11" ht="13.5">
      <c r="B196" s="337"/>
      <c r="C196" s="338"/>
      <c r="D196" s="338"/>
      <c r="E196" s="338"/>
      <c r="F196" s="338"/>
      <c r="G196" s="338"/>
      <c r="H196" s="338"/>
      <c r="I196" s="338"/>
      <c r="J196" s="338"/>
      <c r="K196" s="339"/>
    </row>
    <row r="197" spans="2:11" ht="22.2">
      <c r="B197" s="340"/>
      <c r="C197" s="341" t="s">
        <v>1411</v>
      </c>
      <c r="D197" s="341"/>
      <c r="E197" s="341"/>
      <c r="F197" s="341"/>
      <c r="G197" s="341"/>
      <c r="H197" s="341"/>
      <c r="I197" s="341"/>
      <c r="J197" s="341"/>
      <c r="K197" s="342"/>
    </row>
    <row r="198" spans="2:11" ht="25.5" customHeight="1">
      <c r="B198" s="340"/>
      <c r="C198" s="411" t="s">
        <v>1412</v>
      </c>
      <c r="D198" s="411"/>
      <c r="E198" s="411"/>
      <c r="F198" s="411" t="s">
        <v>1413</v>
      </c>
      <c r="G198" s="412"/>
      <c r="H198" s="413" t="s">
        <v>1414</v>
      </c>
      <c r="I198" s="413"/>
      <c r="J198" s="413"/>
      <c r="K198" s="342"/>
    </row>
    <row r="199" spans="2:11" ht="5.25" customHeight="1">
      <c r="B199" s="375"/>
      <c r="C199" s="372"/>
      <c r="D199" s="372"/>
      <c r="E199" s="372"/>
      <c r="F199" s="372"/>
      <c r="G199" s="353"/>
      <c r="H199" s="372"/>
      <c r="I199" s="372"/>
      <c r="J199" s="372"/>
      <c r="K199" s="396"/>
    </row>
    <row r="200" spans="2:11" ht="15" customHeight="1">
      <c r="B200" s="375"/>
      <c r="C200" s="353" t="s">
        <v>1404</v>
      </c>
      <c r="D200" s="353"/>
      <c r="E200" s="353"/>
      <c r="F200" s="374" t="s">
        <v>50</v>
      </c>
      <c r="G200" s="353"/>
      <c r="H200" s="414" t="s">
        <v>1415</v>
      </c>
      <c r="I200" s="414"/>
      <c r="J200" s="414"/>
      <c r="K200" s="396"/>
    </row>
    <row r="201" spans="2:11" ht="15" customHeight="1">
      <c r="B201" s="375"/>
      <c r="C201" s="381"/>
      <c r="D201" s="353"/>
      <c r="E201" s="353"/>
      <c r="F201" s="374" t="s">
        <v>51</v>
      </c>
      <c r="G201" s="353"/>
      <c r="H201" s="414" t="s">
        <v>1416</v>
      </c>
      <c r="I201" s="414"/>
      <c r="J201" s="414"/>
      <c r="K201" s="396"/>
    </row>
    <row r="202" spans="2:11" ht="15" customHeight="1">
      <c r="B202" s="375"/>
      <c r="C202" s="381"/>
      <c r="D202" s="353"/>
      <c r="E202" s="353"/>
      <c r="F202" s="374" t="s">
        <v>54</v>
      </c>
      <c r="G202" s="353"/>
      <c r="H202" s="414" t="s">
        <v>1417</v>
      </c>
      <c r="I202" s="414"/>
      <c r="J202" s="414"/>
      <c r="K202" s="396"/>
    </row>
    <row r="203" spans="2:11" ht="15" customHeight="1">
      <c r="B203" s="375"/>
      <c r="C203" s="353"/>
      <c r="D203" s="353"/>
      <c r="E203" s="353"/>
      <c r="F203" s="374" t="s">
        <v>52</v>
      </c>
      <c r="G203" s="353"/>
      <c r="H203" s="414" t="s">
        <v>1418</v>
      </c>
      <c r="I203" s="414"/>
      <c r="J203" s="414"/>
      <c r="K203" s="396"/>
    </row>
    <row r="204" spans="2:11" ht="15" customHeight="1">
      <c r="B204" s="375"/>
      <c r="C204" s="353"/>
      <c r="D204" s="353"/>
      <c r="E204" s="353"/>
      <c r="F204" s="374" t="s">
        <v>53</v>
      </c>
      <c r="G204" s="353"/>
      <c r="H204" s="414" t="s">
        <v>1419</v>
      </c>
      <c r="I204" s="414"/>
      <c r="J204" s="414"/>
      <c r="K204" s="396"/>
    </row>
    <row r="205" spans="2:11" ht="15" customHeight="1">
      <c r="B205" s="375"/>
      <c r="C205" s="353"/>
      <c r="D205" s="353"/>
      <c r="E205" s="353"/>
      <c r="F205" s="374"/>
      <c r="G205" s="353"/>
      <c r="H205" s="353"/>
      <c r="I205" s="353"/>
      <c r="J205" s="353"/>
      <c r="K205" s="396"/>
    </row>
    <row r="206" spans="2:11" ht="15" customHeight="1">
      <c r="B206" s="375"/>
      <c r="C206" s="353" t="s">
        <v>1360</v>
      </c>
      <c r="D206" s="353"/>
      <c r="E206" s="353"/>
      <c r="F206" s="374" t="s">
        <v>85</v>
      </c>
      <c r="G206" s="353"/>
      <c r="H206" s="414" t="s">
        <v>1420</v>
      </c>
      <c r="I206" s="414"/>
      <c r="J206" s="414"/>
      <c r="K206" s="396"/>
    </row>
    <row r="207" spans="2:11" ht="15" customHeight="1">
      <c r="B207" s="375"/>
      <c r="C207" s="381"/>
      <c r="D207" s="353"/>
      <c r="E207" s="353"/>
      <c r="F207" s="374" t="s">
        <v>1258</v>
      </c>
      <c r="G207" s="353"/>
      <c r="H207" s="414" t="s">
        <v>1259</v>
      </c>
      <c r="I207" s="414"/>
      <c r="J207" s="414"/>
      <c r="K207" s="396"/>
    </row>
    <row r="208" spans="2:11" ht="15" customHeight="1">
      <c r="B208" s="375"/>
      <c r="C208" s="353"/>
      <c r="D208" s="353"/>
      <c r="E208" s="353"/>
      <c r="F208" s="374" t="s">
        <v>1256</v>
      </c>
      <c r="G208" s="353"/>
      <c r="H208" s="414" t="s">
        <v>1421</v>
      </c>
      <c r="I208" s="414"/>
      <c r="J208" s="414"/>
      <c r="K208" s="396"/>
    </row>
    <row r="209" spans="2:11" ht="15" customHeight="1">
      <c r="B209" s="415"/>
      <c r="C209" s="381"/>
      <c r="D209" s="381"/>
      <c r="E209" s="381"/>
      <c r="F209" s="374" t="s">
        <v>1260</v>
      </c>
      <c r="G209" s="359"/>
      <c r="H209" s="416" t="s">
        <v>1261</v>
      </c>
      <c r="I209" s="416"/>
      <c r="J209" s="416"/>
      <c r="K209" s="417"/>
    </row>
    <row r="210" spans="2:11" ht="15" customHeight="1">
      <c r="B210" s="415"/>
      <c r="C210" s="381"/>
      <c r="D210" s="381"/>
      <c r="E210" s="381"/>
      <c r="F210" s="374" t="s">
        <v>1262</v>
      </c>
      <c r="G210" s="359"/>
      <c r="H210" s="416" t="s">
        <v>1224</v>
      </c>
      <c r="I210" s="416"/>
      <c r="J210" s="416"/>
      <c r="K210" s="417"/>
    </row>
    <row r="211" spans="2:11" ht="15" customHeight="1">
      <c r="B211" s="415"/>
      <c r="C211" s="381"/>
      <c r="D211" s="381"/>
      <c r="E211" s="381"/>
      <c r="F211" s="418"/>
      <c r="G211" s="359"/>
      <c r="H211" s="419"/>
      <c r="I211" s="419"/>
      <c r="J211" s="419"/>
      <c r="K211" s="417"/>
    </row>
    <row r="212" spans="2:11" ht="15" customHeight="1">
      <c r="B212" s="415"/>
      <c r="C212" s="353" t="s">
        <v>1384</v>
      </c>
      <c r="D212" s="381"/>
      <c r="E212" s="381"/>
      <c r="F212" s="374">
        <v>1</v>
      </c>
      <c r="G212" s="359"/>
      <c r="H212" s="416" t="s">
        <v>1422</v>
      </c>
      <c r="I212" s="416"/>
      <c r="J212" s="416"/>
      <c r="K212" s="417"/>
    </row>
    <row r="213" spans="2:11" ht="15" customHeight="1">
      <c r="B213" s="415"/>
      <c r="C213" s="381"/>
      <c r="D213" s="381"/>
      <c r="E213" s="381"/>
      <c r="F213" s="374">
        <v>2</v>
      </c>
      <c r="G213" s="359"/>
      <c r="H213" s="416" t="s">
        <v>1423</v>
      </c>
      <c r="I213" s="416"/>
      <c r="J213" s="416"/>
      <c r="K213" s="417"/>
    </row>
    <row r="214" spans="2:11" ht="15" customHeight="1">
      <c r="B214" s="415"/>
      <c r="C214" s="381"/>
      <c r="D214" s="381"/>
      <c r="E214" s="381"/>
      <c r="F214" s="374">
        <v>3</v>
      </c>
      <c r="G214" s="359"/>
      <c r="H214" s="416" t="s">
        <v>1424</v>
      </c>
      <c r="I214" s="416"/>
      <c r="J214" s="416"/>
      <c r="K214" s="417"/>
    </row>
    <row r="215" spans="2:11" ht="15" customHeight="1">
      <c r="B215" s="415"/>
      <c r="C215" s="381"/>
      <c r="D215" s="381"/>
      <c r="E215" s="381"/>
      <c r="F215" s="374">
        <v>4</v>
      </c>
      <c r="G215" s="359"/>
      <c r="H215" s="416" t="s">
        <v>1425</v>
      </c>
      <c r="I215" s="416"/>
      <c r="J215" s="416"/>
      <c r="K215" s="417"/>
    </row>
    <row r="216" spans="2:11" ht="12.75" customHeight="1">
      <c r="B216" s="420"/>
      <c r="C216" s="421"/>
      <c r="D216" s="421"/>
      <c r="E216" s="421"/>
      <c r="F216" s="421"/>
      <c r="G216" s="421"/>
      <c r="H216" s="421"/>
      <c r="I216" s="421"/>
      <c r="J216" s="421"/>
      <c r="K216" s="422"/>
    </row>
  </sheetData>
  <mergeCells count="77">
    <mergeCell ref="H210:J210"/>
    <mergeCell ref="H212:J212"/>
    <mergeCell ref="H213:J213"/>
    <mergeCell ref="H214:J214"/>
    <mergeCell ref="H215:J215"/>
    <mergeCell ref="H203:J203"/>
    <mergeCell ref="H204:J204"/>
    <mergeCell ref="H206:J206"/>
    <mergeCell ref="H207:J207"/>
    <mergeCell ref="H208:J208"/>
    <mergeCell ref="H209:J209"/>
    <mergeCell ref="C163:J163"/>
    <mergeCell ref="C197:J197"/>
    <mergeCell ref="H198:J198"/>
    <mergeCell ref="H200:J200"/>
    <mergeCell ref="H201:J201"/>
    <mergeCell ref="H202:J202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Lenovo-PC\Martin</dc:creator>
  <cp:keywords/>
  <dc:description/>
  <cp:lastModifiedBy>Martin</cp:lastModifiedBy>
  <dcterms:created xsi:type="dcterms:W3CDTF">2017-04-27T12:49:32Z</dcterms:created>
  <dcterms:modified xsi:type="dcterms:W3CDTF">2017-04-27T12:49:47Z</dcterms:modified>
  <cp:category/>
  <cp:version/>
  <cp:contentType/>
  <cp:contentStatus/>
</cp:coreProperties>
</file>