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vykresy\akce 2016\Gymnázium Ústí nad Orlicí\Rozpočet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Pol'!$A$1:$U$287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AC277" i="12"/>
  <c r="F39" i="1" s="1"/>
  <c r="BA274" i="12"/>
  <c r="BA272" i="12"/>
  <c r="BA270" i="12"/>
  <c r="BA269" i="12"/>
  <c r="BA267" i="12"/>
  <c r="BA265" i="12"/>
  <c r="BA261" i="12"/>
  <c r="BA245" i="12"/>
  <c r="BA243" i="12"/>
  <c r="BA238" i="12"/>
  <c r="BA232" i="12"/>
  <c r="BA214" i="12"/>
  <c r="BA212" i="12"/>
  <c r="BA211" i="12"/>
  <c r="BA210" i="12"/>
  <c r="BA209" i="12"/>
  <c r="BA208" i="12"/>
  <c r="BA207" i="12"/>
  <c r="BA206" i="12"/>
  <c r="BA202" i="12"/>
  <c r="BA200" i="12"/>
  <c r="BA198" i="12"/>
  <c r="BA196" i="12"/>
  <c r="BA186" i="12"/>
  <c r="BA149" i="12"/>
  <c r="BA144" i="12"/>
  <c r="BA124" i="12"/>
  <c r="BA122" i="12"/>
  <c r="BA121" i="12"/>
  <c r="BA109" i="12"/>
  <c r="BA103" i="12"/>
  <c r="BA100" i="12"/>
  <c r="BA97" i="12"/>
  <c r="BA92" i="12"/>
  <c r="BA87" i="12"/>
  <c r="BA83" i="12"/>
  <c r="BA79" i="12"/>
  <c r="BA77" i="12"/>
  <c r="BA73" i="12"/>
  <c r="BA69" i="12"/>
  <c r="BA67" i="12"/>
  <c r="BA59" i="12"/>
  <c r="BA58" i="12"/>
  <c r="BA53" i="12"/>
  <c r="BA50" i="12"/>
  <c r="BA48" i="12"/>
  <c r="BA36" i="12"/>
  <c r="BA34" i="12"/>
  <c r="BA31" i="12"/>
  <c r="BA29" i="12"/>
  <c r="BA27" i="12"/>
  <c r="BA15" i="12"/>
  <c r="G9" i="12"/>
  <c r="AD277" i="12" s="1"/>
  <c r="G39" i="1" s="1"/>
  <c r="G40" i="1" s="1"/>
  <c r="G25" i="1" s="1"/>
  <c r="G26" i="1" s="1"/>
  <c r="I9" i="12"/>
  <c r="K9" i="12"/>
  <c r="K8" i="12" s="1"/>
  <c r="O9" i="12"/>
  <c r="Q9" i="12"/>
  <c r="U9" i="12"/>
  <c r="U8" i="12" s="1"/>
  <c r="G10" i="12"/>
  <c r="I10" i="12"/>
  <c r="K10" i="12"/>
  <c r="M10" i="12"/>
  <c r="O10" i="12"/>
  <c r="O8" i="12" s="1"/>
  <c r="Q10" i="12"/>
  <c r="U10" i="12"/>
  <c r="G12" i="12"/>
  <c r="M12" i="12" s="1"/>
  <c r="I12" i="12"/>
  <c r="I8" i="12" s="1"/>
  <c r="K12" i="12"/>
  <c r="O12" i="12"/>
  <c r="Q12" i="12"/>
  <c r="Q8" i="12" s="1"/>
  <c r="U12" i="12"/>
  <c r="G14" i="12"/>
  <c r="M14" i="12" s="1"/>
  <c r="I14" i="12"/>
  <c r="K14" i="12"/>
  <c r="O14" i="12"/>
  <c r="Q14" i="12"/>
  <c r="U14" i="12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K25" i="12"/>
  <c r="U25" i="12"/>
  <c r="G26" i="12"/>
  <c r="G25" i="12" s="1"/>
  <c r="I26" i="12"/>
  <c r="K26" i="12"/>
  <c r="M26" i="12"/>
  <c r="O26" i="12"/>
  <c r="O25" i="12" s="1"/>
  <c r="Q26" i="12"/>
  <c r="U26" i="12"/>
  <c r="G28" i="12"/>
  <c r="M28" i="12" s="1"/>
  <c r="I28" i="12"/>
  <c r="I25" i="12" s="1"/>
  <c r="K28" i="12"/>
  <c r="O28" i="12"/>
  <c r="Q28" i="12"/>
  <c r="Q25" i="12" s="1"/>
  <c r="U28" i="12"/>
  <c r="G30" i="12"/>
  <c r="M30" i="12" s="1"/>
  <c r="I30" i="12"/>
  <c r="K30" i="12"/>
  <c r="O30" i="12"/>
  <c r="Q30" i="12"/>
  <c r="U30" i="12"/>
  <c r="K32" i="12"/>
  <c r="U32" i="12"/>
  <c r="G33" i="12"/>
  <c r="G32" i="12" s="1"/>
  <c r="I33" i="12"/>
  <c r="K33" i="12"/>
  <c r="M33" i="12"/>
  <c r="O33" i="12"/>
  <c r="O32" i="12" s="1"/>
  <c r="Q33" i="12"/>
  <c r="U33" i="12"/>
  <c r="G35" i="12"/>
  <c r="M35" i="12" s="1"/>
  <c r="I35" i="12"/>
  <c r="I32" i="12" s="1"/>
  <c r="K35" i="12"/>
  <c r="O35" i="12"/>
  <c r="Q35" i="12"/>
  <c r="Q32" i="12" s="1"/>
  <c r="U35" i="12"/>
  <c r="G37" i="12"/>
  <c r="M37" i="12" s="1"/>
  <c r="I37" i="12"/>
  <c r="K37" i="12"/>
  <c r="O37" i="12"/>
  <c r="Q37" i="12"/>
  <c r="U37" i="12"/>
  <c r="G39" i="12"/>
  <c r="G38" i="12" s="1"/>
  <c r="I39" i="12"/>
  <c r="K39" i="12"/>
  <c r="M39" i="12"/>
  <c r="O39" i="12"/>
  <c r="O38" i="12" s="1"/>
  <c r="Q39" i="12"/>
  <c r="U39" i="12"/>
  <c r="G41" i="12"/>
  <c r="M41" i="12" s="1"/>
  <c r="I41" i="12"/>
  <c r="I38" i="12" s="1"/>
  <c r="K41" i="12"/>
  <c r="O41" i="12"/>
  <c r="Q41" i="12"/>
  <c r="Q38" i="12" s="1"/>
  <c r="U41" i="12"/>
  <c r="G42" i="12"/>
  <c r="M42" i="12" s="1"/>
  <c r="I42" i="12"/>
  <c r="K42" i="12"/>
  <c r="O42" i="12"/>
  <c r="Q42" i="12"/>
  <c r="U42" i="12"/>
  <c r="U38" i="12" s="1"/>
  <c r="G43" i="12"/>
  <c r="I43" i="12"/>
  <c r="K43" i="12"/>
  <c r="K38" i="12" s="1"/>
  <c r="M43" i="12"/>
  <c r="O43" i="12"/>
  <c r="Q43" i="12"/>
  <c r="U43" i="12"/>
  <c r="G44" i="12"/>
  <c r="M44" i="12" s="1"/>
  <c r="I44" i="12"/>
  <c r="K44" i="12"/>
  <c r="O44" i="12"/>
  <c r="Q44" i="12"/>
  <c r="U44" i="12"/>
  <c r="G46" i="12"/>
  <c r="M46" i="12" s="1"/>
  <c r="I46" i="12"/>
  <c r="I45" i="12" s="1"/>
  <c r="K46" i="12"/>
  <c r="K45" i="12" s="1"/>
  <c r="O46" i="12"/>
  <c r="Q46" i="12"/>
  <c r="Q45" i="12" s="1"/>
  <c r="U46" i="12"/>
  <c r="U45" i="12" s="1"/>
  <c r="G47" i="12"/>
  <c r="I47" i="12"/>
  <c r="K47" i="12"/>
  <c r="M47" i="12"/>
  <c r="O47" i="12"/>
  <c r="Q47" i="12"/>
  <c r="U47" i="12"/>
  <c r="G49" i="12"/>
  <c r="I49" i="12"/>
  <c r="K49" i="12"/>
  <c r="M49" i="12"/>
  <c r="O49" i="12"/>
  <c r="Q49" i="12"/>
  <c r="U49" i="12"/>
  <c r="G52" i="12"/>
  <c r="M52" i="12" s="1"/>
  <c r="I52" i="12"/>
  <c r="K52" i="12"/>
  <c r="O52" i="12"/>
  <c r="O45" i="12" s="1"/>
  <c r="Q52" i="12"/>
  <c r="U52" i="12"/>
  <c r="G55" i="12"/>
  <c r="M55" i="12" s="1"/>
  <c r="I55" i="12"/>
  <c r="K55" i="12"/>
  <c r="O55" i="12"/>
  <c r="Q55" i="12"/>
  <c r="U55" i="12"/>
  <c r="G57" i="12"/>
  <c r="G56" i="12" s="1"/>
  <c r="I57" i="12"/>
  <c r="K57" i="12"/>
  <c r="M57" i="12"/>
  <c r="O57" i="12"/>
  <c r="O56" i="12" s="1"/>
  <c r="Q57" i="12"/>
  <c r="U57" i="12"/>
  <c r="G60" i="12"/>
  <c r="M60" i="12" s="1"/>
  <c r="I60" i="12"/>
  <c r="I56" i="12" s="1"/>
  <c r="K60" i="12"/>
  <c r="O60" i="12"/>
  <c r="Q60" i="12"/>
  <c r="Q56" i="12" s="1"/>
  <c r="U60" i="12"/>
  <c r="G61" i="12"/>
  <c r="M61" i="12" s="1"/>
  <c r="I61" i="12"/>
  <c r="K61" i="12"/>
  <c r="O61" i="12"/>
  <c r="Q61" i="12"/>
  <c r="U61" i="12"/>
  <c r="G64" i="12"/>
  <c r="I64" i="12"/>
  <c r="K64" i="12"/>
  <c r="K56" i="12" s="1"/>
  <c r="M64" i="12"/>
  <c r="O64" i="12"/>
  <c r="Q64" i="12"/>
  <c r="U64" i="12"/>
  <c r="U56" i="12" s="1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2" i="12"/>
  <c r="I72" i="12"/>
  <c r="K72" i="12"/>
  <c r="M72" i="12"/>
  <c r="O72" i="12"/>
  <c r="Q72" i="12"/>
  <c r="U72" i="12"/>
  <c r="G76" i="12"/>
  <c r="I76" i="12"/>
  <c r="K76" i="12"/>
  <c r="M76" i="12"/>
  <c r="O76" i="12"/>
  <c r="Q76" i="12"/>
  <c r="U76" i="12"/>
  <c r="G78" i="12"/>
  <c r="M78" i="12" s="1"/>
  <c r="I78" i="12"/>
  <c r="K78" i="12"/>
  <c r="O78" i="12"/>
  <c r="Q78" i="12"/>
  <c r="U78" i="12"/>
  <c r="G82" i="12"/>
  <c r="M82" i="12" s="1"/>
  <c r="I82" i="12"/>
  <c r="K82" i="12"/>
  <c r="O82" i="12"/>
  <c r="Q82" i="12"/>
  <c r="U82" i="12"/>
  <c r="G86" i="12"/>
  <c r="I86" i="12"/>
  <c r="K86" i="12"/>
  <c r="M86" i="12"/>
  <c r="O86" i="12"/>
  <c r="Q86" i="12"/>
  <c r="U86" i="12"/>
  <c r="G91" i="12"/>
  <c r="I91" i="12"/>
  <c r="K91" i="12"/>
  <c r="M91" i="12"/>
  <c r="O91" i="12"/>
  <c r="Q91" i="12"/>
  <c r="U91" i="12"/>
  <c r="G96" i="12"/>
  <c r="M96" i="12" s="1"/>
  <c r="I96" i="12"/>
  <c r="K96" i="12"/>
  <c r="O96" i="12"/>
  <c r="Q96" i="12"/>
  <c r="U96" i="12"/>
  <c r="G99" i="12"/>
  <c r="M99" i="12" s="1"/>
  <c r="I99" i="12"/>
  <c r="K99" i="12"/>
  <c r="O99" i="12"/>
  <c r="Q99" i="12"/>
  <c r="U99" i="12"/>
  <c r="G102" i="12"/>
  <c r="I102" i="12"/>
  <c r="K102" i="12"/>
  <c r="M102" i="12"/>
  <c r="O102" i="12"/>
  <c r="Q102" i="12"/>
  <c r="U102" i="12"/>
  <c r="G105" i="12"/>
  <c r="I105" i="12"/>
  <c r="K105" i="12"/>
  <c r="M105" i="12"/>
  <c r="O105" i="12"/>
  <c r="Q105" i="12"/>
  <c r="U105" i="12"/>
  <c r="G107" i="12"/>
  <c r="O107" i="12"/>
  <c r="G108" i="12"/>
  <c r="M108" i="12" s="1"/>
  <c r="M107" i="12" s="1"/>
  <c r="I108" i="12"/>
  <c r="I107" i="12" s="1"/>
  <c r="K108" i="12"/>
  <c r="K107" i="12" s="1"/>
  <c r="O108" i="12"/>
  <c r="Q108" i="12"/>
  <c r="Q107" i="12" s="1"/>
  <c r="U108" i="12"/>
  <c r="U107" i="12" s="1"/>
  <c r="G112" i="12"/>
  <c r="G111" i="12" s="1"/>
  <c r="I112" i="12"/>
  <c r="I111" i="12" s="1"/>
  <c r="K112" i="12"/>
  <c r="M112" i="12"/>
  <c r="O112" i="12"/>
  <c r="O111" i="12" s="1"/>
  <c r="Q112" i="12"/>
  <c r="Q111" i="12" s="1"/>
  <c r="U112" i="12"/>
  <c r="G114" i="12"/>
  <c r="M114" i="12" s="1"/>
  <c r="I114" i="12"/>
  <c r="K114" i="12"/>
  <c r="O114" i="12"/>
  <c r="Q114" i="12"/>
  <c r="U114" i="12"/>
  <c r="G116" i="12"/>
  <c r="I116" i="12"/>
  <c r="K116" i="12"/>
  <c r="M116" i="12"/>
  <c r="O116" i="12"/>
  <c r="Q116" i="12"/>
  <c r="U116" i="12"/>
  <c r="G118" i="12"/>
  <c r="I118" i="12"/>
  <c r="K118" i="12"/>
  <c r="K111" i="12" s="1"/>
  <c r="M118" i="12"/>
  <c r="O118" i="12"/>
  <c r="Q118" i="12"/>
  <c r="U118" i="12"/>
  <c r="U111" i="12" s="1"/>
  <c r="G120" i="12"/>
  <c r="I120" i="12"/>
  <c r="K120" i="12"/>
  <c r="M120" i="12"/>
  <c r="O120" i="12"/>
  <c r="Q120" i="12"/>
  <c r="U120" i="12"/>
  <c r="G123" i="12"/>
  <c r="M123" i="12" s="1"/>
  <c r="I123" i="12"/>
  <c r="K123" i="12"/>
  <c r="O123" i="12"/>
  <c r="Q123" i="12"/>
  <c r="U123" i="12"/>
  <c r="G125" i="12"/>
  <c r="I125" i="12"/>
  <c r="K125" i="12"/>
  <c r="M125" i="12"/>
  <c r="O125" i="12"/>
  <c r="Q125" i="12"/>
  <c r="U125" i="12"/>
  <c r="G127" i="12"/>
  <c r="G126" i="12" s="1"/>
  <c r="I127" i="12"/>
  <c r="I126" i="12" s="1"/>
  <c r="K127" i="12"/>
  <c r="M127" i="12"/>
  <c r="O127" i="12"/>
  <c r="O126" i="12" s="1"/>
  <c r="Q127" i="12"/>
  <c r="Q126" i="12" s="1"/>
  <c r="U127" i="12"/>
  <c r="G129" i="12"/>
  <c r="M129" i="12" s="1"/>
  <c r="I129" i="12"/>
  <c r="K129" i="12"/>
  <c r="O129" i="12"/>
  <c r="Q129" i="12"/>
  <c r="U129" i="12"/>
  <c r="G131" i="12"/>
  <c r="I131" i="12"/>
  <c r="K131" i="12"/>
  <c r="M131" i="12"/>
  <c r="O131" i="12"/>
  <c r="Q131" i="12"/>
  <c r="U131" i="12"/>
  <c r="G132" i="12"/>
  <c r="I132" i="12"/>
  <c r="K132" i="12"/>
  <c r="K126" i="12" s="1"/>
  <c r="M132" i="12"/>
  <c r="O132" i="12"/>
  <c r="Q132" i="12"/>
  <c r="U132" i="12"/>
  <c r="U126" i="12" s="1"/>
  <c r="G133" i="12"/>
  <c r="I133" i="12"/>
  <c r="K133" i="12"/>
  <c r="M133" i="12"/>
  <c r="O133" i="12"/>
  <c r="Q133" i="12"/>
  <c r="U133" i="12"/>
  <c r="G134" i="12"/>
  <c r="O134" i="12"/>
  <c r="G135" i="12"/>
  <c r="I135" i="12"/>
  <c r="I134" i="12" s="1"/>
  <c r="K135" i="12"/>
  <c r="K134" i="12" s="1"/>
  <c r="M135" i="12"/>
  <c r="M134" i="12" s="1"/>
  <c r="O135" i="12"/>
  <c r="Q135" i="12"/>
  <c r="Q134" i="12" s="1"/>
  <c r="U135" i="12"/>
  <c r="U134" i="12" s="1"/>
  <c r="K136" i="12"/>
  <c r="U136" i="12"/>
  <c r="G137" i="12"/>
  <c r="G136" i="12" s="1"/>
  <c r="I137" i="12"/>
  <c r="I136" i="12" s="1"/>
  <c r="K137" i="12"/>
  <c r="M137" i="12"/>
  <c r="O137" i="12"/>
  <c r="O136" i="12" s="1"/>
  <c r="Q137" i="12"/>
  <c r="Q136" i="12" s="1"/>
  <c r="U137" i="12"/>
  <c r="G138" i="12"/>
  <c r="M138" i="12" s="1"/>
  <c r="I138" i="12"/>
  <c r="K138" i="12"/>
  <c r="O138" i="12"/>
  <c r="Q138" i="12"/>
  <c r="U138" i="12"/>
  <c r="G140" i="12"/>
  <c r="I140" i="12"/>
  <c r="K140" i="12"/>
  <c r="M140" i="12"/>
  <c r="O140" i="12"/>
  <c r="Q140" i="12"/>
  <c r="U140" i="12"/>
  <c r="G142" i="12"/>
  <c r="G141" i="12" s="1"/>
  <c r="I142" i="12"/>
  <c r="I141" i="12" s="1"/>
  <c r="K142" i="12"/>
  <c r="M142" i="12"/>
  <c r="O142" i="12"/>
  <c r="O141" i="12" s="1"/>
  <c r="Q142" i="12"/>
  <c r="Q141" i="12" s="1"/>
  <c r="U142" i="12"/>
  <c r="G143" i="12"/>
  <c r="M143" i="12" s="1"/>
  <c r="I143" i="12"/>
  <c r="K143" i="12"/>
  <c r="O143" i="12"/>
  <c r="Q143" i="12"/>
  <c r="U143" i="12"/>
  <c r="G145" i="12"/>
  <c r="I145" i="12"/>
  <c r="K145" i="12"/>
  <c r="M145" i="12"/>
  <c r="O145" i="12"/>
  <c r="Q145" i="12"/>
  <c r="U145" i="12"/>
  <c r="G148" i="12"/>
  <c r="I148" i="12"/>
  <c r="K148" i="12"/>
  <c r="K141" i="12" s="1"/>
  <c r="M148" i="12"/>
  <c r="O148" i="12"/>
  <c r="Q148" i="12"/>
  <c r="U148" i="12"/>
  <c r="U141" i="12" s="1"/>
  <c r="G150" i="12"/>
  <c r="I150" i="12"/>
  <c r="K150" i="12"/>
  <c r="M150" i="12"/>
  <c r="O150" i="12"/>
  <c r="Q150" i="12"/>
  <c r="U150" i="12"/>
  <c r="G151" i="12"/>
  <c r="M151" i="12" s="1"/>
  <c r="I151" i="12"/>
  <c r="K151" i="12"/>
  <c r="O151" i="12"/>
  <c r="Q151" i="12"/>
  <c r="U151" i="12"/>
  <c r="I152" i="12"/>
  <c r="Q152" i="12"/>
  <c r="G153" i="12"/>
  <c r="G152" i="12" s="1"/>
  <c r="I153" i="12"/>
  <c r="K153" i="12"/>
  <c r="K152" i="12" s="1"/>
  <c r="M153" i="12"/>
  <c r="O153" i="12"/>
  <c r="O152" i="12" s="1"/>
  <c r="Q153" i="12"/>
  <c r="U153" i="12"/>
  <c r="U152" i="12" s="1"/>
  <c r="G155" i="12"/>
  <c r="I155" i="12"/>
  <c r="K155" i="12"/>
  <c r="M155" i="12"/>
  <c r="O155" i="12"/>
  <c r="Q155" i="12"/>
  <c r="U155" i="12"/>
  <c r="G157" i="12"/>
  <c r="M157" i="12" s="1"/>
  <c r="I157" i="12"/>
  <c r="K157" i="12"/>
  <c r="O157" i="12"/>
  <c r="Q157" i="12"/>
  <c r="U157" i="12"/>
  <c r="G160" i="12"/>
  <c r="G159" i="12" s="1"/>
  <c r="I160" i="12"/>
  <c r="K160" i="12"/>
  <c r="K159" i="12" s="1"/>
  <c r="M160" i="12"/>
  <c r="O160" i="12"/>
  <c r="O159" i="12" s="1"/>
  <c r="Q160" i="12"/>
  <c r="U160" i="12"/>
  <c r="U159" i="12" s="1"/>
  <c r="G162" i="12"/>
  <c r="I162" i="12"/>
  <c r="K162" i="12"/>
  <c r="M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I164" i="12"/>
  <c r="I159" i="12" s="1"/>
  <c r="K164" i="12"/>
  <c r="M164" i="12"/>
  <c r="O164" i="12"/>
  <c r="Q164" i="12"/>
  <c r="Q159" i="12" s="1"/>
  <c r="U164" i="12"/>
  <c r="G165" i="12"/>
  <c r="I165" i="12"/>
  <c r="K165" i="12"/>
  <c r="M165" i="12"/>
  <c r="O165" i="12"/>
  <c r="Q165" i="12"/>
  <c r="U165" i="12"/>
  <c r="G167" i="12"/>
  <c r="I167" i="12"/>
  <c r="K167" i="12"/>
  <c r="M167" i="12"/>
  <c r="O167" i="12"/>
  <c r="Q167" i="12"/>
  <c r="U167" i="12"/>
  <c r="G168" i="12"/>
  <c r="M168" i="12" s="1"/>
  <c r="I168" i="12"/>
  <c r="K168" i="12"/>
  <c r="O168" i="12"/>
  <c r="Q168" i="12"/>
  <c r="U168" i="12"/>
  <c r="G170" i="12"/>
  <c r="I170" i="12"/>
  <c r="K170" i="12"/>
  <c r="M170" i="12"/>
  <c r="O170" i="12"/>
  <c r="Q170" i="12"/>
  <c r="U170" i="12"/>
  <c r="G172" i="12"/>
  <c r="M172" i="12" s="1"/>
  <c r="I172" i="12"/>
  <c r="K172" i="12"/>
  <c r="O172" i="12"/>
  <c r="Q172" i="12"/>
  <c r="U172" i="12"/>
  <c r="G173" i="12"/>
  <c r="O173" i="12"/>
  <c r="G174" i="12"/>
  <c r="M174" i="12" s="1"/>
  <c r="M173" i="12" s="1"/>
  <c r="I174" i="12"/>
  <c r="I173" i="12" s="1"/>
  <c r="K174" i="12"/>
  <c r="K173" i="12" s="1"/>
  <c r="O174" i="12"/>
  <c r="Q174" i="12"/>
  <c r="Q173" i="12" s="1"/>
  <c r="U174" i="12"/>
  <c r="U173" i="12" s="1"/>
  <c r="K177" i="12"/>
  <c r="U177" i="12"/>
  <c r="G178" i="12"/>
  <c r="G177" i="12" s="1"/>
  <c r="I178" i="12"/>
  <c r="K178" i="12"/>
  <c r="M178" i="12"/>
  <c r="O178" i="12"/>
  <c r="O177" i="12" s="1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I177" i="12" s="1"/>
  <c r="K180" i="12"/>
  <c r="O180" i="12"/>
  <c r="Q180" i="12"/>
  <c r="Q177" i="12" s="1"/>
  <c r="U180" i="12"/>
  <c r="G182" i="12"/>
  <c r="I182" i="12"/>
  <c r="K182" i="12"/>
  <c r="M182" i="12"/>
  <c r="O182" i="12"/>
  <c r="Q182" i="12"/>
  <c r="U182" i="12"/>
  <c r="G185" i="12"/>
  <c r="G181" i="12" s="1"/>
  <c r="I185" i="12"/>
  <c r="K185" i="12"/>
  <c r="O185" i="12"/>
  <c r="O181" i="12" s="1"/>
  <c r="Q185" i="12"/>
  <c r="U185" i="12"/>
  <c r="G188" i="12"/>
  <c r="M188" i="12" s="1"/>
  <c r="I188" i="12"/>
  <c r="I181" i="12" s="1"/>
  <c r="K188" i="12"/>
  <c r="O188" i="12"/>
  <c r="Q188" i="12"/>
  <c r="Q181" i="12" s="1"/>
  <c r="U188" i="12"/>
  <c r="G189" i="12"/>
  <c r="M189" i="12" s="1"/>
  <c r="I189" i="12"/>
  <c r="K189" i="12"/>
  <c r="K181" i="12" s="1"/>
  <c r="O189" i="12"/>
  <c r="Q189" i="12"/>
  <c r="U189" i="12"/>
  <c r="U181" i="12" s="1"/>
  <c r="G190" i="12"/>
  <c r="I190" i="12"/>
  <c r="K190" i="12"/>
  <c r="M190" i="12"/>
  <c r="O190" i="12"/>
  <c r="Q190" i="12"/>
  <c r="U190" i="12"/>
  <c r="G191" i="12"/>
  <c r="M191" i="12" s="1"/>
  <c r="I191" i="12"/>
  <c r="K191" i="12"/>
  <c r="O191" i="12"/>
  <c r="Q191" i="12"/>
  <c r="U191" i="12"/>
  <c r="G192" i="12"/>
  <c r="M192" i="12" s="1"/>
  <c r="I192" i="12"/>
  <c r="K192" i="12"/>
  <c r="O192" i="12"/>
  <c r="Q192" i="12"/>
  <c r="U192" i="12"/>
  <c r="G193" i="12"/>
  <c r="M193" i="12" s="1"/>
  <c r="I193" i="12"/>
  <c r="K193" i="12"/>
  <c r="O193" i="12"/>
  <c r="Q193" i="12"/>
  <c r="U193" i="12"/>
  <c r="G195" i="12"/>
  <c r="M195" i="12" s="1"/>
  <c r="I195" i="12"/>
  <c r="I194" i="12" s="1"/>
  <c r="K195" i="12"/>
  <c r="O195" i="12"/>
  <c r="O194" i="12" s="1"/>
  <c r="Q195" i="12"/>
  <c r="Q194" i="12" s="1"/>
  <c r="U195" i="12"/>
  <c r="G199" i="12"/>
  <c r="M199" i="12" s="1"/>
  <c r="I199" i="12"/>
  <c r="K199" i="12"/>
  <c r="O199" i="12"/>
  <c r="Q199" i="12"/>
  <c r="U199" i="12"/>
  <c r="G201" i="12"/>
  <c r="M201" i="12" s="1"/>
  <c r="I201" i="12"/>
  <c r="K201" i="12"/>
  <c r="K194" i="12" s="1"/>
  <c r="O201" i="12"/>
  <c r="Q201" i="12"/>
  <c r="U201" i="12"/>
  <c r="U194" i="12" s="1"/>
  <c r="G205" i="12"/>
  <c r="I205" i="12"/>
  <c r="K205" i="12"/>
  <c r="M205" i="12"/>
  <c r="O205" i="12"/>
  <c r="Q205" i="12"/>
  <c r="U205" i="12"/>
  <c r="G213" i="12"/>
  <c r="M213" i="12" s="1"/>
  <c r="I213" i="12"/>
  <c r="K213" i="12"/>
  <c r="O213" i="12"/>
  <c r="Q213" i="12"/>
  <c r="U213" i="12"/>
  <c r="G219" i="12"/>
  <c r="M219" i="12" s="1"/>
  <c r="I219" i="12"/>
  <c r="K219" i="12"/>
  <c r="O219" i="12"/>
  <c r="Q219" i="12"/>
  <c r="U219" i="12"/>
  <c r="G221" i="12"/>
  <c r="I221" i="12"/>
  <c r="I220" i="12" s="1"/>
  <c r="K221" i="12"/>
  <c r="M221" i="12"/>
  <c r="O221" i="12"/>
  <c r="Q221" i="12"/>
  <c r="Q220" i="12" s="1"/>
  <c r="U221" i="12"/>
  <c r="G224" i="12"/>
  <c r="G220" i="12" s="1"/>
  <c r="I224" i="12"/>
  <c r="K224" i="12"/>
  <c r="O224" i="12"/>
  <c r="O220" i="12" s="1"/>
  <c r="Q224" i="12"/>
  <c r="U224" i="12"/>
  <c r="G226" i="12"/>
  <c r="I226" i="12"/>
  <c r="K226" i="12"/>
  <c r="M226" i="12"/>
  <c r="O226" i="12"/>
  <c r="Q226" i="12"/>
  <c r="U226" i="12"/>
  <c r="G227" i="12"/>
  <c r="M227" i="12" s="1"/>
  <c r="I227" i="12"/>
  <c r="K227" i="12"/>
  <c r="K220" i="12" s="1"/>
  <c r="O227" i="12"/>
  <c r="Q227" i="12"/>
  <c r="U227" i="12"/>
  <c r="U220" i="12" s="1"/>
  <c r="G229" i="12"/>
  <c r="I229" i="12"/>
  <c r="K229" i="12"/>
  <c r="M229" i="12"/>
  <c r="O229" i="12"/>
  <c r="Q229" i="12"/>
  <c r="U229" i="12"/>
  <c r="G230" i="12"/>
  <c r="O230" i="12"/>
  <c r="G231" i="12"/>
  <c r="I231" i="12"/>
  <c r="I230" i="12" s="1"/>
  <c r="K231" i="12"/>
  <c r="M231" i="12"/>
  <c r="O231" i="12"/>
  <c r="Q231" i="12"/>
  <c r="Q230" i="12" s="1"/>
  <c r="U231" i="12"/>
  <c r="G233" i="12"/>
  <c r="M233" i="12" s="1"/>
  <c r="I233" i="12"/>
  <c r="K233" i="12"/>
  <c r="K230" i="12" s="1"/>
  <c r="O233" i="12"/>
  <c r="Q233" i="12"/>
  <c r="U233" i="12"/>
  <c r="U230" i="12" s="1"/>
  <c r="G234" i="12"/>
  <c r="I234" i="12"/>
  <c r="K234" i="12"/>
  <c r="M234" i="12"/>
  <c r="O234" i="12"/>
  <c r="Q234" i="12"/>
  <c r="U234" i="12"/>
  <c r="G235" i="12"/>
  <c r="O235" i="12"/>
  <c r="G236" i="12"/>
  <c r="I236" i="12"/>
  <c r="I235" i="12" s="1"/>
  <c r="K236" i="12"/>
  <c r="M236" i="12"/>
  <c r="O236" i="12"/>
  <c r="Q236" i="12"/>
  <c r="Q235" i="12" s="1"/>
  <c r="U236" i="12"/>
  <c r="G237" i="12"/>
  <c r="M237" i="12" s="1"/>
  <c r="I237" i="12"/>
  <c r="K237" i="12"/>
  <c r="K235" i="12" s="1"/>
  <c r="O237" i="12"/>
  <c r="Q237" i="12"/>
  <c r="U237" i="12"/>
  <c r="U235" i="12" s="1"/>
  <c r="G239" i="12"/>
  <c r="I239" i="12"/>
  <c r="K239" i="12"/>
  <c r="M239" i="12"/>
  <c r="O239" i="12"/>
  <c r="Q239" i="12"/>
  <c r="U239" i="12"/>
  <c r="G241" i="12"/>
  <c r="M241" i="12" s="1"/>
  <c r="I241" i="12"/>
  <c r="I240" i="12" s="1"/>
  <c r="K241" i="12"/>
  <c r="O241" i="12"/>
  <c r="Q241" i="12"/>
  <c r="Q240" i="12" s="1"/>
  <c r="U241" i="12"/>
  <c r="G242" i="12"/>
  <c r="M242" i="12" s="1"/>
  <c r="I242" i="12"/>
  <c r="K242" i="12"/>
  <c r="K240" i="12" s="1"/>
  <c r="O242" i="12"/>
  <c r="Q242" i="12"/>
  <c r="U242" i="12"/>
  <c r="U240" i="12" s="1"/>
  <c r="G244" i="12"/>
  <c r="I244" i="12"/>
  <c r="K244" i="12"/>
  <c r="M244" i="12"/>
  <c r="O244" i="12"/>
  <c r="Q244" i="12"/>
  <c r="U244" i="12"/>
  <c r="G246" i="12"/>
  <c r="M246" i="12" s="1"/>
  <c r="I246" i="12"/>
  <c r="K246" i="12"/>
  <c r="O246" i="12"/>
  <c r="O240" i="12" s="1"/>
  <c r="Q246" i="12"/>
  <c r="U246" i="12"/>
  <c r="G247" i="12"/>
  <c r="I247" i="12"/>
  <c r="K247" i="12"/>
  <c r="M247" i="12"/>
  <c r="O247" i="12"/>
  <c r="Q247" i="12"/>
  <c r="U247" i="12"/>
  <c r="G248" i="12"/>
  <c r="M248" i="12" s="1"/>
  <c r="I248" i="12"/>
  <c r="K248" i="12"/>
  <c r="O248" i="12"/>
  <c r="Q248" i="12"/>
  <c r="U248" i="12"/>
  <c r="I249" i="12"/>
  <c r="Q249" i="12"/>
  <c r="G250" i="12"/>
  <c r="M250" i="12" s="1"/>
  <c r="M249" i="12" s="1"/>
  <c r="I250" i="12"/>
  <c r="K250" i="12"/>
  <c r="K249" i="12" s="1"/>
  <c r="O250" i="12"/>
  <c r="O249" i="12" s="1"/>
  <c r="Q250" i="12"/>
  <c r="U250" i="12"/>
  <c r="U249" i="12" s="1"/>
  <c r="G253" i="12"/>
  <c r="I253" i="12"/>
  <c r="O253" i="12"/>
  <c r="Q253" i="12"/>
  <c r="G254" i="12"/>
  <c r="M254" i="12" s="1"/>
  <c r="M253" i="12" s="1"/>
  <c r="I254" i="12"/>
  <c r="K254" i="12"/>
  <c r="K253" i="12" s="1"/>
  <c r="O254" i="12"/>
  <c r="Q254" i="12"/>
  <c r="U254" i="12"/>
  <c r="U253" i="12" s="1"/>
  <c r="G255" i="12"/>
  <c r="I255" i="12"/>
  <c r="K255" i="12"/>
  <c r="M255" i="12"/>
  <c r="O255" i="12"/>
  <c r="Q255" i="12"/>
  <c r="U255" i="12"/>
  <c r="G257" i="12"/>
  <c r="M257" i="12" s="1"/>
  <c r="I257" i="12"/>
  <c r="I256" i="12" s="1"/>
  <c r="K257" i="12"/>
  <c r="O257" i="12"/>
  <c r="Q257" i="12"/>
  <c r="Q256" i="12" s="1"/>
  <c r="U257" i="12"/>
  <c r="G258" i="12"/>
  <c r="M258" i="12" s="1"/>
  <c r="I258" i="12"/>
  <c r="K258" i="12"/>
  <c r="K256" i="12" s="1"/>
  <c r="O258" i="12"/>
  <c r="Q258" i="12"/>
  <c r="U258" i="12"/>
  <c r="U256" i="12" s="1"/>
  <c r="G259" i="12"/>
  <c r="I259" i="12"/>
  <c r="K259" i="12"/>
  <c r="M259" i="12"/>
  <c r="O259" i="12"/>
  <c r="Q259" i="12"/>
  <c r="U259" i="12"/>
  <c r="G260" i="12"/>
  <c r="M260" i="12" s="1"/>
  <c r="I260" i="12"/>
  <c r="K260" i="12"/>
  <c r="O260" i="12"/>
  <c r="O256" i="12" s="1"/>
  <c r="Q260" i="12"/>
  <c r="U260" i="12"/>
  <c r="G262" i="12"/>
  <c r="M262" i="12" s="1"/>
  <c r="I262" i="12"/>
  <c r="K262" i="12"/>
  <c r="O262" i="12"/>
  <c r="Q262" i="12"/>
  <c r="U262" i="12"/>
  <c r="G263" i="12"/>
  <c r="M263" i="12" s="1"/>
  <c r="I263" i="12"/>
  <c r="K263" i="12"/>
  <c r="O263" i="12"/>
  <c r="Q263" i="12"/>
  <c r="U263" i="12"/>
  <c r="G264" i="12"/>
  <c r="I264" i="12"/>
  <c r="K264" i="12"/>
  <c r="M264" i="12"/>
  <c r="O264" i="12"/>
  <c r="Q264" i="12"/>
  <c r="U264" i="12"/>
  <c r="G266" i="12"/>
  <c r="M266" i="12" s="1"/>
  <c r="I266" i="12"/>
  <c r="K266" i="12"/>
  <c r="O266" i="12"/>
  <c r="Q266" i="12"/>
  <c r="U266" i="12"/>
  <c r="G268" i="12"/>
  <c r="M268" i="12" s="1"/>
  <c r="I268" i="12"/>
  <c r="K268" i="12"/>
  <c r="O268" i="12"/>
  <c r="Q268" i="12"/>
  <c r="U268" i="12"/>
  <c r="G271" i="12"/>
  <c r="M271" i="12" s="1"/>
  <c r="I271" i="12"/>
  <c r="K271" i="12"/>
  <c r="O271" i="12"/>
  <c r="Q271" i="12"/>
  <c r="U271" i="12"/>
  <c r="G273" i="12"/>
  <c r="I273" i="12"/>
  <c r="K273" i="12"/>
  <c r="M273" i="12"/>
  <c r="O273" i="12"/>
  <c r="Q273" i="12"/>
  <c r="U273" i="12"/>
  <c r="G275" i="12"/>
  <c r="M275" i="12" s="1"/>
  <c r="I275" i="12"/>
  <c r="K275" i="12"/>
  <c r="O275" i="12"/>
  <c r="Q275" i="12"/>
  <c r="U275" i="12"/>
  <c r="I20" i="1"/>
  <c r="I19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F40" i="1"/>
  <c r="G28" i="1" s="1"/>
  <c r="G8" i="12"/>
  <c r="M9" i="12"/>
  <c r="M8" i="12" s="1"/>
  <c r="G23" i="1"/>
  <c r="M56" i="12"/>
  <c r="M38" i="12"/>
  <c r="M25" i="12"/>
  <c r="M240" i="12"/>
  <c r="M177" i="12"/>
  <c r="M141" i="12"/>
  <c r="M136" i="12"/>
  <c r="M111" i="12"/>
  <c r="M126" i="12"/>
  <c r="M230" i="12"/>
  <c r="M256" i="12"/>
  <c r="M235" i="12"/>
  <c r="M194" i="12"/>
  <c r="M159" i="12"/>
  <c r="M152" i="12"/>
  <c r="M45" i="12"/>
  <c r="M32" i="12"/>
  <c r="G249" i="12"/>
  <c r="G194" i="12"/>
  <c r="G256" i="12"/>
  <c r="G240" i="12"/>
  <c r="M224" i="12"/>
  <c r="M220" i="12" s="1"/>
  <c r="M185" i="12"/>
  <c r="M181" i="12" s="1"/>
  <c r="G45" i="12"/>
  <c r="I39" i="1" l="1"/>
  <c r="I40" i="1" s="1"/>
  <c r="J39" i="1" s="1"/>
  <c r="J40" i="1" s="1"/>
  <c r="I49" i="1"/>
  <c r="G277" i="12"/>
  <c r="G24" i="1"/>
  <c r="G29" i="1" s="1"/>
  <c r="I16" i="1" l="1"/>
  <c r="I21" i="1" s="1"/>
  <c r="I7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<sst xmlns="http://schemas.openxmlformats.org/spreadsheetml/2006/main" count="1044" uniqueCount="504">
  <si>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</si>
  <si>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</si>
  <si>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</si>
  <si>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</si>
  <si>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</si>
  <si>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</si>
  <si>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</si>
  <si>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</si>
  <si>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</si>
  <si>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</si>
  <si>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</si>
  <si>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</si>
  <si>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</si>
  <si>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</si>
  <si>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</si>
  <si>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</si>
  <si>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</si>
  <si>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</si>
  <si>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</si>
  <si>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</si>
  <si>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</si>
  <si>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</si>
  <si>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</si>
  <si>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</si>
  <si>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</si>
  <si>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</si>
  <si>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</si>
  <si>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</si>
  <si>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</si>
  <si>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</si>
  <si>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</si>
  <si>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</si>
  <si>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</si>
  <si>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</si>
  <si>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</si>
  <si>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</si>
  <si>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</si>
  <si>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</si>
  <si>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</si>
  <si>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</si>
  <si>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</si>
  <si>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</si>
  <si>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</si>
  <si>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</si>
  <si>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</si>
  <si>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REALIZACE ÚSPOR ENERGIE - GYMNÁZIUM ÚSTÍ NAD ORLICÍ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</si>
  <si>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</si>
  <si>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</si>
  <si>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</si>
  <si>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</si>
  <si>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</si>
  <si>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</si>
  <si>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Ing. Pavel Vacek</t>
  </si>
  <si>
    <t>Vrbova 655</t>
  </si>
  <si>
    <t>Ústí nad Orlicí</t>
  </si>
  <si>
    <t>56201</t>
  </si>
  <si>
    <t>49312570</t>
  </si>
  <si>
    <t>Celkem za stavbu</t>
  </si>
  <si>
    <t>CZK</t>
  </si>
  <si>
    <t xml:space="preserve">Popis rozpočtu:  - </t>
  </si>
  <si>
    <t>Před zahájením jednotlivých etap prací bude postup a výrobní dokumentace odsouhlasena s pracovníkem NPU. Dále je třeba zajistit záchranný archeologický výzkum.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</si>
  <si>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</si>
  <si>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</si>
  <si>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</si>
  <si>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</si>
  <si>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</si>
  <si>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</si>
  <si>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</si>
  <si>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</si>
  <si>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</si>
  <si>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</si>
  <si>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</si>
  <si>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</si>
  <si>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</si>
  <si>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</si>
  <si>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</si>
  <si>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</si>
  <si>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</si>
  <si>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</si>
  <si>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</si>
  <si>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</si>
  <si>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</si>
  <si>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</si>
  <si>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</si>
  <si>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</si>
  <si>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</si>
  <si>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</si>
  <si>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</si>
  <si>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</si>
  <si>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</si>
  <si>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</si>
  <si>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</si>
  <si>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</si>
  <si>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</si>
  <si>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</si>
  <si>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</si>
  <si>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</si>
  <si>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730</t>
  </si>
  <si>
    <t>Ústřední vytápění</t>
  </si>
  <si>
    <t>762</t>
  </si>
  <si>
    <t>Konstrukce tesařské</t>
  </si>
  <si>
    <t>764</t>
  </si>
  <si>
    <t>Konstrukce klempířské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</si>
  <si>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</si>
  <si>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</si>
  <si>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</si>
  <si>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</si>
  <si>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</si>
  <si>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</si>
  <si>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</si>
  <si>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</si>
  <si>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</si>
  <si>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</si>
  <si>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</si>
  <si>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</si>
  <si>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</si>
  <si>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</si>
  <si>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</si>
  <si>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</si>
  <si>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</si>
  <si>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</si>
  <si>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</si>
  <si>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</si>
  <si>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</si>
  <si>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</si>
  <si>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</si>
  <si>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</si>
  <si>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</si>
  <si>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</si>
  <si>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</si>
  <si>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</si>
  <si>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</si>
  <si>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</si>
  <si>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</si>
  <si>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</si>
  <si>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</si>
  <si>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</si>
  <si>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</si>
  <si>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</si>
  <si>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</si>
  <si>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132301212R00</t>
  </si>
  <si>
    <t>Hloubení rýh š.do 200 cm hor.4 do 1000 m3, STROJNĚ</t>
  </si>
  <si>
    <t>m3</t>
  </si>
  <si>
    <t>POL1_0</t>
  </si>
  <si>
    <t>175100020RA0</t>
  </si>
  <si>
    <t>Obsyp potrubí štěrkopískem</t>
  </si>
  <si>
    <t>POL2_0</t>
  </si>
  <si>
    <t>267,075*0,34</t>
  </si>
  <si>
    <t>VV</t>
  </si>
  <si>
    <t>174101101R00</t>
  </si>
  <si>
    <t>Zásyp jam, rýh, šachet se zhutněním</t>
  </si>
  <si>
    <t>1045-91</t>
  </si>
  <si>
    <t>113109410R00</t>
  </si>
  <si>
    <t>Odstranění podkladu pl.nad 50 m2, beton, tl. 10 cm</t>
  </si>
  <si>
    <t>m2</t>
  </si>
  <si>
    <t>Odstranění okapního chodníku.</t>
  </si>
  <si>
    <t>POP</t>
  </si>
  <si>
    <t>267,075*1</t>
  </si>
  <si>
    <t>162301102R00</t>
  </si>
  <si>
    <t>Vodorovné přemístění výkopku z hor.1-4 do 1000 m</t>
  </si>
  <si>
    <t>162701109R00</t>
  </si>
  <si>
    <t>Příplatek k vod. přemístění hor.1-4 za další 1 km</t>
  </si>
  <si>
    <t>199000002R00</t>
  </si>
  <si>
    <t>Poplatek za skládku horniny 1- 4</t>
  </si>
  <si>
    <t>113108308R00</t>
  </si>
  <si>
    <t>Odstranění podkladu pl.do 50 m2, živice tl. 8 cm</t>
  </si>
  <si>
    <t>113107315R00</t>
  </si>
  <si>
    <t>Odstranění podkladu pl. 50 m2,kam.těžené tl.15 cm</t>
  </si>
  <si>
    <t>113106221R00</t>
  </si>
  <si>
    <t>Rozebrání dlažeb z drobných kostek v kam. těženém</t>
  </si>
  <si>
    <t>180402111R00</t>
  </si>
  <si>
    <t>Založení trávníku parkového výsevem v rovině</t>
  </si>
  <si>
    <t>182001111R00</t>
  </si>
  <si>
    <t>Plošná úprava terénu, nerovnosti do 10 cm v rovině</t>
  </si>
  <si>
    <t>281606212R00</t>
  </si>
  <si>
    <t>Nízkotlaká injektáž cihelného zdiva tl. do 60 cm</t>
  </si>
  <si>
    <t>m</t>
  </si>
  <si>
    <t>Injektážní pasta na bázi silanu, která neobsahuje rozpouštědla. S oficiálním certifikátem podle předpisu WTA-4-4-04.</t>
  </si>
  <si>
    <t>281606213R00</t>
  </si>
  <si>
    <t>Nízkotlaká injektáž cihelného zdiva tl. do 80 cm</t>
  </si>
  <si>
    <t>281606214R00</t>
  </si>
  <si>
    <t>Nízkotlaká injektáž cihelného zdiva tl. do 100 cm</t>
  </si>
  <si>
    <t>319201311R00</t>
  </si>
  <si>
    <t>Vyrovnání povrchu zdiva maltou tl.do 3 cm</t>
  </si>
  <si>
    <t>Vyrovnání pod svislou hydroizolaci.</t>
  </si>
  <si>
    <t>311419811R00</t>
  </si>
  <si>
    <t>Izolace perimetr.deskami tl.7 cm, nopová fólie, včetně ukončovací lišty</t>
  </si>
  <si>
    <t>Ocranná vrstva svislé izolace z extrudovaného polysrtyrénu.</t>
  </si>
  <si>
    <t>31141 - 0001</t>
  </si>
  <si>
    <t>Ochranná deska z OSB, dodávka a montáž</t>
  </si>
  <si>
    <t>591100010RA0</t>
  </si>
  <si>
    <t>Chodník z dlažby, podklad beton prostý</t>
  </si>
  <si>
    <t>267,075*1,0</t>
  </si>
  <si>
    <t>564751111R00</t>
  </si>
  <si>
    <t>Podklad z kameniva drceného vel.32-63 mm,tl. 15 cm</t>
  </si>
  <si>
    <t>564811111R00</t>
  </si>
  <si>
    <t>Podklad ze štěrkodrti po zhutnění tloušťky 5 cm</t>
  </si>
  <si>
    <t>577141112R00</t>
  </si>
  <si>
    <t>Beton asfalt. ACO 11+,nebo ACO 16+,do 3 m, tl.5 cm</t>
  </si>
  <si>
    <t>591211111R00</t>
  </si>
  <si>
    <t>Kladení dlažby drobné kostky,lože z kamen.tl. 5 cm</t>
  </si>
  <si>
    <t>612425931RT2</t>
  </si>
  <si>
    <t>Omítka vápenná vnitřního ostění - štuková, s použitím suché maltové směsi</t>
  </si>
  <si>
    <t>612421615R00</t>
  </si>
  <si>
    <t>Omítka vnitřní zdiva, MVC, hrubá zatřená</t>
  </si>
  <si>
    <t>Vyrovnání podkladu pod zatepelní zdiva v půdním prostoru.</t>
  </si>
  <si>
    <t>612451253R00</t>
  </si>
  <si>
    <t>Omítka vnitřní zdiva, MC, ocelí hlazená</t>
  </si>
  <si>
    <t>Těsnící malta nerezovým hladítkem do zóny injektáže.</t>
  </si>
  <si>
    <t>(146,25+145,45+53,04)*0,3</t>
  </si>
  <si>
    <t>612434133R00</t>
  </si>
  <si>
    <t>Omítkový sanační systém, 3vrst.</t>
  </si>
  <si>
    <t>Průmyslově vyráběná suchá minerální maltová směs určená pro použití jako sanační omítka v omítkovém sanačním systému WTA, vhodná pro ruční i strojní zpracování.</t>
  </si>
  <si>
    <t>(146,25+145,45+53,04)*1,5</t>
  </si>
  <si>
    <t>612421431R00</t>
  </si>
  <si>
    <t>Oprava vápen.omítek stěn do 50 % pl. - štukových</t>
  </si>
  <si>
    <t>622319734RV1</t>
  </si>
  <si>
    <t>Zatepl.fasáda,min.desky KV 140 mm, zakončený stěrkou s výztužnou tkaninou</t>
  </si>
  <si>
    <t>Zateplení zdiva v půdním prostoru. Označení skladby "C".</t>
  </si>
  <si>
    <t>(max.lambda = 0,041 Wm-1K-1)</t>
  </si>
  <si>
    <t>620991121R00</t>
  </si>
  <si>
    <t>Zakrývání výplní vnějších otvorů z lešení</t>
  </si>
  <si>
    <t>622904115R00</t>
  </si>
  <si>
    <t>Očištění fasád tlakovou vodou složitost 3 - 5</t>
  </si>
  <si>
    <t>fasáda: : 3750</t>
  </si>
  <si>
    <t/>
  </si>
  <si>
    <t>622420003</t>
  </si>
  <si>
    <t>Oprava vněj. omítek IV,do 20%</t>
  </si>
  <si>
    <t>622410004</t>
  </si>
  <si>
    <t>Barvení vnější omítky stěn, 2 x, nad složitost 3, sjednocení odstínu opravované fasády</t>
  </si>
  <si>
    <t>622903111R00</t>
  </si>
  <si>
    <t>Očištění zdí a valů před opravou, ručně</t>
  </si>
  <si>
    <t>Očištění kamenného zdiva. Odstranění nevhodných vysprávek, uvolněných spar a maltovinových, asfaltových a jiných nepůvodních nánosů - mechanicky. Stanoveno na základě zpracovaného restaurátorského průzkumu.</t>
  </si>
  <si>
    <t>622900001</t>
  </si>
  <si>
    <t>Očištění povrchu hornin od usazených nečistot, tlakovou vodou</t>
  </si>
  <si>
    <t>Abrazivní metoda v rotující tlakové vodě.  Stanoveno na základě zpracovaného restaurátorského průzkumu.</t>
  </si>
  <si>
    <t>kamenný obklad: : 850,5</t>
  </si>
  <si>
    <t>622900005</t>
  </si>
  <si>
    <t>Očištění reliéfů a plastik párou, tlakovou vodou</t>
  </si>
  <si>
    <t>kus</t>
  </si>
  <si>
    <t>Stanoveno na základě zpracovaného restaurátorského průzkumu.</t>
  </si>
  <si>
    <t>6</t>
  </si>
  <si>
    <t>627451621R00</t>
  </si>
  <si>
    <t>Oprava spárování kamenného zdiva stěn, pl.do 20 %</t>
  </si>
  <si>
    <t>Doplnění spar říms a soklových obkladů středně zrnným a ne příliš tvrdým anorganickým materiálem - např. maltovinou na bázi bílého cementu probarvenou ve hmotě (max. 1:3), modifikovanou vodným roztokem disperze S 2804. Doplnění prasklin a spar opukového zdiva maltovinou na bázi bílého cementu, probarvenou ve hmotě.  Stanoveno na základě zpracovaného restaurátorského průzkumu.</t>
  </si>
  <si>
    <t>622900002</t>
  </si>
  <si>
    <t>Strukturální zpevnění erodovaných ploch</t>
  </si>
  <si>
    <t>Prostředek na bázi organokřemičitanů.  Stanoveno na základě zpracovaného restaurátorského průzkumu.</t>
  </si>
  <si>
    <t>kamenný obklad: : 850,5*0,10</t>
  </si>
  <si>
    <t>622900003</t>
  </si>
  <si>
    <t>Fixace prasklin v materiálové podstatě hornin, injektáží epoxidovou pryskyřicí</t>
  </si>
  <si>
    <t>překlady v kamenném soklu: : 50*0,6</t>
  </si>
  <si>
    <t>622900004</t>
  </si>
  <si>
    <t>Doplnění hran a tvarů kamenného soklu a říms</t>
  </si>
  <si>
    <t>Doplnění hran a tvarů do jejich úplnosti a celstvosti anorganickými materiály, které barvou, strukturou a vlastnostmi odpovídají doplňované hmotě. Stanoveno na základě zpracovaného restaurátorského průzkumu.</t>
  </si>
  <si>
    <t>Sjednocující lazurní barevná retuš, nových tmelů</t>
  </si>
  <si>
    <t xml:space="preserve"> Stanoveno na základě zpracovaného restaurátorského průzkumu.</t>
  </si>
  <si>
    <t>kamenný obklad: : 850,5*0,20</t>
  </si>
  <si>
    <t>622491141R00</t>
  </si>
  <si>
    <t>Nátěr fasády hydrofobní 1 x</t>
  </si>
  <si>
    <t>Aplikace na kamennou římsu.</t>
  </si>
  <si>
    <t>850,5*0,15</t>
  </si>
  <si>
    <t>622490001</t>
  </si>
  <si>
    <t>Odsolení kamenného soklu, zábal drcenou celulózou, a destilovanou vodou</t>
  </si>
  <si>
    <t>Lokální odsolování - místa trvale zavlhčená, místa s bílými výkvěty a plochy, kde bylo zjištěno zasolení analýzou vzorků hornin (vhodné cyklus jednou zopakovat).  Stanoveno na základě zpracovaného restaurátorského průzkumu.</t>
  </si>
  <si>
    <t>850,5*0,2</t>
  </si>
  <si>
    <t>622490002</t>
  </si>
  <si>
    <t>Nástřik algicidní kamenného soklu</t>
  </si>
  <si>
    <t>Konzervace exponovaných povrchů, algicidní na všech površích a hydrofobní na římsách. Stanoveno na základě zpracovaného restaurátorského průzkumu.</t>
  </si>
  <si>
    <t>850,5*0,6</t>
  </si>
  <si>
    <t>622400005</t>
  </si>
  <si>
    <t>Příplatek k omítce vnějš. stěn, zvýšení přilnavos., nátěrem penetračním</t>
  </si>
  <si>
    <t>3750*0,2</t>
  </si>
  <si>
    <t>631313411R00</t>
  </si>
  <si>
    <t>Mazanina betonová tl. 8 - 12 cm C 8/10</t>
  </si>
  <si>
    <t>Bet. podklad pod drenáž.</t>
  </si>
  <si>
    <t>267,075*0,5*0,1</t>
  </si>
  <si>
    <t>641954211R00</t>
  </si>
  <si>
    <t>Osazení rámů okenních dř.dvojitých, pl. do 2,5 m2</t>
  </si>
  <si>
    <t>24+27+9+5</t>
  </si>
  <si>
    <t>641954341R00</t>
  </si>
  <si>
    <t>Osazení rámů okenních dř.dvojitých, pl. do 4 m2</t>
  </si>
  <si>
    <t>7+11+2</t>
  </si>
  <si>
    <t>641954451R00</t>
  </si>
  <si>
    <t>Osazení rámů okenních dř.dvojitých, pl. do 10 m2</t>
  </si>
  <si>
    <t>41+25+1</t>
  </si>
  <si>
    <t>641954551R00</t>
  </si>
  <si>
    <t>Osazení rámů okenních dř.dvojitých, pl. nad 10 m2</t>
  </si>
  <si>
    <t>641 95 - 0001</t>
  </si>
  <si>
    <t>Dodávka oken špaletových (repliky)</t>
  </si>
  <si>
    <t>soubor</t>
  </si>
  <si>
    <t>POL3_0</t>
  </si>
  <si>
    <t>Cena stanovena na základě předběžné poptávky. Viz. výpis výplní otvorů - repliky.</t>
  </si>
  <si>
    <t>(Uw = 1,20 W/m2K a lepší)</t>
  </si>
  <si>
    <t>641 95 - 0002</t>
  </si>
  <si>
    <t>Oprava stávajících špaletových oken (repase)</t>
  </si>
  <si>
    <t>Viz. výpis výplní otvorů - repase.</t>
  </si>
  <si>
    <t>648951411R00</t>
  </si>
  <si>
    <t>Osazení parapetních desek dřevěných š. do 25 cm</t>
  </si>
  <si>
    <t>871318111R00</t>
  </si>
  <si>
    <t>Kladení drenážního potrubí z plastických hmot</t>
  </si>
  <si>
    <t>130,425+136,650</t>
  </si>
  <si>
    <t>28611225.AR</t>
  </si>
  <si>
    <t>Trubka PVC drenážní flexibilní d 160 mm</t>
  </si>
  <si>
    <t>267,075*1,015</t>
  </si>
  <si>
    <t>895191111R00</t>
  </si>
  <si>
    <t>Drenážní šachtice normální z PE škopku podzemní</t>
  </si>
  <si>
    <t>899661312R00</t>
  </si>
  <si>
    <t>Zřízení filtračního obalu dren.trubek DN do 200 mm</t>
  </si>
  <si>
    <t>71249 - 0003</t>
  </si>
  <si>
    <t>Geotextílie 300 g/m2</t>
  </si>
  <si>
    <t>919735112R00</t>
  </si>
  <si>
    <t>Řezání stávajícího živičného krytu tl. 5 - 10 cm</t>
  </si>
  <si>
    <t>941941042R00</t>
  </si>
  <si>
    <t>Montáž lešení leh.řad.s podlahami,š.1,2 m, H 30 m</t>
  </si>
  <si>
    <t>941941292R00</t>
  </si>
  <si>
    <t>Příplatek za každý měsíc použití lešení k pol.1042</t>
  </si>
  <si>
    <t>5100*3</t>
  </si>
  <si>
    <t>941941842R00</t>
  </si>
  <si>
    <t>Demontáž lešení leh.řad.s podlahami,š.1,2 m,H 30 m</t>
  </si>
  <si>
    <t>952902110R00</t>
  </si>
  <si>
    <t>Čištění zametáním v místnostech a chodbách</t>
  </si>
  <si>
    <t>952900001</t>
  </si>
  <si>
    <t>Vyčištění bet. podkladu prům. vysavačem</t>
  </si>
  <si>
    <t>Úklid podkladu na půdě!</t>
  </si>
  <si>
    <t>952901111R00</t>
  </si>
  <si>
    <t>Vyčištění budov o výšce podlaží do 4 m</t>
  </si>
  <si>
    <t>1PP+1NP+2NP+3NP+4NP: : 518,29+1016,25+1039,0+909,94+766,04</t>
  </si>
  <si>
    <t>tělocvična 1NP+2NP: : 504,49+489,03</t>
  </si>
  <si>
    <t>952901411R00</t>
  </si>
  <si>
    <t>Vyčištění ostatních objektů</t>
  </si>
  <si>
    <t>Vyčištění půdního prostoru nad tělocvičnou. (Vynesení zbytků stavebního rumu.)</t>
  </si>
  <si>
    <t>952901110R00</t>
  </si>
  <si>
    <t>Čištění mytím vnějších ploch oken a dveří</t>
  </si>
  <si>
    <t>952903111R00</t>
  </si>
  <si>
    <t>Odstranění prachu z trámů</t>
  </si>
  <si>
    <t>968062355R00</t>
  </si>
  <si>
    <t>Vybourání dřevěných rámů oken dvojitých pl. 2 m2</t>
  </si>
  <si>
    <t>25,337+31,048+8,525</t>
  </si>
  <si>
    <t>968062356R00</t>
  </si>
  <si>
    <t>Vybourání dřevěných rámů oken dvojitých pl. 4 m2</t>
  </si>
  <si>
    <t>32,21+38,582+3,356</t>
  </si>
  <si>
    <t>968062357R00</t>
  </si>
  <si>
    <t>Vybourání dřevěných rámů oken dvojitých nad  4 m2</t>
  </si>
  <si>
    <t>209,311+108,245+9,366</t>
  </si>
  <si>
    <t>978013191R00</t>
  </si>
  <si>
    <t>Otlučení omítek vnitřních stěn v rozsahu do 100 %</t>
  </si>
  <si>
    <t>978059511R00</t>
  </si>
  <si>
    <t>Odsekání vnitřních obkladů stěn do 1 m2</t>
  </si>
  <si>
    <t>978023411R00</t>
  </si>
  <si>
    <t>Vysekání a úprava spár zdiva cihelného mimo komín.</t>
  </si>
  <si>
    <t>978023251R00</t>
  </si>
  <si>
    <t>Vysekání a úprava spár zdiva kamenného režného</t>
  </si>
  <si>
    <t>979011211R00</t>
  </si>
  <si>
    <t>Svislá doprava suti a vybour. hmot za 2.NP nošením</t>
  </si>
  <si>
    <t>t</t>
  </si>
  <si>
    <t>23,39374</t>
  </si>
  <si>
    <t>979010001</t>
  </si>
  <si>
    <t>Provizorní zástěna pro oddělení staveniště, od ostatních prostor</t>
  </si>
  <si>
    <t>979081111R00</t>
  </si>
  <si>
    <t>Odvoz suti a vybour. hmot na skládku do 1 km</t>
  </si>
  <si>
    <t>23,39374+43,9536+3,53</t>
  </si>
  <si>
    <t>979081121R00</t>
  </si>
  <si>
    <t>Příplatek k odvozu za každý další 1 km</t>
  </si>
  <si>
    <t>70,8773*10</t>
  </si>
  <si>
    <t>979990107R00</t>
  </si>
  <si>
    <t>Poplatek za skládku suti - směs betonu,cihel,dřeva</t>
  </si>
  <si>
    <t>998011003R00</t>
  </si>
  <si>
    <t>Přesun hmot pro budovy zděné výšky do 24 m</t>
  </si>
  <si>
    <t>151,6451+0,39112+23,6255+175,7504+72,2941+95,334+33,718</t>
  </si>
  <si>
    <t>12,212+0,49+108,273+0,2189+0,401</t>
  </si>
  <si>
    <t>711112001R00</t>
  </si>
  <si>
    <t>Izolace proti vlhkosti svis. nátěr ALP, za studena</t>
  </si>
  <si>
    <t>711142559RZ4</t>
  </si>
  <si>
    <t>Izolace proti vlhkosti svislá pásy přitavením, 2 vrstva - včetně dodávky Sklobit G</t>
  </si>
  <si>
    <t>998711203R00</t>
  </si>
  <si>
    <t>Přesun hmot pro izolace proti vodě, výšky do 60 m</t>
  </si>
  <si>
    <t>713121121R00</t>
  </si>
  <si>
    <t>Izolace tepelná podlah na sucho, dvouvrstvá</t>
  </si>
  <si>
    <t>hlavní budova: : 1044</t>
  </si>
  <si>
    <t>tělocvična: : 123,70+79,06+353,01</t>
  </si>
  <si>
    <t>63150845R</t>
  </si>
  <si>
    <t>Deska izolační minerální vata 1000x625 tl. 120 mm</t>
  </si>
  <si>
    <t>1599*2*1,024</t>
  </si>
  <si>
    <t>Geotextílie 300 g/m2, M+D</t>
  </si>
  <si>
    <t>713141221R00</t>
  </si>
  <si>
    <t>Montáž parozábrany, ploché střechy, přelep. spojů</t>
  </si>
  <si>
    <t>67352325R</t>
  </si>
  <si>
    <t>Fólie  parozábrana, dodávka + montáž</t>
  </si>
  <si>
    <t>71249 - 0004</t>
  </si>
  <si>
    <t>Geotextílie 500 g/m2, M+D</t>
  </si>
  <si>
    <t>713191100RT9</t>
  </si>
  <si>
    <t>Položení separační fólie, včetně dodávky fólie PE</t>
  </si>
  <si>
    <t>998713203R00</t>
  </si>
  <si>
    <t>Přesun hmot pro izolace tepelné, výšky do 24 m</t>
  </si>
  <si>
    <t>73122 - 0001</t>
  </si>
  <si>
    <t>Instalace termostatických ventilů, s termoregulačními hlavicemi</t>
  </si>
  <si>
    <t>Ventily sručním ovládáním a v odolném provedení!</t>
  </si>
  <si>
    <t>Jedná se o 154 ks, kde nejsou zatím instalovány.</t>
  </si>
  <si>
    <t>73422 - 0002</t>
  </si>
  <si>
    <t>Vyregulování otopné soustavy- úprava průtoků, na dvojregulačních ventilech</t>
  </si>
  <si>
    <t>Soustava obsahuje 199 kusů otopných těles.</t>
  </si>
  <si>
    <t>73422 - 0003</t>
  </si>
  <si>
    <t>Instalace reflexních fólií za otopná tělesa</t>
  </si>
  <si>
    <t>budova č.p.106: : 81+75</t>
  </si>
  <si>
    <t>budova č.p. 101: : 29+14</t>
  </si>
  <si>
    <t>73422 - 0004</t>
  </si>
  <si>
    <t xml:space="preserve">Revitalizace média- jde o vyčištění rozvodů, , veškerých ohřívačů, výměníků a radiátorů </t>
  </si>
  <si>
    <t>a)	Provedení rozboru topné vody</t>
  </si>
  <si>
    <t>b)	Promytí rozvodů alkalickým činidlem – kalcinovaná soda</t>
  </si>
  <si>
    <t>c)	Proplach systému včetně odkalení</t>
  </si>
  <si>
    <t>d)	Napuštění systému čistícím prostředkem např. typu Sentinel</t>
  </si>
  <si>
    <t>e)	Proplach, úprava pH na neutrální hodnotu pH 7</t>
  </si>
  <si>
    <t>f)	Nanesení ochranného povlaku, např. typu Fural</t>
  </si>
  <si>
    <t>g)	Monitoring systému termokamerou před provedením předmětu díla a po provedení předmětu díla.</t>
  </si>
  <si>
    <t>73422 - 0005</t>
  </si>
  <si>
    <t>Dodávka a montáž přístroje pro měření koncentrace , CO2</t>
  </si>
  <si>
    <t>Přístroj využívá IR technologii pro stanovení hodnoty CO2. Naměřené hodnoty zobrazuje na displeji LCD. Hodnoty koncentrace jsou zaznamenávány v jednotkách ppm a při překročení nastavené koncentrace (obvykle 1200 ppm) se spustí alarm, který upozorní na nutnost větrání v daném prostoru. Napájení přístroje bateriemi alkaline AA nebo síťovým adaptérem.</t>
  </si>
  <si>
    <t>1. NP: : 1</t>
  </si>
  <si>
    <t>2.NP: : 10</t>
  </si>
  <si>
    <t>3.NP: : 8</t>
  </si>
  <si>
    <t>4.NP: : 6</t>
  </si>
  <si>
    <t>998733204</t>
  </si>
  <si>
    <t>Přesun hmot pro ústřední vytápění</t>
  </si>
  <si>
    <t>762526110R00</t>
  </si>
  <si>
    <t>Položení polštářů pod podlahy rozteče do 65 cm</t>
  </si>
  <si>
    <t>tělocvična: : 123,70+79,06</t>
  </si>
  <si>
    <t>60512121R</t>
  </si>
  <si>
    <t>Řezivo jehličnaté - hranoly - jak. I L=4-6 m</t>
  </si>
  <si>
    <t>1119,71*0,03</t>
  </si>
  <si>
    <t>762510020RA0</t>
  </si>
  <si>
    <t>Podlaha z desek dřevotřískových šroubovaná</t>
  </si>
  <si>
    <t>60726122R</t>
  </si>
  <si>
    <t>Deska dřevoštěpková OSB 3 B - 4PD tl. 22 mm</t>
  </si>
  <si>
    <t>1246*1,045</t>
  </si>
  <si>
    <t>998762203R00</t>
  </si>
  <si>
    <t>Přesun hmot pro tesařské konstrukce, výšky do 24 m</t>
  </si>
  <si>
    <t>764510970R00</t>
  </si>
  <si>
    <t>Oprava oplechování parapetů Cu,rš 500 mm</t>
  </si>
  <si>
    <t>Jedná se o parapety poškozené u vyměňovaných oken.</t>
  </si>
  <si>
    <t>764510975R00</t>
  </si>
  <si>
    <t>Oprava oplechování rohů parapetů Cu,rš 500 mm</t>
  </si>
  <si>
    <t>998764203R00</t>
  </si>
  <si>
    <t>Přesun hmot pro klempířské konstr., výšky do 24 m</t>
  </si>
  <si>
    <t>767110001</t>
  </si>
  <si>
    <t>Montáž a dodávka zrcadel do posilovny na stěnu</t>
  </si>
  <si>
    <t>Demontáž stávajících zrcadel v posilovně</t>
  </si>
  <si>
    <t>Odstranění zrcadel z důvodu otučení omítek v suterénu a provedení injektáže zdiva.</t>
  </si>
  <si>
    <t>998767203R00</t>
  </si>
  <si>
    <t>Přesun hmot pro zámečnické konstr., výšky do 24 m</t>
  </si>
  <si>
    <t>781101210R00</t>
  </si>
  <si>
    <t>Penetrace podkladu pod obklady</t>
  </si>
  <si>
    <t>781670014RA0</t>
  </si>
  <si>
    <t>Obklad parapetu keramický šířka 20 cm, včetně spárování a dodávky obkladaček</t>
  </si>
  <si>
    <t>Oprava po výměně oken.</t>
  </si>
  <si>
    <t>781415013RA0</t>
  </si>
  <si>
    <t>Obklad pórovinový do tmele 15 x 15 cm, včetně spárování a dodávky obkladače</t>
  </si>
  <si>
    <t>781419701R00</t>
  </si>
  <si>
    <t>Příplatek za práci v omezeném prostoru</t>
  </si>
  <si>
    <t>781419711R00</t>
  </si>
  <si>
    <t>Příplatek k obkladu stěn za plochu do 10 m2 jedntl</t>
  </si>
  <si>
    <t>998781203R00</t>
  </si>
  <si>
    <t>Přesun hmot pro obklady keramické, výšky do 24 m</t>
  </si>
  <si>
    <t>783782207R00</t>
  </si>
  <si>
    <t>Nátěr tesařských konstrukcí  2x, proti plísním, dřevokazným houbám</t>
  </si>
  <si>
    <t>stávající konstrukce: : 235</t>
  </si>
  <si>
    <t>podkladní rošt: : 3750</t>
  </si>
  <si>
    <t>784452912R00</t>
  </si>
  <si>
    <t>Oprava,malba směsí tekut.2x,1bar+obrus místn. 5 m</t>
  </si>
  <si>
    <t>784410010RAC</t>
  </si>
  <si>
    <t>Pačokování vápenným mlékem, jednonásobné s bílením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</si>
  <si>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</si>
  <si>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</si>
  <si>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</si>
  <si>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</si>
  <si>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</si>
  <si>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</si>
  <si>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</si>
  <si>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005241010R</t>
  </si>
  <si>
    <t xml:space="preserve">Dokumentace skutečného provedení </t>
  </si>
  <si>
    <t>Dokumentace skutečného provedení díla dle vyhl. 499/2006 ve třech listinných vyhotov+1x na CD- Rom.</t>
  </si>
  <si>
    <t>005261010R</t>
  </si>
  <si>
    <t>Pojištění dodavatele a pojištění díla</t>
  </si>
  <si>
    <t>005111021R</t>
  </si>
  <si>
    <t>Vytyčení inženýrských sítí</t>
  </si>
  <si>
    <t>005261020R</t>
  </si>
  <si>
    <t>Bankovní záruky</t>
  </si>
  <si>
    <t>Náklady spojené se zřízením a vedením bankovní záruky.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</si>
  <si>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</si>
  <si>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</si>
  <si>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</si>
  <si>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005281010R</t>
  </si>
  <si>
    <t>Propagace</t>
  </si>
  <si>
    <t>D+M velkoplošného celobarevného informačního panelu 45*60 cm k označení staveniště po dobu stavby.</t>
  </si>
  <si>
    <t>Text a barevnost řešení bude určena investorem.</t>
  </si>
  <si>
    <t>004111020R</t>
  </si>
  <si>
    <t xml:space="preserve">Vypracování projektové dokumentace </t>
  </si>
  <si>
    <t>Výrobní dokumentace výplní otvorů (replik).</t>
  </si>
  <si>
    <t>Dokumentace provedených restaurátorských prací.</t>
  </si>
  <si>
    <t>005211010R</t>
  </si>
  <si>
    <t>Předání a převzetí staveniště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</si>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</sst>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9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73" workbookViewId="0">
      <selection activeCell="I116" sqref="I116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7"/>
  <sheetViews>
    <sheetView showGridLines="0" topLeftCell="B5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 t="s">
        <v>50</v>
      </c>
      <c r="J5" s="11"/>
    </row>
    <row r="6" spans="1:15" ht="15.75" customHeight="1" x14ac:dyDescent="0.2">
      <c r="A6" s="4"/>
      <c r="B6" s="41"/>
      <c r="C6" s="26"/>
      <c r="D6" s="123" t="s">
        <v>47</v>
      </c>
      <c r="E6" s="26"/>
      <c r="F6" s="26"/>
      <c r="G6" s="26"/>
      <c r="H6" s="28" t="s">
        <v>34</v>
      </c>
      <c r="I6" s="123" t="s">
        <v>51</v>
      </c>
      <c r="J6" s="11"/>
    </row>
    <row r="7" spans="1:15" ht="15.75" customHeight="1" x14ac:dyDescent="0.2">
      <c r="A7" s="4"/>
      <c r="B7" s="42"/>
      <c r="C7" s="124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 t="s">
        <v>52</v>
      </c>
      <c r="E11" s="125"/>
      <c r="F11" s="125"/>
      <c r="G11" s="125"/>
      <c r="H11" s="28" t="s">
        <v>33</v>
      </c>
      <c r="I11" s="129" t="s">
        <v>56</v>
      </c>
      <c r="J11" s="11"/>
    </row>
    <row r="12" spans="1:15" ht="15.75" customHeight="1" x14ac:dyDescent="0.2">
      <c r="A12" s="4"/>
      <c r="B12" s="41"/>
      <c r="C12" s="26"/>
      <c r="D12" s="126" t="s">
        <v>53</v>
      </c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 t="s">
        <v>55</v>
      </c>
      <c r="D13" s="127" t="s">
        <v>54</v>
      </c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6" t="s">
        <v>23</v>
      </c>
      <c r="B16" s="197" t="s">
        <v>23</v>
      </c>
      <c r="C16" s="58"/>
      <c r="D16" s="59"/>
      <c r="E16" s="84"/>
      <c r="F16" s="85"/>
      <c r="G16" s="84"/>
      <c r="H16" s="85"/>
      <c r="I16" s="84">
        <f>SUMIF(F49:F73,A16,I49:I73)+SUMIF(F49:F73,"PSU",I49:I73)</f>
        <v>0</v>
      </c>
      <c r="J16" s="94"/>
    </row>
    <row r="17" spans="1:10" ht="23.25" customHeight="1" x14ac:dyDescent="0.2">
      <c r="A17" s="196" t="s">
        <v>24</v>
      </c>
      <c r="B17" s="197" t="s">
        <v>24</v>
      </c>
      <c r="C17" s="58"/>
      <c r="D17" s="59"/>
      <c r="E17" s="84"/>
      <c r="F17" s="85"/>
      <c r="G17" s="84"/>
      <c r="H17" s="85"/>
      <c r="I17" s="84">
        <f>SUMIF(F49:F73,A17,I49:I73)</f>
        <v>0</v>
      </c>
      <c r="J17" s="94"/>
    </row>
    <row r="18" spans="1:10" ht="23.25" customHeight="1" x14ac:dyDescent="0.2">
      <c r="A18" s="196" t="s">
        <v>25</v>
      </c>
      <c r="B18" s="197" t="s">
        <v>25</v>
      </c>
      <c r="C18" s="58"/>
      <c r="D18" s="59"/>
      <c r="E18" s="84"/>
      <c r="F18" s="85"/>
      <c r="G18" s="84"/>
      <c r="H18" s="85"/>
      <c r="I18" s="84">
        <f>SUMIF(F49:F73,A18,I49:I73)</f>
        <v>0</v>
      </c>
      <c r="J18" s="94"/>
    </row>
    <row r="19" spans="1:10" ht="23.25" customHeight="1" x14ac:dyDescent="0.2">
      <c r="A19" s="196" t="s">
        <v>111</v>
      </c>
      <c r="B19" s="197" t="s">
        <v>26</v>
      </c>
      <c r="C19" s="58"/>
      <c r="D19" s="59"/>
      <c r="E19" s="84"/>
      <c r="F19" s="85"/>
      <c r="G19" s="84"/>
      <c r="H19" s="85"/>
      <c r="I19" s="84">
        <f>SUMIF(F49:F73,A19,I49:I73)</f>
        <v>0</v>
      </c>
      <c r="J19" s="94"/>
    </row>
    <row r="20" spans="1:10" ht="23.25" customHeight="1" x14ac:dyDescent="0.2">
      <c r="A20" s="196" t="s">
        <v>112</v>
      </c>
      <c r="B20" s="197" t="s">
        <v>27</v>
      </c>
      <c r="C20" s="58"/>
      <c r="D20" s="59"/>
      <c r="E20" s="84"/>
      <c r="F20" s="85"/>
      <c r="G20" s="84"/>
      <c r="H20" s="85"/>
      <c r="I20" s="84">
        <f>SUMIF(F49:F73,A20,I49:I73)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42885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52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52" ht="25.5" hidden="1" customHeight="1" x14ac:dyDescent="0.2">
      <c r="A39" s="132">
        <v>1</v>
      </c>
      <c r="B39" s="138"/>
      <c r="C39" s="139"/>
      <c r="D39" s="140"/>
      <c r="E39" s="140"/>
      <c r="F39" s="148">
        <f>' Pol'!AC277</f>
        <v>0</v>
      </c>
      <c r="G39" s="149">
        <f>' Pol'!AD277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52" ht="25.5" hidden="1" customHeight="1" x14ac:dyDescent="0.2">
      <c r="A40" s="132"/>
      <c r="B40" s="142" t="s">
        <v>57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2" spans="1:52" x14ac:dyDescent="0.2">
      <c r="B42" t="s">
        <v>59</v>
      </c>
    </row>
    <row r="43" spans="1:52" ht="25.5" x14ac:dyDescent="0.2">
      <c r="B43" s="163" t="s">
        <v>60</v>
      </c>
      <c r="C43" s="163"/>
      <c r="D43" s="163"/>
      <c r="E43" s="163"/>
      <c r="F43" s="163"/>
      <c r="G43" s="163"/>
      <c r="H43" s="163"/>
      <c r="I43" s="163"/>
      <c r="J43" s="163"/>
      <c r="AZ43" s="162" t="str">
        <f>B43</f>
        <v>Před zahájením jednotlivých etap prací bude postup a výrobní dokumentace odsouhlasena s pracovníkem NPU. Dále je třeba zajistit záchranný archeologický výzkum.</v>
      </c>
    </row>
    <row r="46" spans="1:52" ht="15.75" x14ac:dyDescent="0.25">
      <c r="B46" s="164" t="s">
        <v>61</v>
      </c>
    </row>
    <row r="48" spans="1:52" ht="25.5" customHeight="1" x14ac:dyDescent="0.2">
      <c r="A48" s="165"/>
      <c r="B48" s="171" t="s">
        <v>16</v>
      </c>
      <c r="C48" s="171" t="s">
        <v>5</v>
      </c>
      <c r="D48" s="172"/>
      <c r="E48" s="172"/>
      <c r="F48" s="175" t="s">
        <v>62</v>
      </c>
      <c r="G48" s="175"/>
      <c r="H48" s="175"/>
      <c r="I48" s="176" t="s">
        <v>28</v>
      </c>
      <c r="J48" s="176"/>
    </row>
    <row r="49" spans="1:10" ht="25.5" customHeight="1" x14ac:dyDescent="0.2">
      <c r="A49" s="166"/>
      <c r="B49" s="177" t="s">
        <v>63</v>
      </c>
      <c r="C49" s="178" t="s">
        <v>64</v>
      </c>
      <c r="D49" s="179"/>
      <c r="E49" s="179"/>
      <c r="F49" s="183" t="s">
        <v>23</v>
      </c>
      <c r="G49" s="184"/>
      <c r="H49" s="184"/>
      <c r="I49" s="185">
        <f>' Pol'!G8</f>
        <v>0</v>
      </c>
      <c r="J49" s="185"/>
    </row>
    <row r="50" spans="1:10" ht="25.5" customHeight="1" x14ac:dyDescent="0.2">
      <c r="A50" s="166"/>
      <c r="B50" s="169" t="s">
        <v>65</v>
      </c>
      <c r="C50" s="168" t="s">
        <v>66</v>
      </c>
      <c r="D50" s="170"/>
      <c r="E50" s="170"/>
      <c r="F50" s="186" t="s">
        <v>23</v>
      </c>
      <c r="G50" s="187"/>
      <c r="H50" s="187"/>
      <c r="I50" s="188">
        <f>' Pol'!G25</f>
        <v>0</v>
      </c>
      <c r="J50" s="188"/>
    </row>
    <row r="51" spans="1:10" ht="25.5" customHeight="1" x14ac:dyDescent="0.2">
      <c r="A51" s="166"/>
      <c r="B51" s="169" t="s">
        <v>67</v>
      </c>
      <c r="C51" s="168" t="s">
        <v>68</v>
      </c>
      <c r="D51" s="170"/>
      <c r="E51" s="170"/>
      <c r="F51" s="186" t="s">
        <v>23</v>
      </c>
      <c r="G51" s="187"/>
      <c r="H51" s="187"/>
      <c r="I51" s="188">
        <f>' Pol'!G32</f>
        <v>0</v>
      </c>
      <c r="J51" s="188"/>
    </row>
    <row r="52" spans="1:10" ht="25.5" customHeight="1" x14ac:dyDescent="0.2">
      <c r="A52" s="166"/>
      <c r="B52" s="169" t="s">
        <v>69</v>
      </c>
      <c r="C52" s="168" t="s">
        <v>70</v>
      </c>
      <c r="D52" s="170"/>
      <c r="E52" s="170"/>
      <c r="F52" s="186" t="s">
        <v>23</v>
      </c>
      <c r="G52" s="187"/>
      <c r="H52" s="187"/>
      <c r="I52" s="188">
        <f>' Pol'!G38</f>
        <v>0</v>
      </c>
      <c r="J52" s="188"/>
    </row>
    <row r="53" spans="1:10" ht="25.5" customHeight="1" x14ac:dyDescent="0.2">
      <c r="A53" s="166"/>
      <c r="B53" s="169" t="s">
        <v>71</v>
      </c>
      <c r="C53" s="168" t="s">
        <v>72</v>
      </c>
      <c r="D53" s="170"/>
      <c r="E53" s="170"/>
      <c r="F53" s="186" t="s">
        <v>23</v>
      </c>
      <c r="G53" s="187"/>
      <c r="H53" s="187"/>
      <c r="I53" s="188">
        <f>' Pol'!G45</f>
        <v>0</v>
      </c>
      <c r="J53" s="188"/>
    </row>
    <row r="54" spans="1:10" ht="25.5" customHeight="1" x14ac:dyDescent="0.2">
      <c r="A54" s="166"/>
      <c r="B54" s="169" t="s">
        <v>73</v>
      </c>
      <c r="C54" s="168" t="s">
        <v>74</v>
      </c>
      <c r="D54" s="170"/>
      <c r="E54" s="170"/>
      <c r="F54" s="186" t="s">
        <v>23</v>
      </c>
      <c r="G54" s="187"/>
      <c r="H54" s="187"/>
      <c r="I54" s="188">
        <f>' Pol'!G56</f>
        <v>0</v>
      </c>
      <c r="J54" s="188"/>
    </row>
    <row r="55" spans="1:10" ht="25.5" customHeight="1" x14ac:dyDescent="0.2">
      <c r="A55" s="166"/>
      <c r="B55" s="169" t="s">
        <v>75</v>
      </c>
      <c r="C55" s="168" t="s">
        <v>76</v>
      </c>
      <c r="D55" s="170"/>
      <c r="E55" s="170"/>
      <c r="F55" s="186" t="s">
        <v>23</v>
      </c>
      <c r="G55" s="187"/>
      <c r="H55" s="187"/>
      <c r="I55" s="188">
        <f>' Pol'!G107</f>
        <v>0</v>
      </c>
      <c r="J55" s="188"/>
    </row>
    <row r="56" spans="1:10" ht="25.5" customHeight="1" x14ac:dyDescent="0.2">
      <c r="A56" s="166"/>
      <c r="B56" s="169" t="s">
        <v>77</v>
      </c>
      <c r="C56" s="168" t="s">
        <v>78</v>
      </c>
      <c r="D56" s="170"/>
      <c r="E56" s="170"/>
      <c r="F56" s="186" t="s">
        <v>23</v>
      </c>
      <c r="G56" s="187"/>
      <c r="H56" s="187"/>
      <c r="I56" s="188">
        <f>' Pol'!G111</f>
        <v>0</v>
      </c>
      <c r="J56" s="188"/>
    </row>
    <row r="57" spans="1:10" ht="25.5" customHeight="1" x14ac:dyDescent="0.2">
      <c r="A57" s="166"/>
      <c r="B57" s="169" t="s">
        <v>79</v>
      </c>
      <c r="C57" s="168" t="s">
        <v>80</v>
      </c>
      <c r="D57" s="170"/>
      <c r="E57" s="170"/>
      <c r="F57" s="186" t="s">
        <v>23</v>
      </c>
      <c r="G57" s="187"/>
      <c r="H57" s="187"/>
      <c r="I57" s="188">
        <f>' Pol'!G126</f>
        <v>0</v>
      </c>
      <c r="J57" s="188"/>
    </row>
    <row r="58" spans="1:10" ht="25.5" customHeight="1" x14ac:dyDescent="0.2">
      <c r="A58" s="166"/>
      <c r="B58" s="169" t="s">
        <v>81</v>
      </c>
      <c r="C58" s="168" t="s">
        <v>82</v>
      </c>
      <c r="D58" s="170"/>
      <c r="E58" s="170"/>
      <c r="F58" s="186" t="s">
        <v>23</v>
      </c>
      <c r="G58" s="187"/>
      <c r="H58" s="187"/>
      <c r="I58" s="188">
        <f>' Pol'!G134</f>
        <v>0</v>
      </c>
      <c r="J58" s="188"/>
    </row>
    <row r="59" spans="1:10" ht="25.5" customHeight="1" x14ac:dyDescent="0.2">
      <c r="A59" s="166"/>
      <c r="B59" s="169" t="s">
        <v>83</v>
      </c>
      <c r="C59" s="168" t="s">
        <v>84</v>
      </c>
      <c r="D59" s="170"/>
      <c r="E59" s="170"/>
      <c r="F59" s="186" t="s">
        <v>23</v>
      </c>
      <c r="G59" s="187"/>
      <c r="H59" s="187"/>
      <c r="I59" s="188">
        <f>' Pol'!G136</f>
        <v>0</v>
      </c>
      <c r="J59" s="188"/>
    </row>
    <row r="60" spans="1:10" ht="25.5" customHeight="1" x14ac:dyDescent="0.2">
      <c r="A60" s="166"/>
      <c r="B60" s="169" t="s">
        <v>85</v>
      </c>
      <c r="C60" s="168" t="s">
        <v>86</v>
      </c>
      <c r="D60" s="170"/>
      <c r="E60" s="170"/>
      <c r="F60" s="186" t="s">
        <v>23</v>
      </c>
      <c r="G60" s="187"/>
      <c r="H60" s="187"/>
      <c r="I60" s="188">
        <f>' Pol'!G141</f>
        <v>0</v>
      </c>
      <c r="J60" s="188"/>
    </row>
    <row r="61" spans="1:10" ht="25.5" customHeight="1" x14ac:dyDescent="0.2">
      <c r="A61" s="166"/>
      <c r="B61" s="169" t="s">
        <v>87</v>
      </c>
      <c r="C61" s="168" t="s">
        <v>88</v>
      </c>
      <c r="D61" s="170"/>
      <c r="E61" s="170"/>
      <c r="F61" s="186" t="s">
        <v>23</v>
      </c>
      <c r="G61" s="187"/>
      <c r="H61" s="187"/>
      <c r="I61" s="188">
        <f>' Pol'!G152</f>
        <v>0</v>
      </c>
      <c r="J61" s="188"/>
    </row>
    <row r="62" spans="1:10" ht="25.5" customHeight="1" x14ac:dyDescent="0.2">
      <c r="A62" s="166"/>
      <c r="B62" s="169" t="s">
        <v>89</v>
      </c>
      <c r="C62" s="168" t="s">
        <v>90</v>
      </c>
      <c r="D62" s="170"/>
      <c r="E62" s="170"/>
      <c r="F62" s="186" t="s">
        <v>23</v>
      </c>
      <c r="G62" s="187"/>
      <c r="H62" s="187"/>
      <c r="I62" s="188">
        <f>' Pol'!G159</f>
        <v>0</v>
      </c>
      <c r="J62" s="188"/>
    </row>
    <row r="63" spans="1:10" ht="25.5" customHeight="1" x14ac:dyDescent="0.2">
      <c r="A63" s="166"/>
      <c r="B63" s="169" t="s">
        <v>91</v>
      </c>
      <c r="C63" s="168" t="s">
        <v>92</v>
      </c>
      <c r="D63" s="170"/>
      <c r="E63" s="170"/>
      <c r="F63" s="186" t="s">
        <v>23</v>
      </c>
      <c r="G63" s="187"/>
      <c r="H63" s="187"/>
      <c r="I63" s="188">
        <f>' Pol'!G173</f>
        <v>0</v>
      </c>
      <c r="J63" s="188"/>
    </row>
    <row r="64" spans="1:10" ht="25.5" customHeight="1" x14ac:dyDescent="0.2">
      <c r="A64" s="166"/>
      <c r="B64" s="169" t="s">
        <v>93</v>
      </c>
      <c r="C64" s="168" t="s">
        <v>94</v>
      </c>
      <c r="D64" s="170"/>
      <c r="E64" s="170"/>
      <c r="F64" s="186" t="s">
        <v>24</v>
      </c>
      <c r="G64" s="187"/>
      <c r="H64" s="187"/>
      <c r="I64" s="188">
        <f>' Pol'!G177</f>
        <v>0</v>
      </c>
      <c r="J64" s="188"/>
    </row>
    <row r="65" spans="1:10" ht="25.5" customHeight="1" x14ac:dyDescent="0.2">
      <c r="A65" s="166"/>
      <c r="B65" s="169" t="s">
        <v>95</v>
      </c>
      <c r="C65" s="168" t="s">
        <v>96</v>
      </c>
      <c r="D65" s="170"/>
      <c r="E65" s="170"/>
      <c r="F65" s="186" t="s">
        <v>24</v>
      </c>
      <c r="G65" s="187"/>
      <c r="H65" s="187"/>
      <c r="I65" s="188">
        <f>' Pol'!G181</f>
        <v>0</v>
      </c>
      <c r="J65" s="188"/>
    </row>
    <row r="66" spans="1:10" ht="25.5" customHeight="1" x14ac:dyDescent="0.2">
      <c r="A66" s="166"/>
      <c r="B66" s="169" t="s">
        <v>97</v>
      </c>
      <c r="C66" s="168" t="s">
        <v>98</v>
      </c>
      <c r="D66" s="170"/>
      <c r="E66" s="170"/>
      <c r="F66" s="186" t="s">
        <v>24</v>
      </c>
      <c r="G66" s="187"/>
      <c r="H66" s="187"/>
      <c r="I66" s="188">
        <f>' Pol'!G194</f>
        <v>0</v>
      </c>
      <c r="J66" s="188"/>
    </row>
    <row r="67" spans="1:10" ht="25.5" customHeight="1" x14ac:dyDescent="0.2">
      <c r="A67" s="166"/>
      <c r="B67" s="169" t="s">
        <v>99</v>
      </c>
      <c r="C67" s="168" t="s">
        <v>100</v>
      </c>
      <c r="D67" s="170"/>
      <c r="E67" s="170"/>
      <c r="F67" s="186" t="s">
        <v>24</v>
      </c>
      <c r="G67" s="187"/>
      <c r="H67" s="187"/>
      <c r="I67" s="188">
        <f>' Pol'!G220</f>
        <v>0</v>
      </c>
      <c r="J67" s="188"/>
    </row>
    <row r="68" spans="1:10" ht="25.5" customHeight="1" x14ac:dyDescent="0.2">
      <c r="A68" s="166"/>
      <c r="B68" s="169" t="s">
        <v>101</v>
      </c>
      <c r="C68" s="168" t="s">
        <v>102</v>
      </c>
      <c r="D68" s="170"/>
      <c r="E68" s="170"/>
      <c r="F68" s="186" t="s">
        <v>24</v>
      </c>
      <c r="G68" s="187"/>
      <c r="H68" s="187"/>
      <c r="I68" s="188">
        <f>' Pol'!G230</f>
        <v>0</v>
      </c>
      <c r="J68" s="188"/>
    </row>
    <row r="69" spans="1:10" ht="25.5" customHeight="1" x14ac:dyDescent="0.2">
      <c r="A69" s="166"/>
      <c r="B69" s="169" t="s">
        <v>103</v>
      </c>
      <c r="C69" s="168" t="s">
        <v>104</v>
      </c>
      <c r="D69" s="170"/>
      <c r="E69" s="170"/>
      <c r="F69" s="186" t="s">
        <v>24</v>
      </c>
      <c r="G69" s="187"/>
      <c r="H69" s="187"/>
      <c r="I69" s="188">
        <f>' Pol'!G235</f>
        <v>0</v>
      </c>
      <c r="J69" s="188"/>
    </row>
    <row r="70" spans="1:10" ht="25.5" customHeight="1" x14ac:dyDescent="0.2">
      <c r="A70" s="166"/>
      <c r="B70" s="169" t="s">
        <v>105</v>
      </c>
      <c r="C70" s="168" t="s">
        <v>106</v>
      </c>
      <c r="D70" s="170"/>
      <c r="E70" s="170"/>
      <c r="F70" s="186" t="s">
        <v>24</v>
      </c>
      <c r="G70" s="187"/>
      <c r="H70" s="187"/>
      <c r="I70" s="188">
        <f>' Pol'!G240</f>
        <v>0</v>
      </c>
      <c r="J70" s="188"/>
    </row>
    <row r="71" spans="1:10" ht="25.5" customHeight="1" x14ac:dyDescent="0.2">
      <c r="A71" s="166"/>
      <c r="B71" s="169" t="s">
        <v>107</v>
      </c>
      <c r="C71" s="168" t="s">
        <v>108</v>
      </c>
      <c r="D71" s="170"/>
      <c r="E71" s="170"/>
      <c r="F71" s="186" t="s">
        <v>24</v>
      </c>
      <c r="G71" s="187"/>
      <c r="H71" s="187"/>
      <c r="I71" s="188">
        <f>' Pol'!G249</f>
        <v>0</v>
      </c>
      <c r="J71" s="188"/>
    </row>
    <row r="72" spans="1:10" ht="25.5" customHeight="1" x14ac:dyDescent="0.2">
      <c r="A72" s="166"/>
      <c r="B72" s="169" t="s">
        <v>109</v>
      </c>
      <c r="C72" s="168" t="s">
        <v>110</v>
      </c>
      <c r="D72" s="170"/>
      <c r="E72" s="170"/>
      <c r="F72" s="186" t="s">
        <v>24</v>
      </c>
      <c r="G72" s="187"/>
      <c r="H72" s="187"/>
      <c r="I72" s="188">
        <f>' Pol'!G253</f>
        <v>0</v>
      </c>
      <c r="J72" s="188"/>
    </row>
    <row r="73" spans="1:10" ht="25.5" customHeight="1" x14ac:dyDescent="0.2">
      <c r="A73" s="166"/>
      <c r="B73" s="180" t="s">
        <v>111</v>
      </c>
      <c r="C73" s="181" t="s">
        <v>26</v>
      </c>
      <c r="D73" s="182"/>
      <c r="E73" s="182"/>
      <c r="F73" s="189" t="s">
        <v>111</v>
      </c>
      <c r="G73" s="190"/>
      <c r="H73" s="190"/>
      <c r="I73" s="191">
        <f>' Pol'!G256</f>
        <v>0</v>
      </c>
      <c r="J73" s="191"/>
    </row>
    <row r="74" spans="1:10" ht="25.5" customHeight="1" x14ac:dyDescent="0.2">
      <c r="A74" s="167"/>
      <c r="B74" s="173" t="s">
        <v>1</v>
      </c>
      <c r="C74" s="173"/>
      <c r="D74" s="174"/>
      <c r="E74" s="174"/>
      <c r="F74" s="192"/>
      <c r="G74" s="193"/>
      <c r="H74" s="193"/>
      <c r="I74" s="194">
        <f>SUM(I49:I73)</f>
        <v>0</v>
      </c>
      <c r="J74" s="194"/>
    </row>
    <row r="75" spans="1:10" x14ac:dyDescent="0.2">
      <c r="F75" s="195"/>
      <c r="G75" s="131"/>
      <c r="H75" s="195"/>
      <c r="I75" s="131"/>
      <c r="J75" s="131"/>
    </row>
    <row r="76" spans="1:10" x14ac:dyDescent="0.2">
      <c r="F76" s="195"/>
      <c r="G76" s="131"/>
      <c r="H76" s="195"/>
      <c r="I76" s="131"/>
      <c r="J76" s="131"/>
    </row>
    <row r="77" spans="1:10" x14ac:dyDescent="0.2">
      <c r="F77" s="195"/>
      <c r="G77" s="131"/>
      <c r="H77" s="195"/>
      <c r="I77" s="131"/>
      <c r="J77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I74:J74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7"/>
  <sheetViews>
    <sheetView tabSelected="1" workbookViewId="0">
      <selection activeCell="E9" sqref="E9:F9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8" t="s">
        <v>6</v>
      </c>
      <c r="B1" s="198"/>
      <c r="C1" s="198"/>
      <c r="D1" s="198"/>
      <c r="E1" s="198"/>
      <c r="F1" s="198"/>
      <c r="G1" s="198"/>
      <c r="AE1" t="s">
        <v>114</v>
      </c>
    </row>
    <row r="2" spans="1:60" ht="24.95" customHeight="1" x14ac:dyDescent="0.2">
      <c r="A2" s="205" t="s">
        <v>113</v>
      </c>
      <c r="B2" s="199"/>
      <c r="C2" s="200" t="s">
        <v>45</v>
      </c>
      <c r="D2" s="201"/>
      <c r="E2" s="201"/>
      <c r="F2" s="201"/>
      <c r="G2" s="207"/>
      <c r="AE2" t="s">
        <v>115</v>
      </c>
    </row>
    <row r="3" spans="1:60" ht="24.95" hidden="1" customHeight="1" x14ac:dyDescent="0.2">
      <c r="A3" s="206" t="s">
        <v>7</v>
      </c>
      <c r="B3" s="203"/>
      <c r="C3" s="202"/>
      <c r="D3" s="202"/>
      <c r="E3" s="202"/>
      <c r="F3" s="202"/>
      <c r="G3" s="208"/>
      <c r="AE3" t="s">
        <v>116</v>
      </c>
    </row>
    <row r="4" spans="1:60" ht="24.95" hidden="1" customHeight="1" x14ac:dyDescent="0.2">
      <c r="A4" s="206" t="s">
        <v>8</v>
      </c>
      <c r="B4" s="203"/>
      <c r="C4" s="204"/>
      <c r="D4" s="202"/>
      <c r="E4" s="202"/>
      <c r="F4" s="202"/>
      <c r="G4" s="208"/>
      <c r="AE4" t="s">
        <v>117</v>
      </c>
    </row>
    <row r="5" spans="1:60" hidden="1" x14ac:dyDescent="0.2">
      <c r="A5" s="209" t="s">
        <v>118</v>
      </c>
      <c r="B5" s="210"/>
      <c r="C5" s="211"/>
      <c r="D5" s="212"/>
      <c r="E5" s="212"/>
      <c r="F5" s="212"/>
      <c r="G5" s="213"/>
      <c r="AE5" t="s">
        <v>119</v>
      </c>
    </row>
    <row r="7" spans="1:60" ht="38.25" x14ac:dyDescent="0.2">
      <c r="A7" s="219" t="s">
        <v>120</v>
      </c>
      <c r="B7" s="220" t="s">
        <v>121</v>
      </c>
      <c r="C7" s="220" t="s">
        <v>122</v>
      </c>
      <c r="D7" s="219" t="s">
        <v>123</v>
      </c>
      <c r="E7" s="219" t="s">
        <v>124</v>
      </c>
      <c r="F7" s="214" t="s">
        <v>125</v>
      </c>
      <c r="G7" s="243" t="s">
        <v>28</v>
      </c>
      <c r="H7" s="244" t="s">
        <v>29</v>
      </c>
      <c r="I7" s="244" t="s">
        <v>126</v>
      </c>
      <c r="J7" s="244" t="s">
        <v>30</v>
      </c>
      <c r="K7" s="244" t="s">
        <v>127</v>
      </c>
      <c r="L7" s="244" t="s">
        <v>128</v>
      </c>
      <c r="M7" s="244" t="s">
        <v>129</v>
      </c>
      <c r="N7" s="244" t="s">
        <v>130</v>
      </c>
      <c r="O7" s="244" t="s">
        <v>131</v>
      </c>
      <c r="P7" s="244" t="s">
        <v>132</v>
      </c>
      <c r="Q7" s="244" t="s">
        <v>133</v>
      </c>
      <c r="R7" s="244" t="s">
        <v>134</v>
      </c>
      <c r="S7" s="244" t="s">
        <v>135</v>
      </c>
      <c r="T7" s="244" t="s">
        <v>136</v>
      </c>
      <c r="U7" s="222" t="s">
        <v>137</v>
      </c>
    </row>
    <row r="8" spans="1:60" x14ac:dyDescent="0.2">
      <c r="A8" s="245" t="s">
        <v>138</v>
      </c>
      <c r="B8" s="246" t="s">
        <v>63</v>
      </c>
      <c r="C8" s="247" t="s">
        <v>64</v>
      </c>
      <c r="D8" s="221"/>
      <c r="E8" s="248"/>
      <c r="F8" s="249"/>
      <c r="G8" s="249">
        <f>SUMIF(AE9:AE24,"&lt;&gt;NOR",G9:G24)</f>
        <v>0</v>
      </c>
      <c r="H8" s="249"/>
      <c r="I8" s="249">
        <f>SUM(I9:I24)</f>
        <v>0</v>
      </c>
      <c r="J8" s="249"/>
      <c r="K8" s="249">
        <f>SUM(K9:K24)</f>
        <v>0</v>
      </c>
      <c r="L8" s="249"/>
      <c r="M8" s="249">
        <f>SUM(M9:M24)</f>
        <v>0</v>
      </c>
      <c r="N8" s="221"/>
      <c r="O8" s="221">
        <f>SUM(O9:O24)</f>
        <v>151.64519000000001</v>
      </c>
      <c r="P8" s="221"/>
      <c r="Q8" s="221">
        <f>SUM(Q9:Q24)</f>
        <v>94.132999999999996</v>
      </c>
      <c r="R8" s="221"/>
      <c r="S8" s="221"/>
      <c r="T8" s="245"/>
      <c r="U8" s="221">
        <f>SUM(U9:U24)</f>
        <v>770.5200000000001</v>
      </c>
      <c r="AE8" t="s">
        <v>139</v>
      </c>
    </row>
    <row r="9" spans="1:60" ht="22.5" outlineLevel="1" x14ac:dyDescent="0.2">
      <c r="A9" s="216">
        <v>1</v>
      </c>
      <c r="B9" s="223" t="s">
        <v>140</v>
      </c>
      <c r="C9" s="271" t="s">
        <v>141</v>
      </c>
      <c r="D9" s="225" t="s">
        <v>142</v>
      </c>
      <c r="E9" s="232">
        <v>1045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25">
        <v>0</v>
      </c>
      <c r="O9" s="225">
        <f>ROUND(E9*N9,5)</f>
        <v>0</v>
      </c>
      <c r="P9" s="225">
        <v>0</v>
      </c>
      <c r="Q9" s="225">
        <f>ROUND(E9*P9,5)</f>
        <v>0</v>
      </c>
      <c r="R9" s="225"/>
      <c r="S9" s="225"/>
      <c r="T9" s="226">
        <v>0.3</v>
      </c>
      <c r="U9" s="225">
        <f>ROUND(E9*T9,2)</f>
        <v>313.5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143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>
        <v>2</v>
      </c>
      <c r="B10" s="223" t="s">
        <v>144</v>
      </c>
      <c r="C10" s="271" t="s">
        <v>145</v>
      </c>
      <c r="D10" s="225" t="s">
        <v>142</v>
      </c>
      <c r="E10" s="232">
        <v>90.805499999999995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25">
        <v>1.67</v>
      </c>
      <c r="O10" s="225">
        <f>ROUND(E10*N10,5)</f>
        <v>151.64519000000001</v>
      </c>
      <c r="P10" s="225">
        <v>0</v>
      </c>
      <c r="Q10" s="225">
        <f>ROUND(E10*P10,5)</f>
        <v>0</v>
      </c>
      <c r="R10" s="225"/>
      <c r="S10" s="225"/>
      <c r="T10" s="226">
        <v>1.5980000000000001</v>
      </c>
      <c r="U10" s="225">
        <f>ROUND(E10*T10,2)</f>
        <v>145.11000000000001</v>
      </c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146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16"/>
      <c r="B11" s="223"/>
      <c r="C11" s="272" t="s">
        <v>147</v>
      </c>
      <c r="D11" s="227"/>
      <c r="E11" s="233">
        <v>90.805499999999995</v>
      </c>
      <c r="F11" s="238"/>
      <c r="G11" s="238"/>
      <c r="H11" s="238"/>
      <c r="I11" s="238"/>
      <c r="J11" s="238"/>
      <c r="K11" s="238"/>
      <c r="L11" s="238"/>
      <c r="M11" s="238"/>
      <c r="N11" s="225"/>
      <c r="O11" s="225"/>
      <c r="P11" s="225"/>
      <c r="Q11" s="225"/>
      <c r="R11" s="225"/>
      <c r="S11" s="225"/>
      <c r="T11" s="226"/>
      <c r="U11" s="225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148</v>
      </c>
      <c r="AF11" s="215">
        <v>0</v>
      </c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16">
        <v>3</v>
      </c>
      <c r="B12" s="223" t="s">
        <v>149</v>
      </c>
      <c r="C12" s="271" t="s">
        <v>150</v>
      </c>
      <c r="D12" s="225" t="s">
        <v>142</v>
      </c>
      <c r="E12" s="232">
        <v>954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25">
        <v>0</v>
      </c>
      <c r="O12" s="225">
        <f>ROUND(E12*N12,5)</f>
        <v>0</v>
      </c>
      <c r="P12" s="225">
        <v>0</v>
      </c>
      <c r="Q12" s="225">
        <f>ROUND(E12*P12,5)</f>
        <v>0</v>
      </c>
      <c r="R12" s="225"/>
      <c r="S12" s="225"/>
      <c r="T12" s="226">
        <v>0.20200000000000001</v>
      </c>
      <c r="U12" s="225">
        <f>ROUND(E12*T12,2)</f>
        <v>192.71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143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16"/>
      <c r="B13" s="223"/>
      <c r="C13" s="272" t="s">
        <v>151</v>
      </c>
      <c r="D13" s="227"/>
      <c r="E13" s="233">
        <v>954</v>
      </c>
      <c r="F13" s="238"/>
      <c r="G13" s="238"/>
      <c r="H13" s="238"/>
      <c r="I13" s="238"/>
      <c r="J13" s="238"/>
      <c r="K13" s="238"/>
      <c r="L13" s="238"/>
      <c r="M13" s="238"/>
      <c r="N13" s="225"/>
      <c r="O13" s="225"/>
      <c r="P13" s="225"/>
      <c r="Q13" s="225"/>
      <c r="R13" s="225"/>
      <c r="S13" s="225"/>
      <c r="T13" s="226"/>
      <c r="U13" s="225"/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148</v>
      </c>
      <c r="AF13" s="215">
        <v>0</v>
      </c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16">
        <v>4</v>
      </c>
      <c r="B14" s="223" t="s">
        <v>152</v>
      </c>
      <c r="C14" s="271" t="s">
        <v>153</v>
      </c>
      <c r="D14" s="225" t="s">
        <v>154</v>
      </c>
      <c r="E14" s="232">
        <v>267.07499999999999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25">
        <v>0</v>
      </c>
      <c r="O14" s="225">
        <f>ROUND(E14*N14,5)</f>
        <v>0</v>
      </c>
      <c r="P14" s="225">
        <v>0.24</v>
      </c>
      <c r="Q14" s="225">
        <f>ROUND(E14*P14,5)</f>
        <v>64.097999999999999</v>
      </c>
      <c r="R14" s="225"/>
      <c r="S14" s="225"/>
      <c r="T14" s="226">
        <v>0.12475</v>
      </c>
      <c r="U14" s="225">
        <f>ROUND(E14*T14,2)</f>
        <v>33.32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143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16"/>
      <c r="B15" s="223"/>
      <c r="C15" s="273" t="s">
        <v>155</v>
      </c>
      <c r="D15" s="228"/>
      <c r="E15" s="234"/>
      <c r="F15" s="239"/>
      <c r="G15" s="240"/>
      <c r="H15" s="238"/>
      <c r="I15" s="238"/>
      <c r="J15" s="238"/>
      <c r="K15" s="238"/>
      <c r="L15" s="238"/>
      <c r="M15" s="238"/>
      <c r="N15" s="225"/>
      <c r="O15" s="225"/>
      <c r="P15" s="225"/>
      <c r="Q15" s="225"/>
      <c r="R15" s="225"/>
      <c r="S15" s="225"/>
      <c r="T15" s="226"/>
      <c r="U15" s="225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156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8" t="str">
        <f>C15</f>
        <v>Odstranění okapního chodníku.</v>
      </c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16"/>
      <c r="B16" s="223"/>
      <c r="C16" s="272" t="s">
        <v>157</v>
      </c>
      <c r="D16" s="227"/>
      <c r="E16" s="233">
        <v>267.07499999999999</v>
      </c>
      <c r="F16" s="238"/>
      <c r="G16" s="238"/>
      <c r="H16" s="238"/>
      <c r="I16" s="238"/>
      <c r="J16" s="238"/>
      <c r="K16" s="238"/>
      <c r="L16" s="238"/>
      <c r="M16" s="238"/>
      <c r="N16" s="225"/>
      <c r="O16" s="225"/>
      <c r="P16" s="225"/>
      <c r="Q16" s="225"/>
      <c r="R16" s="225"/>
      <c r="S16" s="225"/>
      <c r="T16" s="226"/>
      <c r="U16" s="225"/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148</v>
      </c>
      <c r="AF16" s="215">
        <v>0</v>
      </c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16">
        <v>5</v>
      </c>
      <c r="B17" s="223" t="s">
        <v>158</v>
      </c>
      <c r="C17" s="271" t="s">
        <v>159</v>
      </c>
      <c r="D17" s="225" t="s">
        <v>142</v>
      </c>
      <c r="E17" s="232">
        <v>91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25">
        <v>0</v>
      </c>
      <c r="O17" s="225">
        <f>ROUND(E17*N17,5)</f>
        <v>0</v>
      </c>
      <c r="P17" s="225">
        <v>0</v>
      </c>
      <c r="Q17" s="225">
        <f>ROUND(E17*P17,5)</f>
        <v>0</v>
      </c>
      <c r="R17" s="225"/>
      <c r="S17" s="225"/>
      <c r="T17" s="226">
        <v>1.0999999999999999E-2</v>
      </c>
      <c r="U17" s="225">
        <f>ROUND(E17*T17,2)</f>
        <v>1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143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16">
        <v>6</v>
      </c>
      <c r="B18" s="223" t="s">
        <v>160</v>
      </c>
      <c r="C18" s="271" t="s">
        <v>161</v>
      </c>
      <c r="D18" s="225" t="s">
        <v>142</v>
      </c>
      <c r="E18" s="232">
        <v>910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25">
        <v>0</v>
      </c>
      <c r="O18" s="225">
        <f>ROUND(E18*N18,5)</f>
        <v>0</v>
      </c>
      <c r="P18" s="225">
        <v>0</v>
      </c>
      <c r="Q18" s="225">
        <f>ROUND(E18*P18,5)</f>
        <v>0</v>
      </c>
      <c r="R18" s="225"/>
      <c r="S18" s="225"/>
      <c r="T18" s="226">
        <v>0</v>
      </c>
      <c r="U18" s="225">
        <f>ROUND(E18*T18,2)</f>
        <v>0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143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16">
        <v>7</v>
      </c>
      <c r="B19" s="223" t="s">
        <v>162</v>
      </c>
      <c r="C19" s="271" t="s">
        <v>163</v>
      </c>
      <c r="D19" s="225" t="s">
        <v>142</v>
      </c>
      <c r="E19" s="232">
        <v>91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25">
        <v>0</v>
      </c>
      <c r="O19" s="225">
        <f>ROUND(E19*N19,5)</f>
        <v>0</v>
      </c>
      <c r="P19" s="225">
        <v>0</v>
      </c>
      <c r="Q19" s="225">
        <f>ROUND(E19*P19,5)</f>
        <v>0</v>
      </c>
      <c r="R19" s="225"/>
      <c r="S19" s="225"/>
      <c r="T19" s="226">
        <v>0</v>
      </c>
      <c r="U19" s="225">
        <f>ROUND(E19*T19,2)</f>
        <v>0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143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16">
        <v>8</v>
      </c>
      <c r="B20" s="223" t="s">
        <v>164</v>
      </c>
      <c r="C20" s="271" t="s">
        <v>165</v>
      </c>
      <c r="D20" s="225" t="s">
        <v>154</v>
      </c>
      <c r="E20" s="232">
        <v>47.5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25">
        <v>0</v>
      </c>
      <c r="O20" s="225">
        <f>ROUND(E20*N20,5)</f>
        <v>0</v>
      </c>
      <c r="P20" s="225">
        <v>0.17599999999999999</v>
      </c>
      <c r="Q20" s="225">
        <f>ROUND(E20*P20,5)</f>
        <v>8.36</v>
      </c>
      <c r="R20" s="225"/>
      <c r="S20" s="225"/>
      <c r="T20" s="226">
        <v>0.30499999999999999</v>
      </c>
      <c r="U20" s="225">
        <f>ROUND(E20*T20,2)</f>
        <v>14.49</v>
      </c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143</v>
      </c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16">
        <v>9</v>
      </c>
      <c r="B21" s="223" t="s">
        <v>166</v>
      </c>
      <c r="C21" s="271" t="s">
        <v>167</v>
      </c>
      <c r="D21" s="225" t="s">
        <v>154</v>
      </c>
      <c r="E21" s="232">
        <v>47.5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25">
        <v>0</v>
      </c>
      <c r="O21" s="225">
        <f>ROUND(E21*N21,5)</f>
        <v>0</v>
      </c>
      <c r="P21" s="225">
        <v>0.33</v>
      </c>
      <c r="Q21" s="225">
        <f>ROUND(E21*P21,5)</f>
        <v>15.675000000000001</v>
      </c>
      <c r="R21" s="225"/>
      <c r="S21" s="225"/>
      <c r="T21" s="226">
        <v>0.3135</v>
      </c>
      <c r="U21" s="225">
        <f>ROUND(E21*T21,2)</f>
        <v>14.89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143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16">
        <v>10</v>
      </c>
      <c r="B22" s="223" t="s">
        <v>168</v>
      </c>
      <c r="C22" s="271" t="s">
        <v>169</v>
      </c>
      <c r="D22" s="225" t="s">
        <v>154</v>
      </c>
      <c r="E22" s="232">
        <v>30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25">
        <v>0</v>
      </c>
      <c r="O22" s="225">
        <f>ROUND(E22*N22,5)</f>
        <v>0</v>
      </c>
      <c r="P22" s="225">
        <v>0.2</v>
      </c>
      <c r="Q22" s="225">
        <f>ROUND(E22*P22,5)</f>
        <v>6</v>
      </c>
      <c r="R22" s="225"/>
      <c r="S22" s="225"/>
      <c r="T22" s="226">
        <v>0.1</v>
      </c>
      <c r="U22" s="225">
        <f>ROUND(E22*T22,2)</f>
        <v>3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143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16">
        <v>11</v>
      </c>
      <c r="B23" s="223" t="s">
        <v>170</v>
      </c>
      <c r="C23" s="271" t="s">
        <v>171</v>
      </c>
      <c r="D23" s="225" t="s">
        <v>154</v>
      </c>
      <c r="E23" s="232">
        <v>350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25">
        <v>0</v>
      </c>
      <c r="O23" s="225">
        <f>ROUND(E23*N23,5)</f>
        <v>0</v>
      </c>
      <c r="P23" s="225">
        <v>0</v>
      </c>
      <c r="Q23" s="225">
        <f>ROUND(E23*P23,5)</f>
        <v>0</v>
      </c>
      <c r="R23" s="225"/>
      <c r="S23" s="225"/>
      <c r="T23" s="226">
        <v>0.06</v>
      </c>
      <c r="U23" s="225">
        <f>ROUND(E23*T23,2)</f>
        <v>21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143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16">
        <v>12</v>
      </c>
      <c r="B24" s="223" t="s">
        <v>172</v>
      </c>
      <c r="C24" s="271" t="s">
        <v>173</v>
      </c>
      <c r="D24" s="225" t="s">
        <v>154</v>
      </c>
      <c r="E24" s="232">
        <v>350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25">
        <v>0</v>
      </c>
      <c r="O24" s="225">
        <f>ROUND(E24*N24,5)</f>
        <v>0</v>
      </c>
      <c r="P24" s="225">
        <v>0</v>
      </c>
      <c r="Q24" s="225">
        <f>ROUND(E24*P24,5)</f>
        <v>0</v>
      </c>
      <c r="R24" s="225"/>
      <c r="S24" s="225"/>
      <c r="T24" s="226">
        <v>0.09</v>
      </c>
      <c r="U24" s="225">
        <f>ROUND(E24*T24,2)</f>
        <v>31.5</v>
      </c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143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">
      <c r="A25" s="217" t="s">
        <v>138</v>
      </c>
      <c r="B25" s="224" t="s">
        <v>65</v>
      </c>
      <c r="C25" s="274" t="s">
        <v>66</v>
      </c>
      <c r="D25" s="229"/>
      <c r="E25" s="235"/>
      <c r="F25" s="241"/>
      <c r="G25" s="241">
        <f>SUMIF(AE26:AE31,"&lt;&gt;NOR",G26:G31)</f>
        <v>0</v>
      </c>
      <c r="H25" s="241"/>
      <c r="I25" s="241">
        <f>SUM(I26:I31)</f>
        <v>0</v>
      </c>
      <c r="J25" s="241"/>
      <c r="K25" s="241">
        <f>SUM(K26:K31)</f>
        <v>0</v>
      </c>
      <c r="L25" s="241"/>
      <c r="M25" s="241">
        <f>SUM(M26:M31)</f>
        <v>0</v>
      </c>
      <c r="N25" s="229"/>
      <c r="O25" s="229">
        <f>SUM(O26:O31)</f>
        <v>0.39112000000000002</v>
      </c>
      <c r="P25" s="229"/>
      <c r="Q25" s="229">
        <f>SUM(Q26:Q31)</f>
        <v>0</v>
      </c>
      <c r="R25" s="229"/>
      <c r="S25" s="229"/>
      <c r="T25" s="230"/>
      <c r="U25" s="229">
        <f>SUM(U26:U31)</f>
        <v>360.39</v>
      </c>
      <c r="AE25" t="s">
        <v>139</v>
      </c>
    </row>
    <row r="26" spans="1:60" outlineLevel="1" x14ac:dyDescent="0.2">
      <c r="A26" s="216">
        <v>13</v>
      </c>
      <c r="B26" s="223" t="s">
        <v>174</v>
      </c>
      <c r="C26" s="271" t="s">
        <v>175</v>
      </c>
      <c r="D26" s="225" t="s">
        <v>176</v>
      </c>
      <c r="E26" s="232">
        <v>53.04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25">
        <v>8.0000000000000004E-4</v>
      </c>
      <c r="O26" s="225">
        <f>ROUND(E26*N26,5)</f>
        <v>4.2430000000000002E-2</v>
      </c>
      <c r="P26" s="225">
        <v>0</v>
      </c>
      <c r="Q26" s="225">
        <f>ROUND(E26*P26,5)</f>
        <v>0</v>
      </c>
      <c r="R26" s="225"/>
      <c r="S26" s="225"/>
      <c r="T26" s="226">
        <v>1.01999</v>
      </c>
      <c r="U26" s="225">
        <f>ROUND(E26*T26,2)</f>
        <v>54.1</v>
      </c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143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16"/>
      <c r="B27" s="223"/>
      <c r="C27" s="273" t="s">
        <v>177</v>
      </c>
      <c r="D27" s="228"/>
      <c r="E27" s="234"/>
      <c r="F27" s="239"/>
      <c r="G27" s="240"/>
      <c r="H27" s="238"/>
      <c r="I27" s="238"/>
      <c r="J27" s="238"/>
      <c r="K27" s="238"/>
      <c r="L27" s="238"/>
      <c r="M27" s="238"/>
      <c r="N27" s="225"/>
      <c r="O27" s="225"/>
      <c r="P27" s="225"/>
      <c r="Q27" s="225"/>
      <c r="R27" s="225"/>
      <c r="S27" s="225"/>
      <c r="T27" s="226"/>
      <c r="U27" s="225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156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8" t="str">
        <f>C27</f>
        <v>Injektážní pasta na bázi silanu, která neobsahuje rozpouštědla. S oficiálním certifikátem podle předpisu WTA-4-4-04.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16">
        <v>14</v>
      </c>
      <c r="B28" s="223" t="s">
        <v>178</v>
      </c>
      <c r="C28" s="271" t="s">
        <v>179</v>
      </c>
      <c r="D28" s="225" t="s">
        <v>176</v>
      </c>
      <c r="E28" s="232">
        <v>145.44999999999999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25">
        <v>1.06E-3</v>
      </c>
      <c r="O28" s="225">
        <f>ROUND(E28*N28,5)</f>
        <v>0.15418000000000001</v>
      </c>
      <c r="P28" s="225">
        <v>0</v>
      </c>
      <c r="Q28" s="225">
        <f>ROUND(E28*P28,5)</f>
        <v>0</v>
      </c>
      <c r="R28" s="225"/>
      <c r="S28" s="225"/>
      <c r="T28" s="226">
        <v>1.03999</v>
      </c>
      <c r="U28" s="225">
        <f>ROUND(E28*T28,2)</f>
        <v>151.27000000000001</v>
      </c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143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16"/>
      <c r="B29" s="223"/>
      <c r="C29" s="273" t="s">
        <v>177</v>
      </c>
      <c r="D29" s="228"/>
      <c r="E29" s="234"/>
      <c r="F29" s="239"/>
      <c r="G29" s="240"/>
      <c r="H29" s="238"/>
      <c r="I29" s="238"/>
      <c r="J29" s="238"/>
      <c r="K29" s="238"/>
      <c r="L29" s="238"/>
      <c r="M29" s="238"/>
      <c r="N29" s="225"/>
      <c r="O29" s="225"/>
      <c r="P29" s="225"/>
      <c r="Q29" s="225"/>
      <c r="R29" s="225"/>
      <c r="S29" s="225"/>
      <c r="T29" s="226"/>
      <c r="U29" s="225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156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8" t="str">
        <f>C29</f>
        <v>Injektážní pasta na bázi silanu, která neobsahuje rozpouštědla. S oficiálním certifikátem podle předpisu WTA-4-4-04.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16">
        <v>15</v>
      </c>
      <c r="B30" s="223" t="s">
        <v>180</v>
      </c>
      <c r="C30" s="271" t="s">
        <v>181</v>
      </c>
      <c r="D30" s="225" t="s">
        <v>176</v>
      </c>
      <c r="E30" s="232">
        <v>146.25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25">
        <v>1.33E-3</v>
      </c>
      <c r="O30" s="225">
        <f>ROUND(E30*N30,5)</f>
        <v>0.19450999999999999</v>
      </c>
      <c r="P30" s="225">
        <v>0</v>
      </c>
      <c r="Q30" s="225">
        <f>ROUND(E30*P30,5)</f>
        <v>0</v>
      </c>
      <c r="R30" s="225"/>
      <c r="S30" s="225"/>
      <c r="T30" s="226">
        <v>1.05999</v>
      </c>
      <c r="U30" s="225">
        <f>ROUND(E30*T30,2)</f>
        <v>155.02000000000001</v>
      </c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143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2.5" outlineLevel="1" x14ac:dyDescent="0.2">
      <c r="A31" s="216"/>
      <c r="B31" s="223"/>
      <c r="C31" s="273" t="s">
        <v>177</v>
      </c>
      <c r="D31" s="228"/>
      <c r="E31" s="234"/>
      <c r="F31" s="239"/>
      <c r="G31" s="240"/>
      <c r="H31" s="238"/>
      <c r="I31" s="238"/>
      <c r="J31" s="238"/>
      <c r="K31" s="238"/>
      <c r="L31" s="238"/>
      <c r="M31" s="238"/>
      <c r="N31" s="225"/>
      <c r="O31" s="225"/>
      <c r="P31" s="225"/>
      <c r="Q31" s="225"/>
      <c r="R31" s="225"/>
      <c r="S31" s="225"/>
      <c r="T31" s="226"/>
      <c r="U31" s="225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156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8" t="str">
        <f>C31</f>
        <v>Injektážní pasta na bázi silanu, která neobsahuje rozpouštědla. S oficiálním certifikátem podle předpisu WTA-4-4-04.</v>
      </c>
      <c r="BB31" s="215"/>
      <c r="BC31" s="215"/>
      <c r="BD31" s="215"/>
      <c r="BE31" s="215"/>
      <c r="BF31" s="215"/>
      <c r="BG31" s="215"/>
      <c r="BH31" s="215"/>
    </row>
    <row r="32" spans="1:60" x14ac:dyDescent="0.2">
      <c r="A32" s="217" t="s">
        <v>138</v>
      </c>
      <c r="B32" s="224" t="s">
        <v>67</v>
      </c>
      <c r="C32" s="274" t="s">
        <v>68</v>
      </c>
      <c r="D32" s="229"/>
      <c r="E32" s="235"/>
      <c r="F32" s="241"/>
      <c r="G32" s="241">
        <f>SUMIF(AE33:AE37,"&lt;&gt;NOR",G33:G37)</f>
        <v>0</v>
      </c>
      <c r="H32" s="241"/>
      <c r="I32" s="241">
        <f>SUM(I33:I37)</f>
        <v>0</v>
      </c>
      <c r="J32" s="241"/>
      <c r="K32" s="241">
        <f>SUM(K33:K37)</f>
        <v>0</v>
      </c>
      <c r="L32" s="241"/>
      <c r="M32" s="241">
        <f>SUM(M33:M37)</f>
        <v>0</v>
      </c>
      <c r="N32" s="229"/>
      <c r="O32" s="229">
        <f>SUM(O33:O37)</f>
        <v>23.625450000000001</v>
      </c>
      <c r="P32" s="229"/>
      <c r="Q32" s="229">
        <f>SUM(Q33:Q37)</f>
        <v>0</v>
      </c>
      <c r="R32" s="229"/>
      <c r="S32" s="229"/>
      <c r="T32" s="230"/>
      <c r="U32" s="229">
        <f>SUM(U33:U37)</f>
        <v>615.87</v>
      </c>
      <c r="AE32" t="s">
        <v>139</v>
      </c>
    </row>
    <row r="33" spans="1:60" outlineLevel="1" x14ac:dyDescent="0.2">
      <c r="A33" s="216">
        <v>16</v>
      </c>
      <c r="B33" s="223" t="s">
        <v>182</v>
      </c>
      <c r="C33" s="271" t="s">
        <v>183</v>
      </c>
      <c r="D33" s="225" t="s">
        <v>154</v>
      </c>
      <c r="E33" s="232">
        <v>534.15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25">
        <v>3.7670000000000002E-2</v>
      </c>
      <c r="O33" s="225">
        <f>ROUND(E33*N33,5)</f>
        <v>20.12143</v>
      </c>
      <c r="P33" s="225">
        <v>0</v>
      </c>
      <c r="Q33" s="225">
        <f>ROUND(E33*P33,5)</f>
        <v>0</v>
      </c>
      <c r="R33" s="225"/>
      <c r="S33" s="225"/>
      <c r="T33" s="226">
        <v>0.41</v>
      </c>
      <c r="U33" s="225">
        <f>ROUND(E33*T33,2)</f>
        <v>219</v>
      </c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143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16"/>
      <c r="B34" s="223"/>
      <c r="C34" s="273" t="s">
        <v>184</v>
      </c>
      <c r="D34" s="228"/>
      <c r="E34" s="234"/>
      <c r="F34" s="239"/>
      <c r="G34" s="240"/>
      <c r="H34" s="238"/>
      <c r="I34" s="238"/>
      <c r="J34" s="238"/>
      <c r="K34" s="238"/>
      <c r="L34" s="238"/>
      <c r="M34" s="238"/>
      <c r="N34" s="225"/>
      <c r="O34" s="225"/>
      <c r="P34" s="225"/>
      <c r="Q34" s="225"/>
      <c r="R34" s="225"/>
      <c r="S34" s="225"/>
      <c r="T34" s="226"/>
      <c r="U34" s="225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156</v>
      </c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8" t="str">
        <f>C34</f>
        <v>Vyrovnání pod svislou hydroizolaci.</v>
      </c>
      <c r="BB34" s="215"/>
      <c r="BC34" s="215"/>
      <c r="BD34" s="215"/>
      <c r="BE34" s="215"/>
      <c r="BF34" s="215"/>
      <c r="BG34" s="215"/>
      <c r="BH34" s="215"/>
    </row>
    <row r="35" spans="1:60" ht="22.5" outlineLevel="1" x14ac:dyDescent="0.2">
      <c r="A35" s="216">
        <v>17</v>
      </c>
      <c r="B35" s="223" t="s">
        <v>185</v>
      </c>
      <c r="C35" s="271" t="s">
        <v>186</v>
      </c>
      <c r="D35" s="225" t="s">
        <v>154</v>
      </c>
      <c r="E35" s="232">
        <v>534.15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25">
        <v>6.5599999999999999E-3</v>
      </c>
      <c r="O35" s="225">
        <f>ROUND(E35*N35,5)</f>
        <v>3.5040200000000001</v>
      </c>
      <c r="P35" s="225">
        <v>0</v>
      </c>
      <c r="Q35" s="225">
        <f>ROUND(E35*P35,5)</f>
        <v>0</v>
      </c>
      <c r="R35" s="225"/>
      <c r="S35" s="225"/>
      <c r="T35" s="226">
        <v>0.74299999999999999</v>
      </c>
      <c r="U35" s="225">
        <f>ROUND(E35*T35,2)</f>
        <v>396.87</v>
      </c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143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16"/>
      <c r="B36" s="223"/>
      <c r="C36" s="273" t="s">
        <v>187</v>
      </c>
      <c r="D36" s="228"/>
      <c r="E36" s="234"/>
      <c r="F36" s="239"/>
      <c r="G36" s="240"/>
      <c r="H36" s="238"/>
      <c r="I36" s="238"/>
      <c r="J36" s="238"/>
      <c r="K36" s="238"/>
      <c r="L36" s="238"/>
      <c r="M36" s="238"/>
      <c r="N36" s="225"/>
      <c r="O36" s="225"/>
      <c r="P36" s="225"/>
      <c r="Q36" s="225"/>
      <c r="R36" s="225"/>
      <c r="S36" s="225"/>
      <c r="T36" s="226"/>
      <c r="U36" s="225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156</v>
      </c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8" t="str">
        <f>C36</f>
        <v>Ocranná vrstva svislé izolace z extrudovaného polysrtyrénu.</v>
      </c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16">
        <v>18</v>
      </c>
      <c r="B37" s="223" t="s">
        <v>188</v>
      </c>
      <c r="C37" s="271" t="s">
        <v>189</v>
      </c>
      <c r="D37" s="225" t="s">
        <v>154</v>
      </c>
      <c r="E37" s="232">
        <v>534.15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25">
        <v>0</v>
      </c>
      <c r="O37" s="225">
        <f>ROUND(E37*N37,5)</f>
        <v>0</v>
      </c>
      <c r="P37" s="225">
        <v>0</v>
      </c>
      <c r="Q37" s="225">
        <f>ROUND(E37*P37,5)</f>
        <v>0</v>
      </c>
      <c r="R37" s="225"/>
      <c r="S37" s="225"/>
      <c r="T37" s="226">
        <v>0</v>
      </c>
      <c r="U37" s="225">
        <f>ROUND(E37*T37,2)</f>
        <v>0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143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17" t="s">
        <v>138</v>
      </c>
      <c r="B38" s="224" t="s">
        <v>69</v>
      </c>
      <c r="C38" s="274" t="s">
        <v>70</v>
      </c>
      <c r="D38" s="229"/>
      <c r="E38" s="235"/>
      <c r="F38" s="241"/>
      <c r="G38" s="241">
        <f>SUMIF(AE39:AE44,"&lt;&gt;NOR",G39:G44)</f>
        <v>0</v>
      </c>
      <c r="H38" s="241"/>
      <c r="I38" s="241">
        <f>SUM(I39:I44)</f>
        <v>0</v>
      </c>
      <c r="J38" s="241"/>
      <c r="K38" s="241">
        <f>SUM(K39:K44)</f>
        <v>0</v>
      </c>
      <c r="L38" s="241"/>
      <c r="M38" s="241">
        <f>SUM(M39:M44)</f>
        <v>0</v>
      </c>
      <c r="N38" s="229"/>
      <c r="O38" s="229">
        <f>SUM(O39:O44)</f>
        <v>175.75046000000003</v>
      </c>
      <c r="P38" s="229"/>
      <c r="Q38" s="229">
        <f>SUM(Q39:Q44)</f>
        <v>0</v>
      </c>
      <c r="R38" s="229"/>
      <c r="S38" s="229"/>
      <c r="T38" s="230"/>
      <c r="U38" s="229">
        <f>SUM(U39:U44)</f>
        <v>290.53000000000003</v>
      </c>
      <c r="AE38" t="s">
        <v>139</v>
      </c>
    </row>
    <row r="39" spans="1:60" outlineLevel="1" x14ac:dyDescent="0.2">
      <c r="A39" s="216">
        <v>19</v>
      </c>
      <c r="B39" s="223" t="s">
        <v>190</v>
      </c>
      <c r="C39" s="271" t="s">
        <v>191</v>
      </c>
      <c r="D39" s="225" t="s">
        <v>154</v>
      </c>
      <c r="E39" s="232">
        <v>267.07499999999999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25">
        <v>0.55117000000000005</v>
      </c>
      <c r="O39" s="225">
        <f>ROUND(E39*N39,5)</f>
        <v>147.20373000000001</v>
      </c>
      <c r="P39" s="225">
        <v>0</v>
      </c>
      <c r="Q39" s="225">
        <f>ROUND(E39*P39,5)</f>
        <v>0</v>
      </c>
      <c r="R39" s="225"/>
      <c r="S39" s="225"/>
      <c r="T39" s="226">
        <v>0.98136000000000001</v>
      </c>
      <c r="U39" s="225">
        <f>ROUND(E39*T39,2)</f>
        <v>262.10000000000002</v>
      </c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146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16"/>
      <c r="B40" s="223"/>
      <c r="C40" s="272" t="s">
        <v>192</v>
      </c>
      <c r="D40" s="227"/>
      <c r="E40" s="233">
        <v>267.07499999999999</v>
      </c>
      <c r="F40" s="238"/>
      <c r="G40" s="238"/>
      <c r="H40" s="238"/>
      <c r="I40" s="238"/>
      <c r="J40" s="238"/>
      <c r="K40" s="238"/>
      <c r="L40" s="238"/>
      <c r="M40" s="238"/>
      <c r="N40" s="225"/>
      <c r="O40" s="225"/>
      <c r="P40" s="225"/>
      <c r="Q40" s="225"/>
      <c r="R40" s="225"/>
      <c r="S40" s="225"/>
      <c r="T40" s="226"/>
      <c r="U40" s="225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148</v>
      </c>
      <c r="AF40" s="215">
        <v>0</v>
      </c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16">
        <v>20</v>
      </c>
      <c r="B41" s="223" t="s">
        <v>193</v>
      </c>
      <c r="C41" s="271" t="s">
        <v>194</v>
      </c>
      <c r="D41" s="225" t="s">
        <v>154</v>
      </c>
      <c r="E41" s="232">
        <v>47.5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25">
        <v>0.29160000000000003</v>
      </c>
      <c r="O41" s="225">
        <f>ROUND(E41*N41,5)</f>
        <v>13.851000000000001</v>
      </c>
      <c r="P41" s="225">
        <v>0</v>
      </c>
      <c r="Q41" s="225">
        <f>ROUND(E41*P41,5)</f>
        <v>0</v>
      </c>
      <c r="R41" s="225"/>
      <c r="S41" s="225"/>
      <c r="T41" s="226">
        <v>2.5999999999999999E-2</v>
      </c>
      <c r="U41" s="225">
        <f>ROUND(E41*T41,2)</f>
        <v>1.24</v>
      </c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143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16">
        <v>21</v>
      </c>
      <c r="B42" s="223" t="s">
        <v>195</v>
      </c>
      <c r="C42" s="271" t="s">
        <v>196</v>
      </c>
      <c r="D42" s="225" t="s">
        <v>154</v>
      </c>
      <c r="E42" s="232">
        <v>47.5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25">
        <v>0.11025</v>
      </c>
      <c r="O42" s="225">
        <f>ROUND(E42*N42,5)</f>
        <v>5.2368800000000002</v>
      </c>
      <c r="P42" s="225">
        <v>0</v>
      </c>
      <c r="Q42" s="225">
        <f>ROUND(E42*P42,5)</f>
        <v>0</v>
      </c>
      <c r="R42" s="225"/>
      <c r="S42" s="225"/>
      <c r="T42" s="226">
        <v>2.1000000000000001E-2</v>
      </c>
      <c r="U42" s="225">
        <f>ROUND(E42*T42,2)</f>
        <v>1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143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16">
        <v>22</v>
      </c>
      <c r="B43" s="223" t="s">
        <v>197</v>
      </c>
      <c r="C43" s="271" t="s">
        <v>198</v>
      </c>
      <c r="D43" s="225" t="s">
        <v>154</v>
      </c>
      <c r="E43" s="232">
        <v>47.5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25">
        <v>0.12966</v>
      </c>
      <c r="O43" s="225">
        <f>ROUND(E43*N43,5)</f>
        <v>6.1588500000000002</v>
      </c>
      <c r="P43" s="225">
        <v>0</v>
      </c>
      <c r="Q43" s="225">
        <f>ROUND(E43*P43,5)</f>
        <v>0</v>
      </c>
      <c r="R43" s="225"/>
      <c r="S43" s="225"/>
      <c r="T43" s="226">
        <v>7.1999999999999995E-2</v>
      </c>
      <c r="U43" s="225">
        <f>ROUND(E43*T43,2)</f>
        <v>3.42</v>
      </c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143</v>
      </c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16">
        <v>23</v>
      </c>
      <c r="B44" s="223" t="s">
        <v>199</v>
      </c>
      <c r="C44" s="271" t="s">
        <v>200</v>
      </c>
      <c r="D44" s="225" t="s">
        <v>154</v>
      </c>
      <c r="E44" s="232">
        <v>30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25">
        <v>0.11</v>
      </c>
      <c r="O44" s="225">
        <f>ROUND(E44*N44,5)</f>
        <v>3.3</v>
      </c>
      <c r="P44" s="225">
        <v>0</v>
      </c>
      <c r="Q44" s="225">
        <f>ROUND(E44*P44,5)</f>
        <v>0</v>
      </c>
      <c r="R44" s="225"/>
      <c r="S44" s="225"/>
      <c r="T44" s="226">
        <v>0.75900000000000001</v>
      </c>
      <c r="U44" s="225">
        <f>ROUND(E44*T44,2)</f>
        <v>22.77</v>
      </c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143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17" t="s">
        <v>138</v>
      </c>
      <c r="B45" s="224" t="s">
        <v>71</v>
      </c>
      <c r="C45" s="274" t="s">
        <v>72</v>
      </c>
      <c r="D45" s="229"/>
      <c r="E45" s="235"/>
      <c r="F45" s="241"/>
      <c r="G45" s="241">
        <f>SUMIF(AE46:AE55,"&lt;&gt;NOR",G46:G55)</f>
        <v>0</v>
      </c>
      <c r="H45" s="241"/>
      <c r="I45" s="241">
        <f>SUM(I46:I55)</f>
        <v>0</v>
      </c>
      <c r="J45" s="241"/>
      <c r="K45" s="241">
        <f>SUM(K46:K55)</f>
        <v>0</v>
      </c>
      <c r="L45" s="241"/>
      <c r="M45" s="241">
        <f>SUM(M46:M55)</f>
        <v>0</v>
      </c>
      <c r="N45" s="229"/>
      <c r="O45" s="229">
        <f>SUM(O46:O55)</f>
        <v>72.294110000000003</v>
      </c>
      <c r="P45" s="229"/>
      <c r="Q45" s="229">
        <f>SUM(Q46:Q55)</f>
        <v>0</v>
      </c>
      <c r="R45" s="229"/>
      <c r="S45" s="229"/>
      <c r="T45" s="230"/>
      <c r="U45" s="229">
        <f>SUM(U46:U55)</f>
        <v>1279.6099999999999</v>
      </c>
      <c r="AE45" t="s">
        <v>139</v>
      </c>
    </row>
    <row r="46" spans="1:60" ht="22.5" outlineLevel="1" x14ac:dyDescent="0.2">
      <c r="A46" s="216">
        <v>24</v>
      </c>
      <c r="B46" s="223" t="s">
        <v>201</v>
      </c>
      <c r="C46" s="271" t="s">
        <v>202</v>
      </c>
      <c r="D46" s="225" t="s">
        <v>154</v>
      </c>
      <c r="E46" s="232">
        <v>565.4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25">
        <v>3.4909999999999997E-2</v>
      </c>
      <c r="O46" s="225">
        <f>ROUND(E46*N46,5)</f>
        <v>19.738109999999999</v>
      </c>
      <c r="P46" s="225">
        <v>0</v>
      </c>
      <c r="Q46" s="225">
        <f>ROUND(E46*P46,5)</f>
        <v>0</v>
      </c>
      <c r="R46" s="225"/>
      <c r="S46" s="225"/>
      <c r="T46" s="226">
        <v>1.1841699999999999</v>
      </c>
      <c r="U46" s="225">
        <f>ROUND(E46*T46,2)</f>
        <v>669.53</v>
      </c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143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16">
        <v>25</v>
      </c>
      <c r="B47" s="223" t="s">
        <v>203</v>
      </c>
      <c r="C47" s="271" t="s">
        <v>204</v>
      </c>
      <c r="D47" s="225" t="s">
        <v>154</v>
      </c>
      <c r="E47" s="232">
        <v>113.4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25">
        <v>3.9210000000000002E-2</v>
      </c>
      <c r="O47" s="225">
        <f>ROUND(E47*N47,5)</f>
        <v>4.4464100000000002</v>
      </c>
      <c r="P47" s="225">
        <v>0</v>
      </c>
      <c r="Q47" s="225">
        <f>ROUND(E47*P47,5)</f>
        <v>0</v>
      </c>
      <c r="R47" s="225"/>
      <c r="S47" s="225"/>
      <c r="T47" s="226">
        <v>0.39600000000000002</v>
      </c>
      <c r="U47" s="225">
        <f>ROUND(E47*T47,2)</f>
        <v>44.91</v>
      </c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143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16"/>
      <c r="B48" s="223"/>
      <c r="C48" s="273" t="s">
        <v>205</v>
      </c>
      <c r="D48" s="228"/>
      <c r="E48" s="234"/>
      <c r="F48" s="239"/>
      <c r="G48" s="240"/>
      <c r="H48" s="238"/>
      <c r="I48" s="238"/>
      <c r="J48" s="238"/>
      <c r="K48" s="238"/>
      <c r="L48" s="238"/>
      <c r="M48" s="238"/>
      <c r="N48" s="225"/>
      <c r="O48" s="225"/>
      <c r="P48" s="225"/>
      <c r="Q48" s="225"/>
      <c r="R48" s="225"/>
      <c r="S48" s="225"/>
      <c r="T48" s="226"/>
      <c r="U48" s="225"/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156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8" t="str">
        <f>C48</f>
        <v>Vyrovnání podkladu pod zatepelní zdiva v půdním prostoru.</v>
      </c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16">
        <v>26</v>
      </c>
      <c r="B49" s="223" t="s">
        <v>206</v>
      </c>
      <c r="C49" s="271" t="s">
        <v>207</v>
      </c>
      <c r="D49" s="225" t="s">
        <v>154</v>
      </c>
      <c r="E49" s="232">
        <v>103.422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25">
        <v>5.1150000000000001E-2</v>
      </c>
      <c r="O49" s="225">
        <f>ROUND(E49*N49,5)</f>
        <v>5.2900400000000003</v>
      </c>
      <c r="P49" s="225">
        <v>0</v>
      </c>
      <c r="Q49" s="225">
        <f>ROUND(E49*P49,5)</f>
        <v>0</v>
      </c>
      <c r="R49" s="225"/>
      <c r="S49" s="225"/>
      <c r="T49" s="226">
        <v>0.95799999999999996</v>
      </c>
      <c r="U49" s="225">
        <f>ROUND(E49*T49,2)</f>
        <v>99.08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143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16"/>
      <c r="B50" s="223"/>
      <c r="C50" s="273" t="s">
        <v>208</v>
      </c>
      <c r="D50" s="228"/>
      <c r="E50" s="234"/>
      <c r="F50" s="239"/>
      <c r="G50" s="240"/>
      <c r="H50" s="238"/>
      <c r="I50" s="238"/>
      <c r="J50" s="238"/>
      <c r="K50" s="238"/>
      <c r="L50" s="238"/>
      <c r="M50" s="238"/>
      <c r="N50" s="225"/>
      <c r="O50" s="225"/>
      <c r="P50" s="225"/>
      <c r="Q50" s="225"/>
      <c r="R50" s="225"/>
      <c r="S50" s="225"/>
      <c r="T50" s="226"/>
      <c r="U50" s="225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156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8" t="str">
        <f>C50</f>
        <v>Těsnící malta nerezovým hladítkem do zóny injektáže.</v>
      </c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16"/>
      <c r="B51" s="223"/>
      <c r="C51" s="272" t="s">
        <v>209</v>
      </c>
      <c r="D51" s="227"/>
      <c r="E51" s="233">
        <v>103.422</v>
      </c>
      <c r="F51" s="238"/>
      <c r="G51" s="238"/>
      <c r="H51" s="238"/>
      <c r="I51" s="238"/>
      <c r="J51" s="238"/>
      <c r="K51" s="238"/>
      <c r="L51" s="238"/>
      <c r="M51" s="238"/>
      <c r="N51" s="225"/>
      <c r="O51" s="225"/>
      <c r="P51" s="225"/>
      <c r="Q51" s="225"/>
      <c r="R51" s="225"/>
      <c r="S51" s="225"/>
      <c r="T51" s="226"/>
      <c r="U51" s="225"/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148</v>
      </c>
      <c r="AF51" s="215">
        <v>0</v>
      </c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16">
        <v>27</v>
      </c>
      <c r="B52" s="223" t="s">
        <v>210</v>
      </c>
      <c r="C52" s="271" t="s">
        <v>211</v>
      </c>
      <c r="D52" s="225" t="s">
        <v>154</v>
      </c>
      <c r="E52" s="232">
        <v>517.11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25">
        <v>7.4550000000000005E-2</v>
      </c>
      <c r="O52" s="225">
        <f>ROUND(E52*N52,5)</f>
        <v>38.550550000000001</v>
      </c>
      <c r="P52" s="225">
        <v>0</v>
      </c>
      <c r="Q52" s="225">
        <f>ROUND(E52*P52,5)</f>
        <v>0</v>
      </c>
      <c r="R52" s="225"/>
      <c r="S52" s="225"/>
      <c r="T52" s="226">
        <v>0.73243999999999998</v>
      </c>
      <c r="U52" s="225">
        <f>ROUND(E52*T52,2)</f>
        <v>378.75</v>
      </c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143</v>
      </c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16"/>
      <c r="B53" s="223"/>
      <c r="C53" s="273" t="s">
        <v>212</v>
      </c>
      <c r="D53" s="228"/>
      <c r="E53" s="234"/>
      <c r="F53" s="239"/>
      <c r="G53" s="240"/>
      <c r="H53" s="238"/>
      <c r="I53" s="238"/>
      <c r="J53" s="238"/>
      <c r="K53" s="238"/>
      <c r="L53" s="238"/>
      <c r="M53" s="238"/>
      <c r="N53" s="225"/>
      <c r="O53" s="225"/>
      <c r="P53" s="225"/>
      <c r="Q53" s="225"/>
      <c r="R53" s="225"/>
      <c r="S53" s="225"/>
      <c r="T53" s="226"/>
      <c r="U53" s="225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156</v>
      </c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8" t="str">
        <f>C53</f>
        <v>Průmyslově vyráběná suchá minerální maltová směs určená pro použití jako sanační omítka v omítkovém sanačním systému WTA, vhodná pro ruční i strojní zpracování.</v>
      </c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16"/>
      <c r="B54" s="223"/>
      <c r="C54" s="272" t="s">
        <v>213</v>
      </c>
      <c r="D54" s="227"/>
      <c r="E54" s="233">
        <v>517.11</v>
      </c>
      <c r="F54" s="238"/>
      <c r="G54" s="238"/>
      <c r="H54" s="238"/>
      <c r="I54" s="238"/>
      <c r="J54" s="238"/>
      <c r="K54" s="238"/>
      <c r="L54" s="238"/>
      <c r="M54" s="238"/>
      <c r="N54" s="225"/>
      <c r="O54" s="225"/>
      <c r="P54" s="225"/>
      <c r="Q54" s="225"/>
      <c r="R54" s="225"/>
      <c r="S54" s="225"/>
      <c r="T54" s="226"/>
      <c r="U54" s="225"/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148</v>
      </c>
      <c r="AF54" s="215">
        <v>0</v>
      </c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16">
        <v>28</v>
      </c>
      <c r="B55" s="223" t="s">
        <v>214</v>
      </c>
      <c r="C55" s="271" t="s">
        <v>215</v>
      </c>
      <c r="D55" s="225" t="s">
        <v>154</v>
      </c>
      <c r="E55" s="232">
        <v>150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25">
        <v>2.8459999999999999E-2</v>
      </c>
      <c r="O55" s="225">
        <f>ROUND(E55*N55,5)</f>
        <v>4.2690000000000001</v>
      </c>
      <c r="P55" s="225">
        <v>0</v>
      </c>
      <c r="Q55" s="225">
        <f>ROUND(E55*P55,5)</f>
        <v>0</v>
      </c>
      <c r="R55" s="225"/>
      <c r="S55" s="225"/>
      <c r="T55" s="226">
        <v>0.58225000000000005</v>
      </c>
      <c r="U55" s="225">
        <f>ROUND(E55*T55,2)</f>
        <v>87.34</v>
      </c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143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17" t="s">
        <v>138</v>
      </c>
      <c r="B56" s="224" t="s">
        <v>73</v>
      </c>
      <c r="C56" s="274" t="s">
        <v>74</v>
      </c>
      <c r="D56" s="229"/>
      <c r="E56" s="235"/>
      <c r="F56" s="241"/>
      <c r="G56" s="241">
        <f>SUMIF(AE57:AE106,"&lt;&gt;NOR",G57:G106)</f>
        <v>0</v>
      </c>
      <c r="H56" s="241"/>
      <c r="I56" s="241">
        <f>SUM(I57:I106)</f>
        <v>0</v>
      </c>
      <c r="J56" s="241"/>
      <c r="K56" s="241">
        <f>SUM(K57:K106)</f>
        <v>0</v>
      </c>
      <c r="L56" s="241"/>
      <c r="M56" s="241">
        <f>SUM(M57:M106)</f>
        <v>0</v>
      </c>
      <c r="N56" s="229"/>
      <c r="O56" s="229">
        <f>SUM(O57:O106)</f>
        <v>95.332800000000006</v>
      </c>
      <c r="P56" s="229"/>
      <c r="Q56" s="229">
        <f>SUM(Q57:Q106)</f>
        <v>0</v>
      </c>
      <c r="R56" s="229"/>
      <c r="S56" s="229"/>
      <c r="T56" s="230"/>
      <c r="U56" s="229">
        <f>SUM(U57:U106)</f>
        <v>5388.41</v>
      </c>
      <c r="AE56" t="s">
        <v>139</v>
      </c>
    </row>
    <row r="57" spans="1:60" ht="22.5" outlineLevel="1" x14ac:dyDescent="0.2">
      <c r="A57" s="216">
        <v>29</v>
      </c>
      <c r="B57" s="223" t="s">
        <v>216</v>
      </c>
      <c r="C57" s="271" t="s">
        <v>217</v>
      </c>
      <c r="D57" s="225" t="s">
        <v>154</v>
      </c>
      <c r="E57" s="232">
        <v>113.4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25">
        <v>2.4459999999999999E-2</v>
      </c>
      <c r="O57" s="225">
        <f>ROUND(E57*N57,5)</f>
        <v>2.7737599999999998</v>
      </c>
      <c r="P57" s="225">
        <v>0</v>
      </c>
      <c r="Q57" s="225">
        <f>ROUND(E57*P57,5)</f>
        <v>0</v>
      </c>
      <c r="R57" s="225"/>
      <c r="S57" s="225"/>
      <c r="T57" s="226">
        <v>0.877</v>
      </c>
      <c r="U57" s="225">
        <f>ROUND(E57*T57,2)</f>
        <v>99.45</v>
      </c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143</v>
      </c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16"/>
      <c r="B58" s="223"/>
      <c r="C58" s="273" t="s">
        <v>218</v>
      </c>
      <c r="D58" s="228"/>
      <c r="E58" s="234"/>
      <c r="F58" s="239"/>
      <c r="G58" s="240"/>
      <c r="H58" s="238"/>
      <c r="I58" s="238"/>
      <c r="J58" s="238"/>
      <c r="K58" s="238"/>
      <c r="L58" s="238"/>
      <c r="M58" s="238"/>
      <c r="N58" s="225"/>
      <c r="O58" s="225"/>
      <c r="P58" s="225"/>
      <c r="Q58" s="225"/>
      <c r="R58" s="225"/>
      <c r="S58" s="225"/>
      <c r="T58" s="226"/>
      <c r="U58" s="225"/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156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8" t="str">
        <f>C58</f>
        <v>Zateplení zdiva v půdním prostoru. Označení skladby "C".</v>
      </c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16"/>
      <c r="B59" s="223"/>
      <c r="C59" s="273" t="s">
        <v>219</v>
      </c>
      <c r="D59" s="228"/>
      <c r="E59" s="234"/>
      <c r="F59" s="239"/>
      <c r="G59" s="240"/>
      <c r="H59" s="238"/>
      <c r="I59" s="238"/>
      <c r="J59" s="238"/>
      <c r="K59" s="238"/>
      <c r="L59" s="238"/>
      <c r="M59" s="238"/>
      <c r="N59" s="225"/>
      <c r="O59" s="225"/>
      <c r="P59" s="225"/>
      <c r="Q59" s="225"/>
      <c r="R59" s="225"/>
      <c r="S59" s="225"/>
      <c r="T59" s="226"/>
      <c r="U59" s="225"/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156</v>
      </c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8" t="str">
        <f>C59</f>
        <v>(max.lambda = 0,041 Wm-1K-1)</v>
      </c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16">
        <v>30</v>
      </c>
      <c r="B60" s="223" t="s">
        <v>220</v>
      </c>
      <c r="C60" s="271" t="s">
        <v>221</v>
      </c>
      <c r="D60" s="225" t="s">
        <v>154</v>
      </c>
      <c r="E60" s="232">
        <v>920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25">
        <v>4.0000000000000003E-5</v>
      </c>
      <c r="O60" s="225">
        <f>ROUND(E60*N60,5)</f>
        <v>3.6799999999999999E-2</v>
      </c>
      <c r="P60" s="225">
        <v>0</v>
      </c>
      <c r="Q60" s="225">
        <f>ROUND(E60*P60,5)</f>
        <v>0</v>
      </c>
      <c r="R60" s="225"/>
      <c r="S60" s="225"/>
      <c r="T60" s="226">
        <v>7.8E-2</v>
      </c>
      <c r="U60" s="225">
        <f>ROUND(E60*T60,2)</f>
        <v>71.760000000000005</v>
      </c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143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16">
        <v>31</v>
      </c>
      <c r="B61" s="223" t="s">
        <v>222</v>
      </c>
      <c r="C61" s="271" t="s">
        <v>223</v>
      </c>
      <c r="D61" s="225" t="s">
        <v>154</v>
      </c>
      <c r="E61" s="232">
        <v>3750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25">
        <v>2.0000000000000002E-5</v>
      </c>
      <c r="O61" s="225">
        <f>ROUND(E61*N61,5)</f>
        <v>7.4999999999999997E-2</v>
      </c>
      <c r="P61" s="225">
        <v>0</v>
      </c>
      <c r="Q61" s="225">
        <f>ROUND(E61*P61,5)</f>
        <v>0</v>
      </c>
      <c r="R61" s="225"/>
      <c r="S61" s="225"/>
      <c r="T61" s="226">
        <v>0.18</v>
      </c>
      <c r="U61" s="225">
        <f>ROUND(E61*T61,2)</f>
        <v>675</v>
      </c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143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16"/>
      <c r="B62" s="223"/>
      <c r="C62" s="272" t="s">
        <v>224</v>
      </c>
      <c r="D62" s="227"/>
      <c r="E62" s="233">
        <v>3750</v>
      </c>
      <c r="F62" s="238"/>
      <c r="G62" s="238"/>
      <c r="H62" s="238"/>
      <c r="I62" s="238"/>
      <c r="J62" s="238"/>
      <c r="K62" s="238"/>
      <c r="L62" s="238"/>
      <c r="M62" s="238"/>
      <c r="N62" s="225"/>
      <c r="O62" s="225"/>
      <c r="P62" s="225"/>
      <c r="Q62" s="225"/>
      <c r="R62" s="225"/>
      <c r="S62" s="225"/>
      <c r="T62" s="226"/>
      <c r="U62" s="225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148</v>
      </c>
      <c r="AF62" s="215">
        <v>0</v>
      </c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16"/>
      <c r="B63" s="223"/>
      <c r="C63" s="272" t="s">
        <v>225</v>
      </c>
      <c r="D63" s="227"/>
      <c r="E63" s="233"/>
      <c r="F63" s="238"/>
      <c r="G63" s="238"/>
      <c r="H63" s="238"/>
      <c r="I63" s="238"/>
      <c r="J63" s="238"/>
      <c r="K63" s="238"/>
      <c r="L63" s="238"/>
      <c r="M63" s="238"/>
      <c r="N63" s="225"/>
      <c r="O63" s="225"/>
      <c r="P63" s="225"/>
      <c r="Q63" s="225"/>
      <c r="R63" s="225"/>
      <c r="S63" s="225"/>
      <c r="T63" s="226"/>
      <c r="U63" s="225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148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16">
        <v>32</v>
      </c>
      <c r="B64" s="223" t="s">
        <v>226</v>
      </c>
      <c r="C64" s="271" t="s">
        <v>227</v>
      </c>
      <c r="D64" s="225" t="s">
        <v>154</v>
      </c>
      <c r="E64" s="232">
        <v>3750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25">
        <v>1.9029999999999998E-2</v>
      </c>
      <c r="O64" s="225">
        <f>ROUND(E64*N64,5)</f>
        <v>71.362499999999997</v>
      </c>
      <c r="P64" s="225">
        <v>0</v>
      </c>
      <c r="Q64" s="225">
        <f>ROUND(E64*P64,5)</f>
        <v>0</v>
      </c>
      <c r="R64" s="225"/>
      <c r="S64" s="225"/>
      <c r="T64" s="226">
        <v>0.87502000000000002</v>
      </c>
      <c r="U64" s="225">
        <f>ROUND(E64*T64,2)</f>
        <v>3281.33</v>
      </c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143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16">
        <v>33</v>
      </c>
      <c r="B65" s="223" t="s">
        <v>228</v>
      </c>
      <c r="C65" s="271" t="s">
        <v>229</v>
      </c>
      <c r="D65" s="225" t="s">
        <v>154</v>
      </c>
      <c r="E65" s="232">
        <v>3750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25">
        <v>4.6800000000000001E-3</v>
      </c>
      <c r="O65" s="225">
        <f>ROUND(E65*N65,5)</f>
        <v>17.55</v>
      </c>
      <c r="P65" s="225">
        <v>0</v>
      </c>
      <c r="Q65" s="225">
        <f>ROUND(E65*P65,5)</f>
        <v>0</v>
      </c>
      <c r="R65" s="225"/>
      <c r="S65" s="225"/>
      <c r="T65" s="226">
        <v>0.15</v>
      </c>
      <c r="U65" s="225">
        <f>ROUND(E65*T65,2)</f>
        <v>562.5</v>
      </c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143</v>
      </c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16">
        <v>34</v>
      </c>
      <c r="B66" s="223" t="s">
        <v>230</v>
      </c>
      <c r="C66" s="271" t="s">
        <v>231</v>
      </c>
      <c r="D66" s="225" t="s">
        <v>154</v>
      </c>
      <c r="E66" s="232">
        <v>850.5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25">
        <v>0</v>
      </c>
      <c r="O66" s="225">
        <f>ROUND(E66*N66,5)</f>
        <v>0</v>
      </c>
      <c r="P66" s="225">
        <v>0</v>
      </c>
      <c r="Q66" s="225">
        <f>ROUND(E66*P66,5)</f>
        <v>0</v>
      </c>
      <c r="R66" s="225"/>
      <c r="S66" s="225"/>
      <c r="T66" s="226">
        <v>0.38</v>
      </c>
      <c r="U66" s="225">
        <f>ROUND(E66*T66,2)</f>
        <v>323.19</v>
      </c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143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33.75" outlineLevel="1" x14ac:dyDescent="0.2">
      <c r="A67" s="216"/>
      <c r="B67" s="223"/>
      <c r="C67" s="273" t="s">
        <v>232</v>
      </c>
      <c r="D67" s="228"/>
      <c r="E67" s="234"/>
      <c r="F67" s="239"/>
      <c r="G67" s="240"/>
      <c r="H67" s="238"/>
      <c r="I67" s="238"/>
      <c r="J67" s="238"/>
      <c r="K67" s="238"/>
      <c r="L67" s="238"/>
      <c r="M67" s="238"/>
      <c r="N67" s="225"/>
      <c r="O67" s="225"/>
      <c r="P67" s="225"/>
      <c r="Q67" s="225"/>
      <c r="R67" s="225"/>
      <c r="S67" s="225"/>
      <c r="T67" s="226"/>
      <c r="U67" s="225"/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156</v>
      </c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8" t="str">
        <f>C67</f>
        <v>Očištění kamenného zdiva. Odstranění nevhodných vysprávek, uvolněných spar a maltovinových, asfaltových a jiných nepůvodních nánosů - mechanicky. Stanoveno na základě zpracovaného restaurátorského průzkumu.</v>
      </c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16">
        <v>35</v>
      </c>
      <c r="B68" s="223" t="s">
        <v>233</v>
      </c>
      <c r="C68" s="271" t="s">
        <v>234</v>
      </c>
      <c r="D68" s="225" t="s">
        <v>154</v>
      </c>
      <c r="E68" s="232">
        <v>850.5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25">
        <v>2.0000000000000002E-5</v>
      </c>
      <c r="O68" s="225">
        <f>ROUND(E68*N68,5)</f>
        <v>1.7010000000000001E-2</v>
      </c>
      <c r="P68" s="225">
        <v>0</v>
      </c>
      <c r="Q68" s="225">
        <f>ROUND(E68*P68,5)</f>
        <v>0</v>
      </c>
      <c r="R68" s="225"/>
      <c r="S68" s="225"/>
      <c r="T68" s="226">
        <v>0.18</v>
      </c>
      <c r="U68" s="225">
        <f>ROUND(E68*T68,2)</f>
        <v>153.09</v>
      </c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143</v>
      </c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16"/>
      <c r="B69" s="223"/>
      <c r="C69" s="273" t="s">
        <v>235</v>
      </c>
      <c r="D69" s="228"/>
      <c r="E69" s="234"/>
      <c r="F69" s="239"/>
      <c r="G69" s="240"/>
      <c r="H69" s="238"/>
      <c r="I69" s="238"/>
      <c r="J69" s="238"/>
      <c r="K69" s="238"/>
      <c r="L69" s="238"/>
      <c r="M69" s="238"/>
      <c r="N69" s="225"/>
      <c r="O69" s="225"/>
      <c r="P69" s="225"/>
      <c r="Q69" s="225"/>
      <c r="R69" s="225"/>
      <c r="S69" s="225"/>
      <c r="T69" s="226"/>
      <c r="U69" s="225"/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156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8" t="str">
        <f>C69</f>
        <v>Abrazivní metoda v rotující tlakové vodě.  Stanoveno na základě zpracovaného restaurátorského průzkumu.</v>
      </c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16"/>
      <c r="B70" s="223"/>
      <c r="C70" s="272" t="s">
        <v>225</v>
      </c>
      <c r="D70" s="227"/>
      <c r="E70" s="233"/>
      <c r="F70" s="238"/>
      <c r="G70" s="238"/>
      <c r="H70" s="238"/>
      <c r="I70" s="238"/>
      <c r="J70" s="238"/>
      <c r="K70" s="238"/>
      <c r="L70" s="238"/>
      <c r="M70" s="238"/>
      <c r="N70" s="225"/>
      <c r="O70" s="225"/>
      <c r="P70" s="225"/>
      <c r="Q70" s="225"/>
      <c r="R70" s="225"/>
      <c r="S70" s="225"/>
      <c r="T70" s="226"/>
      <c r="U70" s="225"/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148</v>
      </c>
      <c r="AF70" s="215">
        <v>0</v>
      </c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16"/>
      <c r="B71" s="223"/>
      <c r="C71" s="272" t="s">
        <v>236</v>
      </c>
      <c r="D71" s="227"/>
      <c r="E71" s="233">
        <v>850.5</v>
      </c>
      <c r="F71" s="238"/>
      <c r="G71" s="238"/>
      <c r="H71" s="238"/>
      <c r="I71" s="238"/>
      <c r="J71" s="238"/>
      <c r="K71" s="238"/>
      <c r="L71" s="238"/>
      <c r="M71" s="238"/>
      <c r="N71" s="225"/>
      <c r="O71" s="225"/>
      <c r="P71" s="225"/>
      <c r="Q71" s="225"/>
      <c r="R71" s="225"/>
      <c r="S71" s="225"/>
      <c r="T71" s="226"/>
      <c r="U71" s="225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148</v>
      </c>
      <c r="AF71" s="215">
        <v>0</v>
      </c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16">
        <v>36</v>
      </c>
      <c r="B72" s="223" t="s">
        <v>237</v>
      </c>
      <c r="C72" s="271" t="s">
        <v>238</v>
      </c>
      <c r="D72" s="225" t="s">
        <v>239</v>
      </c>
      <c r="E72" s="232">
        <v>6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25">
        <v>2.0000000000000002E-5</v>
      </c>
      <c r="O72" s="225">
        <f>ROUND(E72*N72,5)</f>
        <v>1.2E-4</v>
      </c>
      <c r="P72" s="225">
        <v>0</v>
      </c>
      <c r="Q72" s="225">
        <f>ROUND(E72*P72,5)</f>
        <v>0</v>
      </c>
      <c r="R72" s="225"/>
      <c r="S72" s="225"/>
      <c r="T72" s="226">
        <v>0.18</v>
      </c>
      <c r="U72" s="225">
        <f>ROUND(E72*T72,2)</f>
        <v>1.08</v>
      </c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143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16"/>
      <c r="B73" s="223"/>
      <c r="C73" s="273" t="s">
        <v>240</v>
      </c>
      <c r="D73" s="228"/>
      <c r="E73" s="234"/>
      <c r="F73" s="239"/>
      <c r="G73" s="240"/>
      <c r="H73" s="238"/>
      <c r="I73" s="238"/>
      <c r="J73" s="238"/>
      <c r="K73" s="238"/>
      <c r="L73" s="238"/>
      <c r="M73" s="238"/>
      <c r="N73" s="225"/>
      <c r="O73" s="225"/>
      <c r="P73" s="225"/>
      <c r="Q73" s="225"/>
      <c r="R73" s="225"/>
      <c r="S73" s="225"/>
      <c r="T73" s="226"/>
      <c r="U73" s="225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156</v>
      </c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8" t="str">
        <f>C73</f>
        <v>Stanoveno na základě zpracovaného restaurátorského průzkumu.</v>
      </c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16"/>
      <c r="B74" s="223"/>
      <c r="C74" s="272" t="s">
        <v>241</v>
      </c>
      <c r="D74" s="227"/>
      <c r="E74" s="233">
        <v>6</v>
      </c>
      <c r="F74" s="238"/>
      <c r="G74" s="238"/>
      <c r="H74" s="238"/>
      <c r="I74" s="238"/>
      <c r="J74" s="238"/>
      <c r="K74" s="238"/>
      <c r="L74" s="238"/>
      <c r="M74" s="238"/>
      <c r="N74" s="225"/>
      <c r="O74" s="225"/>
      <c r="P74" s="225"/>
      <c r="Q74" s="225"/>
      <c r="R74" s="225"/>
      <c r="S74" s="225"/>
      <c r="T74" s="226"/>
      <c r="U74" s="225"/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148</v>
      </c>
      <c r="AF74" s="215">
        <v>0</v>
      </c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16"/>
      <c r="B75" s="223"/>
      <c r="C75" s="272" t="s">
        <v>225</v>
      </c>
      <c r="D75" s="227"/>
      <c r="E75" s="233"/>
      <c r="F75" s="238"/>
      <c r="G75" s="238"/>
      <c r="H75" s="238"/>
      <c r="I75" s="238"/>
      <c r="J75" s="238"/>
      <c r="K75" s="238"/>
      <c r="L75" s="238"/>
      <c r="M75" s="238"/>
      <c r="N75" s="225"/>
      <c r="O75" s="225"/>
      <c r="P75" s="225"/>
      <c r="Q75" s="225"/>
      <c r="R75" s="225"/>
      <c r="S75" s="225"/>
      <c r="T75" s="226"/>
      <c r="U75" s="225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148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2.5" outlineLevel="1" x14ac:dyDescent="0.2">
      <c r="A76" s="216">
        <v>37</v>
      </c>
      <c r="B76" s="223" t="s">
        <v>242</v>
      </c>
      <c r="C76" s="271" t="s">
        <v>243</v>
      </c>
      <c r="D76" s="225" t="s">
        <v>154</v>
      </c>
      <c r="E76" s="232">
        <v>850.5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25">
        <v>3.9399999999999999E-3</v>
      </c>
      <c r="O76" s="225">
        <f>ROUND(E76*N76,5)</f>
        <v>3.3509699999999998</v>
      </c>
      <c r="P76" s="225">
        <v>0</v>
      </c>
      <c r="Q76" s="225">
        <f>ROUND(E76*P76,5)</f>
        <v>0</v>
      </c>
      <c r="R76" s="225"/>
      <c r="S76" s="225"/>
      <c r="T76" s="226">
        <v>0.14799999999999999</v>
      </c>
      <c r="U76" s="225">
        <f>ROUND(E76*T76,2)</f>
        <v>125.87</v>
      </c>
      <c r="V76" s="215"/>
      <c r="W76" s="215"/>
      <c r="X76" s="215"/>
      <c r="Y76" s="215"/>
      <c r="Z76" s="215"/>
      <c r="AA76" s="215"/>
      <c r="AB76" s="215"/>
      <c r="AC76" s="215"/>
      <c r="AD76" s="215"/>
      <c r="AE76" s="215" t="s">
        <v>143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45" outlineLevel="1" x14ac:dyDescent="0.2">
      <c r="A77" s="216"/>
      <c r="B77" s="223"/>
      <c r="C77" s="273" t="s">
        <v>244</v>
      </c>
      <c r="D77" s="228"/>
      <c r="E77" s="234"/>
      <c r="F77" s="239"/>
      <c r="G77" s="240"/>
      <c r="H77" s="238"/>
      <c r="I77" s="238"/>
      <c r="J77" s="238"/>
      <c r="K77" s="238"/>
      <c r="L77" s="238"/>
      <c r="M77" s="238"/>
      <c r="N77" s="225"/>
      <c r="O77" s="225"/>
      <c r="P77" s="225"/>
      <c r="Q77" s="225"/>
      <c r="R77" s="225"/>
      <c r="S77" s="225"/>
      <c r="T77" s="226"/>
      <c r="U77" s="225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156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8" t="str">
        <f>C77</f>
        <v>Doplnění spar říms a soklových obkladů středně zrnným a ne příliš tvrdým anorganickým materiálem - např. maltovinou na bázi bílého cementu probarvenou ve hmotě (max. 1:3), modifikovanou vodným roztokem disperze S 2804. Doplnění prasklin a spar opukového zdiva maltovinou na bázi bílého cementu, probarvenou ve hmotě.  Stanoveno na základě zpracovaného restaurátorského průzkumu.</v>
      </c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16">
        <v>38</v>
      </c>
      <c r="B78" s="223" t="s">
        <v>245</v>
      </c>
      <c r="C78" s="271" t="s">
        <v>246</v>
      </c>
      <c r="D78" s="225" t="s">
        <v>154</v>
      </c>
      <c r="E78" s="232">
        <v>85.05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25">
        <v>2.0000000000000002E-5</v>
      </c>
      <c r="O78" s="225">
        <f>ROUND(E78*N78,5)</f>
        <v>1.6999999999999999E-3</v>
      </c>
      <c r="P78" s="225">
        <v>0</v>
      </c>
      <c r="Q78" s="225">
        <f>ROUND(E78*P78,5)</f>
        <v>0</v>
      </c>
      <c r="R78" s="225"/>
      <c r="S78" s="225"/>
      <c r="T78" s="226">
        <v>0.18</v>
      </c>
      <c r="U78" s="225">
        <f>ROUND(E78*T78,2)</f>
        <v>15.31</v>
      </c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143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ht="22.5" outlineLevel="1" x14ac:dyDescent="0.2">
      <c r="A79" s="216"/>
      <c r="B79" s="223"/>
      <c r="C79" s="273" t="s">
        <v>247</v>
      </c>
      <c r="D79" s="228"/>
      <c r="E79" s="234"/>
      <c r="F79" s="239"/>
      <c r="G79" s="240"/>
      <c r="H79" s="238"/>
      <c r="I79" s="238"/>
      <c r="J79" s="238"/>
      <c r="K79" s="238"/>
      <c r="L79" s="238"/>
      <c r="M79" s="238"/>
      <c r="N79" s="225"/>
      <c r="O79" s="225"/>
      <c r="P79" s="225"/>
      <c r="Q79" s="225"/>
      <c r="R79" s="225"/>
      <c r="S79" s="225"/>
      <c r="T79" s="226"/>
      <c r="U79" s="225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156</v>
      </c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8" t="str">
        <f>C79</f>
        <v>Prostředek na bázi organokřemičitanů.  Stanoveno na základě zpracovaného restaurátorského průzkumu.</v>
      </c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16"/>
      <c r="B80" s="223"/>
      <c r="C80" s="272" t="s">
        <v>225</v>
      </c>
      <c r="D80" s="227"/>
      <c r="E80" s="233"/>
      <c r="F80" s="238"/>
      <c r="G80" s="238"/>
      <c r="H80" s="238"/>
      <c r="I80" s="238"/>
      <c r="J80" s="238"/>
      <c r="K80" s="238"/>
      <c r="L80" s="238"/>
      <c r="M80" s="238"/>
      <c r="N80" s="225"/>
      <c r="O80" s="225"/>
      <c r="P80" s="225"/>
      <c r="Q80" s="225"/>
      <c r="R80" s="225"/>
      <c r="S80" s="225"/>
      <c r="T80" s="226"/>
      <c r="U80" s="225"/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148</v>
      </c>
      <c r="AF80" s="215">
        <v>0</v>
      </c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16"/>
      <c r="B81" s="223"/>
      <c r="C81" s="272" t="s">
        <v>248</v>
      </c>
      <c r="D81" s="227"/>
      <c r="E81" s="233">
        <v>85.05</v>
      </c>
      <c r="F81" s="238"/>
      <c r="G81" s="238"/>
      <c r="H81" s="238"/>
      <c r="I81" s="238"/>
      <c r="J81" s="238"/>
      <c r="K81" s="238"/>
      <c r="L81" s="238"/>
      <c r="M81" s="238"/>
      <c r="N81" s="225"/>
      <c r="O81" s="225"/>
      <c r="P81" s="225"/>
      <c r="Q81" s="225"/>
      <c r="R81" s="225"/>
      <c r="S81" s="225"/>
      <c r="T81" s="226"/>
      <c r="U81" s="225"/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148</v>
      </c>
      <c r="AF81" s="215">
        <v>0</v>
      </c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16">
        <v>39</v>
      </c>
      <c r="B82" s="223" t="s">
        <v>249</v>
      </c>
      <c r="C82" s="271" t="s">
        <v>250</v>
      </c>
      <c r="D82" s="225" t="s">
        <v>239</v>
      </c>
      <c r="E82" s="232">
        <v>30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25">
        <v>2.0000000000000002E-5</v>
      </c>
      <c r="O82" s="225">
        <f>ROUND(E82*N82,5)</f>
        <v>5.9999999999999995E-4</v>
      </c>
      <c r="P82" s="225">
        <v>0</v>
      </c>
      <c r="Q82" s="225">
        <f>ROUND(E82*P82,5)</f>
        <v>0</v>
      </c>
      <c r="R82" s="225"/>
      <c r="S82" s="225"/>
      <c r="T82" s="226">
        <v>0.18</v>
      </c>
      <c r="U82" s="225">
        <f>ROUND(E82*T82,2)</f>
        <v>5.4</v>
      </c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143</v>
      </c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16"/>
      <c r="B83" s="223"/>
      <c r="C83" s="273" t="s">
        <v>240</v>
      </c>
      <c r="D83" s="228"/>
      <c r="E83" s="234"/>
      <c r="F83" s="239"/>
      <c r="G83" s="240"/>
      <c r="H83" s="238"/>
      <c r="I83" s="238"/>
      <c r="J83" s="238"/>
      <c r="K83" s="238"/>
      <c r="L83" s="238"/>
      <c r="M83" s="238"/>
      <c r="N83" s="225"/>
      <c r="O83" s="225"/>
      <c r="P83" s="225"/>
      <c r="Q83" s="225"/>
      <c r="R83" s="225"/>
      <c r="S83" s="225"/>
      <c r="T83" s="226"/>
      <c r="U83" s="225"/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156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8" t="str">
        <f>C83</f>
        <v>Stanoveno na základě zpracovaného restaurátorského průzkumu.</v>
      </c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16"/>
      <c r="B84" s="223"/>
      <c r="C84" s="272" t="s">
        <v>251</v>
      </c>
      <c r="D84" s="227"/>
      <c r="E84" s="233">
        <v>30</v>
      </c>
      <c r="F84" s="238"/>
      <c r="G84" s="238"/>
      <c r="H84" s="238"/>
      <c r="I84" s="238"/>
      <c r="J84" s="238"/>
      <c r="K84" s="238"/>
      <c r="L84" s="238"/>
      <c r="M84" s="238"/>
      <c r="N84" s="225"/>
      <c r="O84" s="225"/>
      <c r="P84" s="225"/>
      <c r="Q84" s="225"/>
      <c r="R84" s="225"/>
      <c r="S84" s="225"/>
      <c r="T84" s="226"/>
      <c r="U84" s="225"/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148</v>
      </c>
      <c r="AF84" s="215">
        <v>0</v>
      </c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16"/>
      <c r="B85" s="223"/>
      <c r="C85" s="272" t="s">
        <v>225</v>
      </c>
      <c r="D85" s="227"/>
      <c r="E85" s="233"/>
      <c r="F85" s="238"/>
      <c r="G85" s="238"/>
      <c r="H85" s="238"/>
      <c r="I85" s="238"/>
      <c r="J85" s="238"/>
      <c r="K85" s="238"/>
      <c r="L85" s="238"/>
      <c r="M85" s="238"/>
      <c r="N85" s="225"/>
      <c r="O85" s="225"/>
      <c r="P85" s="225"/>
      <c r="Q85" s="225"/>
      <c r="R85" s="225"/>
      <c r="S85" s="225"/>
      <c r="T85" s="226"/>
      <c r="U85" s="225"/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148</v>
      </c>
      <c r="AF85" s="215">
        <v>0</v>
      </c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16">
        <v>40</v>
      </c>
      <c r="B86" s="223" t="s">
        <v>252</v>
      </c>
      <c r="C86" s="271" t="s">
        <v>253</v>
      </c>
      <c r="D86" s="225" t="s">
        <v>154</v>
      </c>
      <c r="E86" s="232">
        <v>85.05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25">
        <v>2.0000000000000002E-5</v>
      </c>
      <c r="O86" s="225">
        <f>ROUND(E86*N86,5)</f>
        <v>1.6999999999999999E-3</v>
      </c>
      <c r="P86" s="225">
        <v>0</v>
      </c>
      <c r="Q86" s="225">
        <f>ROUND(E86*P86,5)</f>
        <v>0</v>
      </c>
      <c r="R86" s="225"/>
      <c r="S86" s="225"/>
      <c r="T86" s="226">
        <v>0.18</v>
      </c>
      <c r="U86" s="225">
        <f>ROUND(E86*T86,2)</f>
        <v>15.31</v>
      </c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143</v>
      </c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33.75" outlineLevel="1" x14ac:dyDescent="0.2">
      <c r="A87" s="216"/>
      <c r="B87" s="223"/>
      <c r="C87" s="273" t="s">
        <v>254</v>
      </c>
      <c r="D87" s="228"/>
      <c r="E87" s="234"/>
      <c r="F87" s="239"/>
      <c r="G87" s="240"/>
      <c r="H87" s="238"/>
      <c r="I87" s="238"/>
      <c r="J87" s="238"/>
      <c r="K87" s="238"/>
      <c r="L87" s="238"/>
      <c r="M87" s="238"/>
      <c r="N87" s="225"/>
      <c r="O87" s="225"/>
      <c r="P87" s="225"/>
      <c r="Q87" s="225"/>
      <c r="R87" s="225"/>
      <c r="S87" s="225"/>
      <c r="T87" s="226"/>
      <c r="U87" s="225"/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156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8" t="str">
        <f>C87</f>
        <v>Doplnění hran a tvarů do jejich úplnosti a celstvosti anorganickými materiály, které barvou, strukturou a vlastnostmi odpovídají doplňované hmotě. Stanoveno na základě zpracovaného restaurátorského průzkumu.</v>
      </c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16"/>
      <c r="B88" s="223"/>
      <c r="C88" s="272" t="s">
        <v>248</v>
      </c>
      <c r="D88" s="227"/>
      <c r="E88" s="233">
        <v>85.05</v>
      </c>
      <c r="F88" s="238"/>
      <c r="G88" s="238"/>
      <c r="H88" s="238"/>
      <c r="I88" s="238"/>
      <c r="J88" s="238"/>
      <c r="K88" s="238"/>
      <c r="L88" s="238"/>
      <c r="M88" s="238"/>
      <c r="N88" s="225"/>
      <c r="O88" s="225"/>
      <c r="P88" s="225"/>
      <c r="Q88" s="225"/>
      <c r="R88" s="225"/>
      <c r="S88" s="225"/>
      <c r="T88" s="226"/>
      <c r="U88" s="225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148</v>
      </c>
      <c r="AF88" s="215">
        <v>0</v>
      </c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16"/>
      <c r="B89" s="223"/>
      <c r="C89" s="272" t="s">
        <v>225</v>
      </c>
      <c r="D89" s="227"/>
      <c r="E89" s="233"/>
      <c r="F89" s="238"/>
      <c r="G89" s="238"/>
      <c r="H89" s="238"/>
      <c r="I89" s="238"/>
      <c r="J89" s="238"/>
      <c r="K89" s="238"/>
      <c r="L89" s="238"/>
      <c r="M89" s="238"/>
      <c r="N89" s="225"/>
      <c r="O89" s="225"/>
      <c r="P89" s="225"/>
      <c r="Q89" s="225"/>
      <c r="R89" s="225"/>
      <c r="S89" s="225"/>
      <c r="T89" s="226"/>
      <c r="U89" s="225"/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148</v>
      </c>
      <c r="AF89" s="215">
        <v>0</v>
      </c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16"/>
      <c r="B90" s="223"/>
      <c r="C90" s="272" t="s">
        <v>225</v>
      </c>
      <c r="D90" s="227"/>
      <c r="E90" s="233"/>
      <c r="F90" s="238"/>
      <c r="G90" s="238"/>
      <c r="H90" s="238"/>
      <c r="I90" s="238"/>
      <c r="J90" s="238"/>
      <c r="K90" s="238"/>
      <c r="L90" s="238"/>
      <c r="M90" s="238"/>
      <c r="N90" s="225"/>
      <c r="O90" s="225"/>
      <c r="P90" s="225"/>
      <c r="Q90" s="225"/>
      <c r="R90" s="225"/>
      <c r="S90" s="225"/>
      <c r="T90" s="226"/>
      <c r="U90" s="225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148</v>
      </c>
      <c r="AF90" s="215">
        <v>0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16">
        <v>41</v>
      </c>
      <c r="B91" s="223" t="s">
        <v>237</v>
      </c>
      <c r="C91" s="271" t="s">
        <v>255</v>
      </c>
      <c r="D91" s="225" t="s">
        <v>154</v>
      </c>
      <c r="E91" s="232">
        <v>170.1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25">
        <v>2.0000000000000002E-5</v>
      </c>
      <c r="O91" s="225">
        <f>ROUND(E91*N91,5)</f>
        <v>3.3999999999999998E-3</v>
      </c>
      <c r="P91" s="225">
        <v>0</v>
      </c>
      <c r="Q91" s="225">
        <f>ROUND(E91*P91,5)</f>
        <v>0</v>
      </c>
      <c r="R91" s="225"/>
      <c r="S91" s="225"/>
      <c r="T91" s="226">
        <v>0.18</v>
      </c>
      <c r="U91" s="225">
        <f>ROUND(E91*T91,2)</f>
        <v>30.62</v>
      </c>
      <c r="V91" s="215"/>
      <c r="W91" s="215"/>
      <c r="X91" s="215"/>
      <c r="Y91" s="215"/>
      <c r="Z91" s="215"/>
      <c r="AA91" s="215"/>
      <c r="AB91" s="215"/>
      <c r="AC91" s="215"/>
      <c r="AD91" s="215"/>
      <c r="AE91" s="215" t="s">
        <v>143</v>
      </c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16"/>
      <c r="B92" s="223"/>
      <c r="C92" s="273" t="s">
        <v>256</v>
      </c>
      <c r="D92" s="228"/>
      <c r="E92" s="234"/>
      <c r="F92" s="239"/>
      <c r="G92" s="240"/>
      <c r="H92" s="238"/>
      <c r="I92" s="238"/>
      <c r="J92" s="238"/>
      <c r="K92" s="238"/>
      <c r="L92" s="238"/>
      <c r="M92" s="238"/>
      <c r="N92" s="225"/>
      <c r="O92" s="225"/>
      <c r="P92" s="225"/>
      <c r="Q92" s="225"/>
      <c r="R92" s="225"/>
      <c r="S92" s="225"/>
      <c r="T92" s="226"/>
      <c r="U92" s="225"/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156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8" t="str">
        <f>C92</f>
        <v xml:space="preserve"> Stanoveno na základě zpracovaného restaurátorského průzkumu.</v>
      </c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16"/>
      <c r="B93" s="223"/>
      <c r="C93" s="272" t="s">
        <v>257</v>
      </c>
      <c r="D93" s="227"/>
      <c r="E93" s="233">
        <v>170.1</v>
      </c>
      <c r="F93" s="238"/>
      <c r="G93" s="238"/>
      <c r="H93" s="238"/>
      <c r="I93" s="238"/>
      <c r="J93" s="238"/>
      <c r="K93" s="238"/>
      <c r="L93" s="238"/>
      <c r="M93" s="238"/>
      <c r="N93" s="225"/>
      <c r="O93" s="225"/>
      <c r="P93" s="225"/>
      <c r="Q93" s="225"/>
      <c r="R93" s="225"/>
      <c r="S93" s="225"/>
      <c r="T93" s="226"/>
      <c r="U93" s="225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148</v>
      </c>
      <c r="AF93" s="215">
        <v>0</v>
      </c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16"/>
      <c r="B94" s="223"/>
      <c r="C94" s="272" t="s">
        <v>225</v>
      </c>
      <c r="D94" s="227"/>
      <c r="E94" s="233"/>
      <c r="F94" s="238"/>
      <c r="G94" s="238"/>
      <c r="H94" s="238"/>
      <c r="I94" s="238"/>
      <c r="J94" s="238"/>
      <c r="K94" s="238"/>
      <c r="L94" s="238"/>
      <c r="M94" s="238"/>
      <c r="N94" s="225"/>
      <c r="O94" s="225"/>
      <c r="P94" s="225"/>
      <c r="Q94" s="225"/>
      <c r="R94" s="225"/>
      <c r="S94" s="225"/>
      <c r="T94" s="226"/>
      <c r="U94" s="225"/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148</v>
      </c>
      <c r="AF94" s="215">
        <v>0</v>
      </c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16"/>
      <c r="B95" s="223"/>
      <c r="C95" s="272" t="s">
        <v>225</v>
      </c>
      <c r="D95" s="227"/>
      <c r="E95" s="233"/>
      <c r="F95" s="238"/>
      <c r="G95" s="238"/>
      <c r="H95" s="238"/>
      <c r="I95" s="238"/>
      <c r="J95" s="238"/>
      <c r="K95" s="238"/>
      <c r="L95" s="238"/>
      <c r="M95" s="238"/>
      <c r="N95" s="225"/>
      <c r="O95" s="225"/>
      <c r="P95" s="225"/>
      <c r="Q95" s="225"/>
      <c r="R95" s="225"/>
      <c r="S95" s="225"/>
      <c r="T95" s="226"/>
      <c r="U95" s="225"/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148</v>
      </c>
      <c r="AF95" s="215">
        <v>0</v>
      </c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16">
        <v>42</v>
      </c>
      <c r="B96" s="223" t="s">
        <v>258</v>
      </c>
      <c r="C96" s="271" t="s">
        <v>259</v>
      </c>
      <c r="D96" s="225" t="s">
        <v>154</v>
      </c>
      <c r="E96" s="232">
        <v>127.575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25">
        <v>1.9000000000000001E-4</v>
      </c>
      <c r="O96" s="225">
        <f>ROUND(E96*N96,5)</f>
        <v>2.4240000000000001E-2</v>
      </c>
      <c r="P96" s="225">
        <v>0</v>
      </c>
      <c r="Q96" s="225">
        <f>ROUND(E96*P96,5)</f>
        <v>0</v>
      </c>
      <c r="R96" s="225"/>
      <c r="S96" s="225"/>
      <c r="T96" s="226">
        <v>4.7E-2</v>
      </c>
      <c r="U96" s="225">
        <f>ROUND(E96*T96,2)</f>
        <v>6</v>
      </c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143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16"/>
      <c r="B97" s="223"/>
      <c r="C97" s="273" t="s">
        <v>260</v>
      </c>
      <c r="D97" s="228"/>
      <c r="E97" s="234"/>
      <c r="F97" s="239"/>
      <c r="G97" s="240"/>
      <c r="H97" s="238"/>
      <c r="I97" s="238"/>
      <c r="J97" s="238"/>
      <c r="K97" s="238"/>
      <c r="L97" s="238"/>
      <c r="M97" s="238"/>
      <c r="N97" s="225"/>
      <c r="O97" s="225"/>
      <c r="P97" s="225"/>
      <c r="Q97" s="225"/>
      <c r="R97" s="225"/>
      <c r="S97" s="225"/>
      <c r="T97" s="226"/>
      <c r="U97" s="225"/>
      <c r="V97" s="215"/>
      <c r="W97" s="215"/>
      <c r="X97" s="215"/>
      <c r="Y97" s="215"/>
      <c r="Z97" s="215"/>
      <c r="AA97" s="215"/>
      <c r="AB97" s="215"/>
      <c r="AC97" s="215"/>
      <c r="AD97" s="215"/>
      <c r="AE97" s="215" t="s">
        <v>156</v>
      </c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8" t="str">
        <f>C97</f>
        <v>Aplikace na kamennou římsu.</v>
      </c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16"/>
      <c r="B98" s="223"/>
      <c r="C98" s="272" t="s">
        <v>261</v>
      </c>
      <c r="D98" s="227"/>
      <c r="E98" s="233">
        <v>127.575</v>
      </c>
      <c r="F98" s="238"/>
      <c r="G98" s="238"/>
      <c r="H98" s="238"/>
      <c r="I98" s="238"/>
      <c r="J98" s="238"/>
      <c r="K98" s="238"/>
      <c r="L98" s="238"/>
      <c r="M98" s="238"/>
      <c r="N98" s="225"/>
      <c r="O98" s="225"/>
      <c r="P98" s="225"/>
      <c r="Q98" s="225"/>
      <c r="R98" s="225"/>
      <c r="S98" s="225"/>
      <c r="T98" s="226"/>
      <c r="U98" s="225"/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148</v>
      </c>
      <c r="AF98" s="215">
        <v>0</v>
      </c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16">
        <v>43</v>
      </c>
      <c r="B99" s="223" t="s">
        <v>262</v>
      </c>
      <c r="C99" s="271" t="s">
        <v>263</v>
      </c>
      <c r="D99" s="225" t="s">
        <v>154</v>
      </c>
      <c r="E99" s="232">
        <v>170.1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25">
        <v>0</v>
      </c>
      <c r="O99" s="225">
        <f>ROUND(E99*N99,5)</f>
        <v>0</v>
      </c>
      <c r="P99" s="225">
        <v>0</v>
      </c>
      <c r="Q99" s="225">
        <f>ROUND(E99*P99,5)</f>
        <v>0</v>
      </c>
      <c r="R99" s="225"/>
      <c r="S99" s="225"/>
      <c r="T99" s="226">
        <v>0</v>
      </c>
      <c r="U99" s="225">
        <f>ROUND(E99*T99,2)</f>
        <v>0</v>
      </c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143</v>
      </c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33.75" outlineLevel="1" x14ac:dyDescent="0.2">
      <c r="A100" s="216"/>
      <c r="B100" s="223"/>
      <c r="C100" s="273" t="s">
        <v>264</v>
      </c>
      <c r="D100" s="228"/>
      <c r="E100" s="234"/>
      <c r="F100" s="239"/>
      <c r="G100" s="240"/>
      <c r="H100" s="238"/>
      <c r="I100" s="238"/>
      <c r="J100" s="238"/>
      <c r="K100" s="238"/>
      <c r="L100" s="238"/>
      <c r="M100" s="238"/>
      <c r="N100" s="225"/>
      <c r="O100" s="225"/>
      <c r="P100" s="225"/>
      <c r="Q100" s="225"/>
      <c r="R100" s="225"/>
      <c r="S100" s="225"/>
      <c r="T100" s="226"/>
      <c r="U100" s="22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156</v>
      </c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8" t="str">
        <f>C100</f>
        <v>Lokální odsolování - místa trvale zavlhčená, místa s bílými výkvěty a plochy, kde bylo zjištěno zasolení analýzou vzorků hornin (vhodné cyklus jednou zopakovat).  Stanoveno na základě zpracovaného restaurátorského průzkumu.</v>
      </c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16"/>
      <c r="B101" s="223"/>
      <c r="C101" s="272" t="s">
        <v>265</v>
      </c>
      <c r="D101" s="227"/>
      <c r="E101" s="233">
        <v>170.1</v>
      </c>
      <c r="F101" s="238"/>
      <c r="G101" s="238"/>
      <c r="H101" s="238"/>
      <c r="I101" s="238"/>
      <c r="J101" s="238"/>
      <c r="K101" s="238"/>
      <c r="L101" s="238"/>
      <c r="M101" s="238"/>
      <c r="N101" s="225"/>
      <c r="O101" s="225"/>
      <c r="P101" s="225"/>
      <c r="Q101" s="225"/>
      <c r="R101" s="225"/>
      <c r="S101" s="225"/>
      <c r="T101" s="226"/>
      <c r="U101" s="22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148</v>
      </c>
      <c r="AF101" s="215">
        <v>0</v>
      </c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16">
        <v>44</v>
      </c>
      <c r="B102" s="223" t="s">
        <v>266</v>
      </c>
      <c r="C102" s="271" t="s">
        <v>267</v>
      </c>
      <c r="D102" s="225" t="s">
        <v>154</v>
      </c>
      <c r="E102" s="232">
        <v>510.3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25">
        <v>0</v>
      </c>
      <c r="O102" s="225">
        <f>ROUND(E102*N102,5)</f>
        <v>0</v>
      </c>
      <c r="P102" s="225">
        <v>0</v>
      </c>
      <c r="Q102" s="225">
        <f>ROUND(E102*P102,5)</f>
        <v>0</v>
      </c>
      <c r="R102" s="225"/>
      <c r="S102" s="225"/>
      <c r="T102" s="226">
        <v>0</v>
      </c>
      <c r="U102" s="225">
        <f>ROUND(E102*T102,2)</f>
        <v>0</v>
      </c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143</v>
      </c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ht="22.5" outlineLevel="1" x14ac:dyDescent="0.2">
      <c r="A103" s="216"/>
      <c r="B103" s="223"/>
      <c r="C103" s="273" t="s">
        <v>268</v>
      </c>
      <c r="D103" s="228"/>
      <c r="E103" s="234"/>
      <c r="F103" s="239"/>
      <c r="G103" s="240"/>
      <c r="H103" s="238"/>
      <c r="I103" s="238"/>
      <c r="J103" s="238"/>
      <c r="K103" s="238"/>
      <c r="L103" s="238"/>
      <c r="M103" s="238"/>
      <c r="N103" s="225"/>
      <c r="O103" s="225"/>
      <c r="P103" s="225"/>
      <c r="Q103" s="225"/>
      <c r="R103" s="225"/>
      <c r="S103" s="225"/>
      <c r="T103" s="226"/>
      <c r="U103" s="22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156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8" t="str">
        <f>C103</f>
        <v>Konzervace exponovaných povrchů, algicidní na všech površích a hydrofobní na římsách. Stanoveno na základě zpracovaného restaurátorského průzkumu.</v>
      </c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16"/>
      <c r="B104" s="223"/>
      <c r="C104" s="272" t="s">
        <v>269</v>
      </c>
      <c r="D104" s="227"/>
      <c r="E104" s="233">
        <v>510.3</v>
      </c>
      <c r="F104" s="238"/>
      <c r="G104" s="238"/>
      <c r="H104" s="238"/>
      <c r="I104" s="238"/>
      <c r="J104" s="238"/>
      <c r="K104" s="238"/>
      <c r="L104" s="238"/>
      <c r="M104" s="238"/>
      <c r="N104" s="225"/>
      <c r="O104" s="225"/>
      <c r="P104" s="225"/>
      <c r="Q104" s="225"/>
      <c r="R104" s="225"/>
      <c r="S104" s="225"/>
      <c r="T104" s="226"/>
      <c r="U104" s="22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148</v>
      </c>
      <c r="AF104" s="215">
        <v>0</v>
      </c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ht="22.5" outlineLevel="1" x14ac:dyDescent="0.2">
      <c r="A105" s="216">
        <v>45</v>
      </c>
      <c r="B105" s="223" t="s">
        <v>270</v>
      </c>
      <c r="C105" s="271" t="s">
        <v>271</v>
      </c>
      <c r="D105" s="225" t="s">
        <v>154</v>
      </c>
      <c r="E105" s="232">
        <v>750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25">
        <v>1.8000000000000001E-4</v>
      </c>
      <c r="O105" s="225">
        <f>ROUND(E105*N105,5)</f>
        <v>0.13500000000000001</v>
      </c>
      <c r="P105" s="225">
        <v>0</v>
      </c>
      <c r="Q105" s="225">
        <f>ROUND(E105*P105,5)</f>
        <v>0</v>
      </c>
      <c r="R105" s="225"/>
      <c r="S105" s="225"/>
      <c r="T105" s="226">
        <v>0.03</v>
      </c>
      <c r="U105" s="225">
        <f>ROUND(E105*T105,2)</f>
        <v>22.5</v>
      </c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 t="s">
        <v>143</v>
      </c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16"/>
      <c r="B106" s="223"/>
      <c r="C106" s="272" t="s">
        <v>272</v>
      </c>
      <c r="D106" s="227"/>
      <c r="E106" s="233">
        <v>750</v>
      </c>
      <c r="F106" s="238"/>
      <c r="G106" s="238"/>
      <c r="H106" s="238"/>
      <c r="I106" s="238"/>
      <c r="J106" s="238"/>
      <c r="K106" s="238"/>
      <c r="L106" s="238"/>
      <c r="M106" s="238"/>
      <c r="N106" s="225"/>
      <c r="O106" s="225"/>
      <c r="P106" s="225"/>
      <c r="Q106" s="225"/>
      <c r="R106" s="225"/>
      <c r="S106" s="225"/>
      <c r="T106" s="226"/>
      <c r="U106" s="22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148</v>
      </c>
      <c r="AF106" s="215">
        <v>0</v>
      </c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x14ac:dyDescent="0.2">
      <c r="A107" s="217" t="s">
        <v>138</v>
      </c>
      <c r="B107" s="224" t="s">
        <v>75</v>
      </c>
      <c r="C107" s="274" t="s">
        <v>76</v>
      </c>
      <c r="D107" s="229"/>
      <c r="E107" s="235"/>
      <c r="F107" s="241"/>
      <c r="G107" s="241">
        <f>SUMIF(AE108:AE110,"&lt;&gt;NOR",G108:G110)</f>
        <v>0</v>
      </c>
      <c r="H107" s="241"/>
      <c r="I107" s="241">
        <f>SUM(I108:I110)</f>
        <v>0</v>
      </c>
      <c r="J107" s="241"/>
      <c r="K107" s="241">
        <f>SUM(K108:K110)</f>
        <v>0</v>
      </c>
      <c r="L107" s="241"/>
      <c r="M107" s="241">
        <f>SUM(M108:M110)</f>
        <v>0</v>
      </c>
      <c r="N107" s="229"/>
      <c r="O107" s="229">
        <f>SUM(O108:O110)</f>
        <v>33.718350000000001</v>
      </c>
      <c r="P107" s="229"/>
      <c r="Q107" s="229">
        <f>SUM(Q108:Q110)</f>
        <v>0</v>
      </c>
      <c r="R107" s="229"/>
      <c r="S107" s="229"/>
      <c r="T107" s="230"/>
      <c r="U107" s="229">
        <f>SUM(U108:U110)</f>
        <v>34.450000000000003</v>
      </c>
      <c r="AE107" t="s">
        <v>139</v>
      </c>
    </row>
    <row r="108" spans="1:60" outlineLevel="1" x14ac:dyDescent="0.2">
      <c r="A108" s="216">
        <v>46</v>
      </c>
      <c r="B108" s="223" t="s">
        <v>273</v>
      </c>
      <c r="C108" s="271" t="s">
        <v>274</v>
      </c>
      <c r="D108" s="225" t="s">
        <v>142</v>
      </c>
      <c r="E108" s="232">
        <v>13.3538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25">
        <v>2.5249999999999999</v>
      </c>
      <c r="O108" s="225">
        <f>ROUND(E108*N108,5)</f>
        <v>33.718350000000001</v>
      </c>
      <c r="P108" s="225">
        <v>0</v>
      </c>
      <c r="Q108" s="225">
        <f>ROUND(E108*P108,5)</f>
        <v>0</v>
      </c>
      <c r="R108" s="225"/>
      <c r="S108" s="225"/>
      <c r="T108" s="226">
        <v>2.58</v>
      </c>
      <c r="U108" s="225">
        <f>ROUND(E108*T108,2)</f>
        <v>34.450000000000003</v>
      </c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143</v>
      </c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16"/>
      <c r="B109" s="223"/>
      <c r="C109" s="273" t="s">
        <v>275</v>
      </c>
      <c r="D109" s="228"/>
      <c r="E109" s="234"/>
      <c r="F109" s="239"/>
      <c r="G109" s="240"/>
      <c r="H109" s="238"/>
      <c r="I109" s="238"/>
      <c r="J109" s="238"/>
      <c r="K109" s="238"/>
      <c r="L109" s="238"/>
      <c r="M109" s="238"/>
      <c r="N109" s="225"/>
      <c r="O109" s="225"/>
      <c r="P109" s="225"/>
      <c r="Q109" s="225"/>
      <c r="R109" s="225"/>
      <c r="S109" s="225"/>
      <c r="T109" s="226"/>
      <c r="U109" s="22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156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8" t="str">
        <f>C109</f>
        <v>Bet. podklad pod drenáž.</v>
      </c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16"/>
      <c r="B110" s="223"/>
      <c r="C110" s="272" t="s">
        <v>276</v>
      </c>
      <c r="D110" s="227"/>
      <c r="E110" s="233">
        <v>13.3538</v>
      </c>
      <c r="F110" s="238"/>
      <c r="G110" s="238"/>
      <c r="H110" s="238"/>
      <c r="I110" s="238"/>
      <c r="J110" s="238"/>
      <c r="K110" s="238"/>
      <c r="L110" s="238"/>
      <c r="M110" s="238"/>
      <c r="N110" s="225"/>
      <c r="O110" s="225"/>
      <c r="P110" s="225"/>
      <c r="Q110" s="225"/>
      <c r="R110" s="225"/>
      <c r="S110" s="225"/>
      <c r="T110" s="226"/>
      <c r="U110" s="22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148</v>
      </c>
      <c r="AF110" s="215">
        <v>0</v>
      </c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x14ac:dyDescent="0.2">
      <c r="A111" s="217" t="s">
        <v>138</v>
      </c>
      <c r="B111" s="224" t="s">
        <v>77</v>
      </c>
      <c r="C111" s="274" t="s">
        <v>78</v>
      </c>
      <c r="D111" s="229"/>
      <c r="E111" s="235"/>
      <c r="F111" s="241"/>
      <c r="G111" s="241">
        <f>SUMIF(AE112:AE125,"&lt;&gt;NOR",G112:G125)</f>
        <v>0</v>
      </c>
      <c r="H111" s="241"/>
      <c r="I111" s="241">
        <f>SUM(I112:I125)</f>
        <v>0</v>
      </c>
      <c r="J111" s="241"/>
      <c r="K111" s="241">
        <f>SUM(K112:K125)</f>
        <v>0</v>
      </c>
      <c r="L111" s="241"/>
      <c r="M111" s="241">
        <f>SUM(M112:M125)</f>
        <v>0</v>
      </c>
      <c r="N111" s="229"/>
      <c r="O111" s="229">
        <f>SUM(O112:O125)</f>
        <v>12.21167</v>
      </c>
      <c r="P111" s="229"/>
      <c r="Q111" s="229">
        <f>SUM(Q112:Q125)</f>
        <v>0</v>
      </c>
      <c r="R111" s="229"/>
      <c r="S111" s="229"/>
      <c r="T111" s="230"/>
      <c r="U111" s="229">
        <f>SUM(U112:U125)</f>
        <v>250.64</v>
      </c>
      <c r="AE111" t="s">
        <v>139</v>
      </c>
    </row>
    <row r="112" spans="1:60" outlineLevel="1" x14ac:dyDescent="0.2">
      <c r="A112" s="216">
        <v>47</v>
      </c>
      <c r="B112" s="223" t="s">
        <v>277</v>
      </c>
      <c r="C112" s="271" t="s">
        <v>278</v>
      </c>
      <c r="D112" s="225" t="s">
        <v>239</v>
      </c>
      <c r="E112" s="232">
        <v>65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25">
        <v>4.1279999999999997E-2</v>
      </c>
      <c r="O112" s="225">
        <f>ROUND(E112*N112,5)</f>
        <v>2.6831999999999998</v>
      </c>
      <c r="P112" s="225">
        <v>0</v>
      </c>
      <c r="Q112" s="225">
        <f>ROUND(E112*P112,5)</f>
        <v>0</v>
      </c>
      <c r="R112" s="225"/>
      <c r="S112" s="225"/>
      <c r="T112" s="226">
        <v>0.83</v>
      </c>
      <c r="U112" s="225">
        <f>ROUND(E112*T112,2)</f>
        <v>53.95</v>
      </c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143</v>
      </c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16"/>
      <c r="B113" s="223"/>
      <c r="C113" s="272" t="s">
        <v>279</v>
      </c>
      <c r="D113" s="227"/>
      <c r="E113" s="233">
        <v>65</v>
      </c>
      <c r="F113" s="238"/>
      <c r="G113" s="238"/>
      <c r="H113" s="238"/>
      <c r="I113" s="238"/>
      <c r="J113" s="238"/>
      <c r="K113" s="238"/>
      <c r="L113" s="238"/>
      <c r="M113" s="238"/>
      <c r="N113" s="225"/>
      <c r="O113" s="225"/>
      <c r="P113" s="225"/>
      <c r="Q113" s="225"/>
      <c r="R113" s="225"/>
      <c r="S113" s="225"/>
      <c r="T113" s="226"/>
      <c r="U113" s="22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148</v>
      </c>
      <c r="AF113" s="215">
        <v>0</v>
      </c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16">
        <v>48</v>
      </c>
      <c r="B114" s="223" t="s">
        <v>280</v>
      </c>
      <c r="C114" s="271" t="s">
        <v>281</v>
      </c>
      <c r="D114" s="225" t="s">
        <v>239</v>
      </c>
      <c r="E114" s="232">
        <v>20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25">
        <v>6.59E-2</v>
      </c>
      <c r="O114" s="225">
        <f>ROUND(E114*N114,5)</f>
        <v>1.3180000000000001</v>
      </c>
      <c r="P114" s="225">
        <v>0</v>
      </c>
      <c r="Q114" s="225">
        <f>ROUND(E114*P114,5)</f>
        <v>0</v>
      </c>
      <c r="R114" s="225"/>
      <c r="S114" s="225"/>
      <c r="T114" s="226">
        <v>0.99</v>
      </c>
      <c r="U114" s="225">
        <f>ROUND(E114*T114,2)</f>
        <v>19.8</v>
      </c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143</v>
      </c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16"/>
      <c r="B115" s="223"/>
      <c r="C115" s="272" t="s">
        <v>282</v>
      </c>
      <c r="D115" s="227"/>
      <c r="E115" s="233">
        <v>20</v>
      </c>
      <c r="F115" s="238"/>
      <c r="G115" s="238"/>
      <c r="H115" s="238"/>
      <c r="I115" s="238"/>
      <c r="J115" s="238"/>
      <c r="K115" s="238"/>
      <c r="L115" s="238"/>
      <c r="M115" s="238"/>
      <c r="N115" s="225"/>
      <c r="O115" s="225"/>
      <c r="P115" s="225"/>
      <c r="Q115" s="225"/>
      <c r="R115" s="225"/>
      <c r="S115" s="225"/>
      <c r="T115" s="226"/>
      <c r="U115" s="22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148</v>
      </c>
      <c r="AF115" s="215">
        <v>0</v>
      </c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16">
        <v>49</v>
      </c>
      <c r="B116" s="223" t="s">
        <v>283</v>
      </c>
      <c r="C116" s="271" t="s">
        <v>284</v>
      </c>
      <c r="D116" s="225" t="s">
        <v>239</v>
      </c>
      <c r="E116" s="232">
        <v>67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25">
        <v>9.5200000000000007E-2</v>
      </c>
      <c r="O116" s="225">
        <f>ROUND(E116*N116,5)</f>
        <v>6.3784000000000001</v>
      </c>
      <c r="P116" s="225">
        <v>0</v>
      </c>
      <c r="Q116" s="225">
        <f>ROUND(E116*P116,5)</f>
        <v>0</v>
      </c>
      <c r="R116" s="225"/>
      <c r="S116" s="225"/>
      <c r="T116" s="226">
        <v>1.42</v>
      </c>
      <c r="U116" s="225">
        <f>ROUND(E116*T116,2)</f>
        <v>95.14</v>
      </c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143</v>
      </c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16"/>
      <c r="B117" s="223"/>
      <c r="C117" s="272" t="s">
        <v>285</v>
      </c>
      <c r="D117" s="227"/>
      <c r="E117" s="233">
        <v>67</v>
      </c>
      <c r="F117" s="238"/>
      <c r="G117" s="238"/>
      <c r="H117" s="238"/>
      <c r="I117" s="238"/>
      <c r="J117" s="238"/>
      <c r="K117" s="238"/>
      <c r="L117" s="238"/>
      <c r="M117" s="238"/>
      <c r="N117" s="225"/>
      <c r="O117" s="225"/>
      <c r="P117" s="225"/>
      <c r="Q117" s="225"/>
      <c r="R117" s="225"/>
      <c r="S117" s="225"/>
      <c r="T117" s="226"/>
      <c r="U117" s="22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148</v>
      </c>
      <c r="AF117" s="215">
        <v>0</v>
      </c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16">
        <v>50</v>
      </c>
      <c r="B118" s="223" t="s">
        <v>286</v>
      </c>
      <c r="C118" s="271" t="s">
        <v>287</v>
      </c>
      <c r="D118" s="225" t="s">
        <v>239</v>
      </c>
      <c r="E118" s="232">
        <v>3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25">
        <v>0.14408000000000001</v>
      </c>
      <c r="O118" s="225">
        <f>ROUND(E118*N118,5)</f>
        <v>0.43224000000000001</v>
      </c>
      <c r="P118" s="225">
        <v>0</v>
      </c>
      <c r="Q118" s="225">
        <f>ROUND(E118*P118,5)</f>
        <v>0</v>
      </c>
      <c r="R118" s="225"/>
      <c r="S118" s="225"/>
      <c r="T118" s="226">
        <v>2.34</v>
      </c>
      <c r="U118" s="225">
        <f>ROUND(E118*T118,2)</f>
        <v>7.02</v>
      </c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143</v>
      </c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16"/>
      <c r="B119" s="223"/>
      <c r="C119" s="272" t="s">
        <v>67</v>
      </c>
      <c r="D119" s="227"/>
      <c r="E119" s="233">
        <v>3</v>
      </c>
      <c r="F119" s="238"/>
      <c r="G119" s="238"/>
      <c r="H119" s="238"/>
      <c r="I119" s="238"/>
      <c r="J119" s="238"/>
      <c r="K119" s="238"/>
      <c r="L119" s="238"/>
      <c r="M119" s="238"/>
      <c r="N119" s="225"/>
      <c r="O119" s="225"/>
      <c r="P119" s="225"/>
      <c r="Q119" s="225"/>
      <c r="R119" s="225"/>
      <c r="S119" s="225"/>
      <c r="T119" s="226"/>
      <c r="U119" s="22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148</v>
      </c>
      <c r="AF119" s="215">
        <v>0</v>
      </c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16">
        <v>51</v>
      </c>
      <c r="B120" s="223" t="s">
        <v>288</v>
      </c>
      <c r="C120" s="271" t="s">
        <v>289</v>
      </c>
      <c r="D120" s="225" t="s">
        <v>290</v>
      </c>
      <c r="E120" s="232">
        <v>7704311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25">
        <v>0</v>
      </c>
      <c r="O120" s="225">
        <f>ROUND(E120*N120,5)</f>
        <v>0</v>
      </c>
      <c r="P120" s="225">
        <v>0</v>
      </c>
      <c r="Q120" s="225">
        <f>ROUND(E120*P120,5)</f>
        <v>0</v>
      </c>
      <c r="R120" s="225"/>
      <c r="S120" s="225"/>
      <c r="T120" s="226">
        <v>0</v>
      </c>
      <c r="U120" s="225">
        <f>ROUND(E120*T120,2)</f>
        <v>0</v>
      </c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291</v>
      </c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16"/>
      <c r="B121" s="223"/>
      <c r="C121" s="273" t="s">
        <v>292</v>
      </c>
      <c r="D121" s="228"/>
      <c r="E121" s="234"/>
      <c r="F121" s="239"/>
      <c r="G121" s="240"/>
      <c r="H121" s="238"/>
      <c r="I121" s="238"/>
      <c r="J121" s="238"/>
      <c r="K121" s="238"/>
      <c r="L121" s="238"/>
      <c r="M121" s="238"/>
      <c r="N121" s="225"/>
      <c r="O121" s="225"/>
      <c r="P121" s="225"/>
      <c r="Q121" s="225"/>
      <c r="R121" s="225"/>
      <c r="S121" s="225"/>
      <c r="T121" s="226"/>
      <c r="U121" s="22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 t="s">
        <v>156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8" t="str">
        <f>C121</f>
        <v>Cena stanovena na základě předběžné poptávky. Viz. výpis výplní otvorů - repliky.</v>
      </c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16"/>
      <c r="B122" s="223"/>
      <c r="C122" s="273" t="s">
        <v>293</v>
      </c>
      <c r="D122" s="228"/>
      <c r="E122" s="234"/>
      <c r="F122" s="239"/>
      <c r="G122" s="240"/>
      <c r="H122" s="238"/>
      <c r="I122" s="238"/>
      <c r="J122" s="238"/>
      <c r="K122" s="238"/>
      <c r="L122" s="238"/>
      <c r="M122" s="238"/>
      <c r="N122" s="225"/>
      <c r="O122" s="225"/>
      <c r="P122" s="225"/>
      <c r="Q122" s="225"/>
      <c r="R122" s="225"/>
      <c r="S122" s="225"/>
      <c r="T122" s="226"/>
      <c r="U122" s="22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156</v>
      </c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8" t="str">
        <f>C122</f>
        <v>(Uw = 1,20 W/m2K a lepší)</v>
      </c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16">
        <v>52</v>
      </c>
      <c r="B123" s="223" t="s">
        <v>294</v>
      </c>
      <c r="C123" s="271" t="s">
        <v>295</v>
      </c>
      <c r="D123" s="225" t="s">
        <v>290</v>
      </c>
      <c r="E123" s="232">
        <v>4129868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25">
        <v>0</v>
      </c>
      <c r="O123" s="225">
        <f>ROUND(E123*N123,5)</f>
        <v>0</v>
      </c>
      <c r="P123" s="225">
        <v>0</v>
      </c>
      <c r="Q123" s="225">
        <f>ROUND(E123*P123,5)</f>
        <v>0</v>
      </c>
      <c r="R123" s="225"/>
      <c r="S123" s="225"/>
      <c r="T123" s="226">
        <v>0</v>
      </c>
      <c r="U123" s="225">
        <f>ROUND(E123*T123,2)</f>
        <v>0</v>
      </c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291</v>
      </c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16"/>
      <c r="B124" s="223"/>
      <c r="C124" s="273" t="s">
        <v>296</v>
      </c>
      <c r="D124" s="228"/>
      <c r="E124" s="234"/>
      <c r="F124" s="239"/>
      <c r="G124" s="240"/>
      <c r="H124" s="238"/>
      <c r="I124" s="238"/>
      <c r="J124" s="238"/>
      <c r="K124" s="238"/>
      <c r="L124" s="238"/>
      <c r="M124" s="238"/>
      <c r="N124" s="225"/>
      <c r="O124" s="225"/>
      <c r="P124" s="225"/>
      <c r="Q124" s="225"/>
      <c r="R124" s="225"/>
      <c r="S124" s="225"/>
      <c r="T124" s="226"/>
      <c r="U124" s="22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156</v>
      </c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8" t="str">
        <f>C124</f>
        <v>Viz. výpis výplní otvorů - repase.</v>
      </c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16">
        <v>53</v>
      </c>
      <c r="B125" s="223" t="s">
        <v>297</v>
      </c>
      <c r="C125" s="271" t="s">
        <v>298</v>
      </c>
      <c r="D125" s="225" t="s">
        <v>176</v>
      </c>
      <c r="E125" s="232">
        <v>210.5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25">
        <v>6.6499999999999997E-3</v>
      </c>
      <c r="O125" s="225">
        <f>ROUND(E125*N125,5)</f>
        <v>1.3998299999999999</v>
      </c>
      <c r="P125" s="225">
        <v>0</v>
      </c>
      <c r="Q125" s="225">
        <f>ROUND(E125*P125,5)</f>
        <v>0</v>
      </c>
      <c r="R125" s="225"/>
      <c r="S125" s="225"/>
      <c r="T125" s="226">
        <v>0.35499999999999998</v>
      </c>
      <c r="U125" s="225">
        <f>ROUND(E125*T125,2)</f>
        <v>74.73</v>
      </c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 t="s">
        <v>143</v>
      </c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x14ac:dyDescent="0.2">
      <c r="A126" s="217" t="s">
        <v>138</v>
      </c>
      <c r="B126" s="224" t="s">
        <v>79</v>
      </c>
      <c r="C126" s="274" t="s">
        <v>80</v>
      </c>
      <c r="D126" s="229"/>
      <c r="E126" s="235"/>
      <c r="F126" s="241"/>
      <c r="G126" s="241">
        <f>SUMIF(AE127:AE133,"&lt;&gt;NOR",G127:G133)</f>
        <v>0</v>
      </c>
      <c r="H126" s="241"/>
      <c r="I126" s="241">
        <f>SUM(I127:I133)</f>
        <v>0</v>
      </c>
      <c r="J126" s="241"/>
      <c r="K126" s="241">
        <f>SUM(K127:K133)</f>
        <v>0</v>
      </c>
      <c r="L126" s="241"/>
      <c r="M126" s="241">
        <f>SUM(M127:M133)</f>
        <v>0</v>
      </c>
      <c r="N126" s="229"/>
      <c r="O126" s="229">
        <f>SUM(O127:O133)</f>
        <v>0.49010000000000004</v>
      </c>
      <c r="P126" s="229"/>
      <c r="Q126" s="229">
        <f>SUM(Q127:Q133)</f>
        <v>0</v>
      </c>
      <c r="R126" s="229"/>
      <c r="S126" s="229"/>
      <c r="T126" s="230"/>
      <c r="U126" s="229">
        <f>SUM(U127:U133)</f>
        <v>112.55</v>
      </c>
      <c r="AE126" t="s">
        <v>139</v>
      </c>
    </row>
    <row r="127" spans="1:60" outlineLevel="1" x14ac:dyDescent="0.2">
      <c r="A127" s="216">
        <v>54</v>
      </c>
      <c r="B127" s="223" t="s">
        <v>299</v>
      </c>
      <c r="C127" s="271" t="s">
        <v>300</v>
      </c>
      <c r="D127" s="225" t="s">
        <v>176</v>
      </c>
      <c r="E127" s="232">
        <v>267.07499999999999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25">
        <v>0</v>
      </c>
      <c r="O127" s="225">
        <f>ROUND(E127*N127,5)</f>
        <v>0</v>
      </c>
      <c r="P127" s="225">
        <v>0</v>
      </c>
      <c r="Q127" s="225">
        <f>ROUND(E127*P127,5)</f>
        <v>0</v>
      </c>
      <c r="R127" s="225"/>
      <c r="S127" s="225"/>
      <c r="T127" s="226">
        <v>0.05</v>
      </c>
      <c r="U127" s="225">
        <f>ROUND(E127*T127,2)</f>
        <v>13.35</v>
      </c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 t="s">
        <v>143</v>
      </c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16"/>
      <c r="B128" s="223"/>
      <c r="C128" s="272" t="s">
        <v>301</v>
      </c>
      <c r="D128" s="227"/>
      <c r="E128" s="233">
        <v>267.07499999999999</v>
      </c>
      <c r="F128" s="238"/>
      <c r="G128" s="238"/>
      <c r="H128" s="238"/>
      <c r="I128" s="238"/>
      <c r="J128" s="238"/>
      <c r="K128" s="238"/>
      <c r="L128" s="238"/>
      <c r="M128" s="238"/>
      <c r="N128" s="225"/>
      <c r="O128" s="225"/>
      <c r="P128" s="225"/>
      <c r="Q128" s="225"/>
      <c r="R128" s="225"/>
      <c r="S128" s="225"/>
      <c r="T128" s="226"/>
      <c r="U128" s="22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 t="s">
        <v>148</v>
      </c>
      <c r="AF128" s="215">
        <v>0</v>
      </c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16">
        <v>55</v>
      </c>
      <c r="B129" s="223" t="s">
        <v>302</v>
      </c>
      <c r="C129" s="271" t="s">
        <v>303</v>
      </c>
      <c r="D129" s="225" t="s">
        <v>176</v>
      </c>
      <c r="E129" s="232">
        <v>271.08109999999999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25">
        <v>8.0000000000000004E-4</v>
      </c>
      <c r="O129" s="225">
        <f>ROUND(E129*N129,5)</f>
        <v>0.21686</v>
      </c>
      <c r="P129" s="225">
        <v>0</v>
      </c>
      <c r="Q129" s="225">
        <f>ROUND(E129*P129,5)</f>
        <v>0</v>
      </c>
      <c r="R129" s="225"/>
      <c r="S129" s="225"/>
      <c r="T129" s="226">
        <v>0</v>
      </c>
      <c r="U129" s="225">
        <f>ROUND(E129*T129,2)</f>
        <v>0</v>
      </c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291</v>
      </c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16"/>
      <c r="B130" s="223"/>
      <c r="C130" s="272" t="s">
        <v>304</v>
      </c>
      <c r="D130" s="227"/>
      <c r="E130" s="233">
        <v>271.08109999999999</v>
      </c>
      <c r="F130" s="238"/>
      <c r="G130" s="238"/>
      <c r="H130" s="238"/>
      <c r="I130" s="238"/>
      <c r="J130" s="238"/>
      <c r="K130" s="238"/>
      <c r="L130" s="238"/>
      <c r="M130" s="238"/>
      <c r="N130" s="225"/>
      <c r="O130" s="225"/>
      <c r="P130" s="225"/>
      <c r="Q130" s="225"/>
      <c r="R130" s="225"/>
      <c r="S130" s="225"/>
      <c r="T130" s="226"/>
      <c r="U130" s="22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148</v>
      </c>
      <c r="AF130" s="215">
        <v>0</v>
      </c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16">
        <v>56</v>
      </c>
      <c r="B131" s="223" t="s">
        <v>305</v>
      </c>
      <c r="C131" s="271" t="s">
        <v>306</v>
      </c>
      <c r="D131" s="225" t="s">
        <v>239</v>
      </c>
      <c r="E131" s="232">
        <v>19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25">
        <v>1.41E-2</v>
      </c>
      <c r="O131" s="225">
        <f>ROUND(E131*N131,5)</f>
        <v>0.26790000000000003</v>
      </c>
      <c r="P131" s="225">
        <v>0</v>
      </c>
      <c r="Q131" s="225">
        <f>ROUND(E131*P131,5)</f>
        <v>0</v>
      </c>
      <c r="R131" s="225"/>
      <c r="S131" s="225"/>
      <c r="T131" s="226">
        <v>4.5039999999999996</v>
      </c>
      <c r="U131" s="225">
        <f>ROUND(E131*T131,2)</f>
        <v>85.58</v>
      </c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143</v>
      </c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16">
        <v>57</v>
      </c>
      <c r="B132" s="223" t="s">
        <v>307</v>
      </c>
      <c r="C132" s="271" t="s">
        <v>308</v>
      </c>
      <c r="D132" s="225" t="s">
        <v>176</v>
      </c>
      <c r="E132" s="232">
        <v>267.07499999999999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25">
        <v>2.0000000000000002E-5</v>
      </c>
      <c r="O132" s="225">
        <f>ROUND(E132*N132,5)</f>
        <v>5.3400000000000001E-3</v>
      </c>
      <c r="P132" s="225">
        <v>0</v>
      </c>
      <c r="Q132" s="225">
        <f>ROUND(E132*P132,5)</f>
        <v>0</v>
      </c>
      <c r="R132" s="225"/>
      <c r="S132" s="225"/>
      <c r="T132" s="226">
        <v>5.0999999999999997E-2</v>
      </c>
      <c r="U132" s="225">
        <f>ROUND(E132*T132,2)</f>
        <v>13.62</v>
      </c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 t="s">
        <v>143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16">
        <v>58</v>
      </c>
      <c r="B133" s="223" t="s">
        <v>309</v>
      </c>
      <c r="C133" s="271" t="s">
        <v>310</v>
      </c>
      <c r="D133" s="225" t="s">
        <v>154</v>
      </c>
      <c r="E133" s="232">
        <v>320.5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25">
        <v>0</v>
      </c>
      <c r="O133" s="225">
        <f>ROUND(E133*N133,5)</f>
        <v>0</v>
      </c>
      <c r="P133" s="225">
        <v>0</v>
      </c>
      <c r="Q133" s="225">
        <f>ROUND(E133*P133,5)</f>
        <v>0</v>
      </c>
      <c r="R133" s="225"/>
      <c r="S133" s="225"/>
      <c r="T133" s="226">
        <v>0</v>
      </c>
      <c r="U133" s="225">
        <f>ROUND(E133*T133,2)</f>
        <v>0</v>
      </c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 t="s">
        <v>143</v>
      </c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x14ac:dyDescent="0.2">
      <c r="A134" s="217" t="s">
        <v>138</v>
      </c>
      <c r="B134" s="224" t="s">
        <v>81</v>
      </c>
      <c r="C134" s="274" t="s">
        <v>82</v>
      </c>
      <c r="D134" s="229"/>
      <c r="E134" s="235"/>
      <c r="F134" s="241"/>
      <c r="G134" s="241">
        <f>SUMIF(AE135:AE135,"&lt;&gt;NOR",G135:G135)</f>
        <v>0</v>
      </c>
      <c r="H134" s="241"/>
      <c r="I134" s="241">
        <f>SUM(I135:I135)</f>
        <v>0</v>
      </c>
      <c r="J134" s="241"/>
      <c r="K134" s="241">
        <f>SUM(K135:K135)</f>
        <v>0</v>
      </c>
      <c r="L134" s="241"/>
      <c r="M134" s="241">
        <f>SUM(M135:M135)</f>
        <v>0</v>
      </c>
      <c r="N134" s="229"/>
      <c r="O134" s="229">
        <f>SUM(O135:O135)</f>
        <v>0</v>
      </c>
      <c r="P134" s="229"/>
      <c r="Q134" s="229">
        <f>SUM(Q135:Q135)</f>
        <v>0</v>
      </c>
      <c r="R134" s="229"/>
      <c r="S134" s="229"/>
      <c r="T134" s="230"/>
      <c r="U134" s="229">
        <f>SUM(U135:U135)</f>
        <v>1.17</v>
      </c>
      <c r="AE134" t="s">
        <v>139</v>
      </c>
    </row>
    <row r="135" spans="1:60" outlineLevel="1" x14ac:dyDescent="0.2">
      <c r="A135" s="216">
        <v>59</v>
      </c>
      <c r="B135" s="223" t="s">
        <v>311</v>
      </c>
      <c r="C135" s="271" t="s">
        <v>312</v>
      </c>
      <c r="D135" s="225" t="s">
        <v>176</v>
      </c>
      <c r="E135" s="232">
        <v>31.6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25">
        <v>0</v>
      </c>
      <c r="O135" s="225">
        <f>ROUND(E135*N135,5)</f>
        <v>0</v>
      </c>
      <c r="P135" s="225">
        <v>0</v>
      </c>
      <c r="Q135" s="225">
        <f>ROUND(E135*P135,5)</f>
        <v>0</v>
      </c>
      <c r="R135" s="225"/>
      <c r="S135" s="225"/>
      <c r="T135" s="226">
        <v>3.6999999999999998E-2</v>
      </c>
      <c r="U135" s="225">
        <f>ROUND(E135*T135,2)</f>
        <v>1.17</v>
      </c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 t="s">
        <v>143</v>
      </c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x14ac:dyDescent="0.2">
      <c r="A136" s="217" t="s">
        <v>138</v>
      </c>
      <c r="B136" s="224" t="s">
        <v>83</v>
      </c>
      <c r="C136" s="274" t="s">
        <v>84</v>
      </c>
      <c r="D136" s="229"/>
      <c r="E136" s="235"/>
      <c r="F136" s="241"/>
      <c r="G136" s="241">
        <f>SUMIF(AE137:AE140,"&lt;&gt;NOR",G137:G140)</f>
        <v>0</v>
      </c>
      <c r="H136" s="241"/>
      <c r="I136" s="241">
        <f>SUM(I137:I140)</f>
        <v>0</v>
      </c>
      <c r="J136" s="241"/>
      <c r="K136" s="241">
        <f>SUM(K137:K140)</f>
        <v>0</v>
      </c>
      <c r="L136" s="241"/>
      <c r="M136" s="241">
        <f>SUM(M137:M140)</f>
        <v>0</v>
      </c>
      <c r="N136" s="229"/>
      <c r="O136" s="229">
        <f>SUM(O137:O140)</f>
        <v>108.273</v>
      </c>
      <c r="P136" s="229"/>
      <c r="Q136" s="229">
        <f>SUM(Q137:Q140)</f>
        <v>0</v>
      </c>
      <c r="R136" s="229"/>
      <c r="S136" s="229"/>
      <c r="T136" s="230"/>
      <c r="U136" s="229">
        <f>SUM(U137:U140)</f>
        <v>1412.7</v>
      </c>
      <c r="AE136" t="s">
        <v>139</v>
      </c>
    </row>
    <row r="137" spans="1:60" outlineLevel="1" x14ac:dyDescent="0.2">
      <c r="A137" s="216">
        <v>60</v>
      </c>
      <c r="B137" s="223" t="s">
        <v>313</v>
      </c>
      <c r="C137" s="271" t="s">
        <v>314</v>
      </c>
      <c r="D137" s="225" t="s">
        <v>154</v>
      </c>
      <c r="E137" s="232">
        <v>5100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25">
        <v>1.8380000000000001E-2</v>
      </c>
      <c r="O137" s="225">
        <f>ROUND(E137*N137,5)</f>
        <v>93.738</v>
      </c>
      <c r="P137" s="225">
        <v>0</v>
      </c>
      <c r="Q137" s="225">
        <f>ROUND(E137*P137,5)</f>
        <v>0</v>
      </c>
      <c r="R137" s="225"/>
      <c r="S137" s="225"/>
      <c r="T137" s="226">
        <v>0.13900000000000001</v>
      </c>
      <c r="U137" s="225">
        <f>ROUND(E137*T137,2)</f>
        <v>708.9</v>
      </c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 t="s">
        <v>143</v>
      </c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16">
        <v>61</v>
      </c>
      <c r="B138" s="223" t="s">
        <v>315</v>
      </c>
      <c r="C138" s="271" t="s">
        <v>316</v>
      </c>
      <c r="D138" s="225" t="s">
        <v>154</v>
      </c>
      <c r="E138" s="232">
        <v>15300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25">
        <v>9.5E-4</v>
      </c>
      <c r="O138" s="225">
        <f>ROUND(E138*N138,5)</f>
        <v>14.535</v>
      </c>
      <c r="P138" s="225">
        <v>0</v>
      </c>
      <c r="Q138" s="225">
        <f>ROUND(E138*P138,5)</f>
        <v>0</v>
      </c>
      <c r="R138" s="225"/>
      <c r="S138" s="225"/>
      <c r="T138" s="226">
        <v>7.0000000000000001E-3</v>
      </c>
      <c r="U138" s="225">
        <f>ROUND(E138*T138,2)</f>
        <v>107.1</v>
      </c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 t="s">
        <v>143</v>
      </c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16"/>
      <c r="B139" s="223"/>
      <c r="C139" s="272" t="s">
        <v>317</v>
      </c>
      <c r="D139" s="227"/>
      <c r="E139" s="233">
        <v>15300</v>
      </c>
      <c r="F139" s="238"/>
      <c r="G139" s="238"/>
      <c r="H139" s="238"/>
      <c r="I139" s="238"/>
      <c r="J139" s="238"/>
      <c r="K139" s="238"/>
      <c r="L139" s="238"/>
      <c r="M139" s="238"/>
      <c r="N139" s="225"/>
      <c r="O139" s="225"/>
      <c r="P139" s="225"/>
      <c r="Q139" s="225"/>
      <c r="R139" s="225"/>
      <c r="S139" s="225"/>
      <c r="T139" s="226"/>
      <c r="U139" s="22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 t="s">
        <v>148</v>
      </c>
      <c r="AF139" s="215">
        <v>0</v>
      </c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16">
        <v>62</v>
      </c>
      <c r="B140" s="223" t="s">
        <v>318</v>
      </c>
      <c r="C140" s="271" t="s">
        <v>319</v>
      </c>
      <c r="D140" s="225" t="s">
        <v>154</v>
      </c>
      <c r="E140" s="232">
        <v>5100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25">
        <v>0</v>
      </c>
      <c r="O140" s="225">
        <f>ROUND(E140*N140,5)</f>
        <v>0</v>
      </c>
      <c r="P140" s="225">
        <v>0</v>
      </c>
      <c r="Q140" s="225">
        <f>ROUND(E140*P140,5)</f>
        <v>0</v>
      </c>
      <c r="R140" s="225"/>
      <c r="S140" s="225"/>
      <c r="T140" s="226">
        <v>0.11700000000000001</v>
      </c>
      <c r="U140" s="225">
        <f>ROUND(E140*T140,2)</f>
        <v>596.70000000000005</v>
      </c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 t="s">
        <v>143</v>
      </c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x14ac:dyDescent="0.2">
      <c r="A141" s="217" t="s">
        <v>138</v>
      </c>
      <c r="B141" s="224" t="s">
        <v>85</v>
      </c>
      <c r="C141" s="274" t="s">
        <v>86</v>
      </c>
      <c r="D141" s="229"/>
      <c r="E141" s="235"/>
      <c r="F141" s="241"/>
      <c r="G141" s="241">
        <f>SUMIF(AE142:AE151,"&lt;&gt;NOR",G142:G151)</f>
        <v>0</v>
      </c>
      <c r="H141" s="241"/>
      <c r="I141" s="241">
        <f>SUM(I142:I151)</f>
        <v>0</v>
      </c>
      <c r="J141" s="241"/>
      <c r="K141" s="241">
        <f>SUM(K142:K151)</f>
        <v>0</v>
      </c>
      <c r="L141" s="241"/>
      <c r="M141" s="241">
        <f>SUM(M142:M151)</f>
        <v>0</v>
      </c>
      <c r="N141" s="229"/>
      <c r="O141" s="229">
        <f>SUM(O142:O151)</f>
        <v>0.21886999999999998</v>
      </c>
      <c r="P141" s="229"/>
      <c r="Q141" s="229">
        <f>SUM(Q142:Q151)</f>
        <v>3.53</v>
      </c>
      <c r="R141" s="229"/>
      <c r="S141" s="229"/>
      <c r="T141" s="230"/>
      <c r="U141" s="229">
        <f>SUM(U142:U151)</f>
        <v>1817.7699999999998</v>
      </c>
      <c r="AE141" t="s">
        <v>139</v>
      </c>
    </row>
    <row r="142" spans="1:60" outlineLevel="1" x14ac:dyDescent="0.2">
      <c r="A142" s="216">
        <v>63</v>
      </c>
      <c r="B142" s="223" t="s">
        <v>320</v>
      </c>
      <c r="C142" s="271" t="s">
        <v>321</v>
      </c>
      <c r="D142" s="225" t="s">
        <v>154</v>
      </c>
      <c r="E142" s="232">
        <v>1472.67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25">
        <v>0</v>
      </c>
      <c r="O142" s="225">
        <f>ROUND(E142*N142,5)</f>
        <v>0</v>
      </c>
      <c r="P142" s="225">
        <v>0</v>
      </c>
      <c r="Q142" s="225">
        <f>ROUND(E142*P142,5)</f>
        <v>0</v>
      </c>
      <c r="R142" s="225"/>
      <c r="S142" s="225"/>
      <c r="T142" s="226">
        <v>1.4999999999999999E-2</v>
      </c>
      <c r="U142" s="225">
        <f>ROUND(E142*T142,2)</f>
        <v>22.09</v>
      </c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 t="s">
        <v>143</v>
      </c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16">
        <v>64</v>
      </c>
      <c r="B143" s="223" t="s">
        <v>322</v>
      </c>
      <c r="C143" s="271" t="s">
        <v>323</v>
      </c>
      <c r="D143" s="225" t="s">
        <v>154</v>
      </c>
      <c r="E143" s="232">
        <v>1472.67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25">
        <v>0</v>
      </c>
      <c r="O143" s="225">
        <f>ROUND(E143*N143,5)</f>
        <v>0</v>
      </c>
      <c r="P143" s="225">
        <v>0</v>
      </c>
      <c r="Q143" s="225">
        <f>ROUND(E143*P143,5)</f>
        <v>0</v>
      </c>
      <c r="R143" s="225"/>
      <c r="S143" s="225"/>
      <c r="T143" s="226">
        <v>0</v>
      </c>
      <c r="U143" s="225">
        <f>ROUND(E143*T143,2)</f>
        <v>0</v>
      </c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 t="s">
        <v>143</v>
      </c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16"/>
      <c r="B144" s="223"/>
      <c r="C144" s="273" t="s">
        <v>324</v>
      </c>
      <c r="D144" s="228"/>
      <c r="E144" s="234"/>
      <c r="F144" s="239"/>
      <c r="G144" s="240"/>
      <c r="H144" s="238"/>
      <c r="I144" s="238"/>
      <c r="J144" s="238"/>
      <c r="K144" s="238"/>
      <c r="L144" s="238"/>
      <c r="M144" s="238"/>
      <c r="N144" s="225"/>
      <c r="O144" s="225"/>
      <c r="P144" s="225"/>
      <c r="Q144" s="225"/>
      <c r="R144" s="225"/>
      <c r="S144" s="225"/>
      <c r="T144" s="226"/>
      <c r="U144" s="22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 t="s">
        <v>156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8" t="str">
        <f>C144</f>
        <v>Úklid podkladu na půdě!</v>
      </c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16">
        <v>65</v>
      </c>
      <c r="B145" s="223" t="s">
        <v>325</v>
      </c>
      <c r="C145" s="271" t="s">
        <v>326</v>
      </c>
      <c r="D145" s="225" t="s">
        <v>154</v>
      </c>
      <c r="E145" s="232">
        <v>5243.04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25">
        <v>4.0000000000000003E-5</v>
      </c>
      <c r="O145" s="225">
        <f>ROUND(E145*N145,5)</f>
        <v>0.20971999999999999</v>
      </c>
      <c r="P145" s="225">
        <v>0</v>
      </c>
      <c r="Q145" s="225">
        <f>ROUND(E145*P145,5)</f>
        <v>0</v>
      </c>
      <c r="R145" s="225"/>
      <c r="S145" s="225"/>
      <c r="T145" s="226">
        <v>0.308</v>
      </c>
      <c r="U145" s="225">
        <f>ROUND(E145*T145,2)</f>
        <v>1614.86</v>
      </c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 t="s">
        <v>143</v>
      </c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22.5" outlineLevel="1" x14ac:dyDescent="0.2">
      <c r="A146" s="216"/>
      <c r="B146" s="223"/>
      <c r="C146" s="272" t="s">
        <v>327</v>
      </c>
      <c r="D146" s="227"/>
      <c r="E146" s="233">
        <v>4249.5200000000004</v>
      </c>
      <c r="F146" s="238"/>
      <c r="G146" s="238"/>
      <c r="H146" s="238"/>
      <c r="I146" s="238"/>
      <c r="J146" s="238"/>
      <c r="K146" s="238"/>
      <c r="L146" s="238"/>
      <c r="M146" s="238"/>
      <c r="N146" s="225"/>
      <c r="O146" s="225"/>
      <c r="P146" s="225"/>
      <c r="Q146" s="225"/>
      <c r="R146" s="225"/>
      <c r="S146" s="225"/>
      <c r="T146" s="226"/>
      <c r="U146" s="22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 t="s">
        <v>148</v>
      </c>
      <c r="AF146" s="215">
        <v>0</v>
      </c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16"/>
      <c r="B147" s="223"/>
      <c r="C147" s="272" t="s">
        <v>328</v>
      </c>
      <c r="D147" s="227"/>
      <c r="E147" s="233">
        <v>993.52</v>
      </c>
      <c r="F147" s="238"/>
      <c r="G147" s="238"/>
      <c r="H147" s="238"/>
      <c r="I147" s="238"/>
      <c r="J147" s="238"/>
      <c r="K147" s="238"/>
      <c r="L147" s="238"/>
      <c r="M147" s="238"/>
      <c r="N147" s="225"/>
      <c r="O147" s="225"/>
      <c r="P147" s="225"/>
      <c r="Q147" s="225"/>
      <c r="R147" s="225"/>
      <c r="S147" s="225"/>
      <c r="T147" s="226"/>
      <c r="U147" s="22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 t="s">
        <v>148</v>
      </c>
      <c r="AF147" s="215">
        <v>0</v>
      </c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16">
        <v>66</v>
      </c>
      <c r="B148" s="223" t="s">
        <v>329</v>
      </c>
      <c r="C148" s="271" t="s">
        <v>330</v>
      </c>
      <c r="D148" s="225" t="s">
        <v>154</v>
      </c>
      <c r="E148" s="232">
        <v>353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25">
        <v>0</v>
      </c>
      <c r="O148" s="225">
        <f>ROUND(E148*N148,5)</f>
        <v>0</v>
      </c>
      <c r="P148" s="225">
        <v>0.01</v>
      </c>
      <c r="Q148" s="225">
        <f>ROUND(E148*P148,5)</f>
        <v>3.53</v>
      </c>
      <c r="R148" s="225"/>
      <c r="S148" s="225"/>
      <c r="T148" s="226">
        <v>0.13900000000000001</v>
      </c>
      <c r="U148" s="225">
        <f>ROUND(E148*T148,2)</f>
        <v>49.07</v>
      </c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 t="s">
        <v>143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16"/>
      <c r="B149" s="223"/>
      <c r="C149" s="273" t="s">
        <v>331</v>
      </c>
      <c r="D149" s="228"/>
      <c r="E149" s="234"/>
      <c r="F149" s="239"/>
      <c r="G149" s="240"/>
      <c r="H149" s="238"/>
      <c r="I149" s="238"/>
      <c r="J149" s="238"/>
      <c r="K149" s="238"/>
      <c r="L149" s="238"/>
      <c r="M149" s="238"/>
      <c r="N149" s="225"/>
      <c r="O149" s="225"/>
      <c r="P149" s="225"/>
      <c r="Q149" s="225"/>
      <c r="R149" s="225"/>
      <c r="S149" s="225"/>
      <c r="T149" s="226"/>
      <c r="U149" s="22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 t="s">
        <v>156</v>
      </c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8" t="str">
        <f>C149</f>
        <v>Vyčištění půdního prostoru nad tělocvičnou. (Vynesení zbytků stavebního rumu.)</v>
      </c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16">
        <v>67</v>
      </c>
      <c r="B150" s="223" t="s">
        <v>332</v>
      </c>
      <c r="C150" s="271" t="s">
        <v>333</v>
      </c>
      <c r="D150" s="225" t="s">
        <v>154</v>
      </c>
      <c r="E150" s="232">
        <v>915</v>
      </c>
      <c r="F150" s="237"/>
      <c r="G150" s="238">
        <f>ROUND(E150*F150,2)</f>
        <v>0</v>
      </c>
      <c r="H150" s="237"/>
      <c r="I150" s="238">
        <f>ROUND(E150*H150,2)</f>
        <v>0</v>
      </c>
      <c r="J150" s="237"/>
      <c r="K150" s="238">
        <f>ROUND(E150*J150,2)</f>
        <v>0</v>
      </c>
      <c r="L150" s="238">
        <v>21</v>
      </c>
      <c r="M150" s="238">
        <f>G150*(1+L150/100)</f>
        <v>0</v>
      </c>
      <c r="N150" s="225">
        <v>1.0000000000000001E-5</v>
      </c>
      <c r="O150" s="225">
        <f>ROUND(E150*N150,5)</f>
        <v>9.1500000000000001E-3</v>
      </c>
      <c r="P150" s="225">
        <v>0</v>
      </c>
      <c r="Q150" s="225">
        <f>ROUND(E150*P150,5)</f>
        <v>0</v>
      </c>
      <c r="R150" s="225"/>
      <c r="S150" s="225"/>
      <c r="T150" s="226">
        <v>0.13</v>
      </c>
      <c r="U150" s="225">
        <f>ROUND(E150*T150,2)</f>
        <v>118.95</v>
      </c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 t="s">
        <v>143</v>
      </c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16">
        <v>68</v>
      </c>
      <c r="B151" s="223" t="s">
        <v>334</v>
      </c>
      <c r="C151" s="271" t="s">
        <v>335</v>
      </c>
      <c r="D151" s="225" t="s">
        <v>154</v>
      </c>
      <c r="E151" s="232">
        <v>64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25">
        <v>0</v>
      </c>
      <c r="O151" s="225">
        <f>ROUND(E151*N151,5)</f>
        <v>0</v>
      </c>
      <c r="P151" s="225">
        <v>0</v>
      </c>
      <c r="Q151" s="225">
        <f>ROUND(E151*P151,5)</f>
        <v>0</v>
      </c>
      <c r="R151" s="225"/>
      <c r="S151" s="225"/>
      <c r="T151" s="226">
        <v>0.2</v>
      </c>
      <c r="U151" s="225">
        <f>ROUND(E151*T151,2)</f>
        <v>12.8</v>
      </c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 t="s">
        <v>143</v>
      </c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x14ac:dyDescent="0.2">
      <c r="A152" s="217" t="s">
        <v>138</v>
      </c>
      <c r="B152" s="224" t="s">
        <v>87</v>
      </c>
      <c r="C152" s="274" t="s">
        <v>88</v>
      </c>
      <c r="D152" s="229"/>
      <c r="E152" s="235"/>
      <c r="F152" s="241"/>
      <c r="G152" s="241">
        <f>SUMIF(AE153:AE158,"&lt;&gt;NOR",G153:G158)</f>
        <v>0</v>
      </c>
      <c r="H152" s="241"/>
      <c r="I152" s="241">
        <f>SUM(I153:I158)</f>
        <v>0</v>
      </c>
      <c r="J152" s="241"/>
      <c r="K152" s="241">
        <f>SUM(K153:K158)</f>
        <v>0</v>
      </c>
      <c r="L152" s="241"/>
      <c r="M152" s="241">
        <f>SUM(M153:M158)</f>
        <v>0</v>
      </c>
      <c r="N152" s="229"/>
      <c r="O152" s="229">
        <f>SUM(O153:O158)</f>
        <v>0.40120999999999996</v>
      </c>
      <c r="P152" s="229"/>
      <c r="Q152" s="229">
        <f>SUM(Q153:Q158)</f>
        <v>23.393740000000001</v>
      </c>
      <c r="R152" s="229"/>
      <c r="S152" s="229"/>
      <c r="T152" s="230"/>
      <c r="U152" s="229">
        <f>SUM(U153:U158)</f>
        <v>203.66</v>
      </c>
      <c r="AE152" t="s">
        <v>139</v>
      </c>
    </row>
    <row r="153" spans="1:60" outlineLevel="1" x14ac:dyDescent="0.2">
      <c r="A153" s="216">
        <v>69</v>
      </c>
      <c r="B153" s="223" t="s">
        <v>336</v>
      </c>
      <c r="C153" s="271" t="s">
        <v>337</v>
      </c>
      <c r="D153" s="225" t="s">
        <v>154</v>
      </c>
      <c r="E153" s="232">
        <v>64.91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25">
        <v>1E-3</v>
      </c>
      <c r="O153" s="225">
        <f>ROUND(E153*N153,5)</f>
        <v>6.4909999999999995E-2</v>
      </c>
      <c r="P153" s="225">
        <v>6.2E-2</v>
      </c>
      <c r="Q153" s="225">
        <f>ROUND(E153*P153,5)</f>
        <v>4.0244200000000001</v>
      </c>
      <c r="R153" s="225"/>
      <c r="S153" s="225"/>
      <c r="T153" s="226">
        <v>0.61199999999999999</v>
      </c>
      <c r="U153" s="225">
        <f>ROUND(E153*T153,2)</f>
        <v>39.72</v>
      </c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 t="s">
        <v>143</v>
      </c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16"/>
      <c r="B154" s="223"/>
      <c r="C154" s="272" t="s">
        <v>338</v>
      </c>
      <c r="D154" s="227"/>
      <c r="E154" s="233">
        <v>64.91</v>
      </c>
      <c r="F154" s="238"/>
      <c r="G154" s="238"/>
      <c r="H154" s="238"/>
      <c r="I154" s="238"/>
      <c r="J154" s="238"/>
      <c r="K154" s="238"/>
      <c r="L154" s="238"/>
      <c r="M154" s="238"/>
      <c r="N154" s="225"/>
      <c r="O154" s="225"/>
      <c r="P154" s="225"/>
      <c r="Q154" s="225"/>
      <c r="R154" s="225"/>
      <c r="S154" s="225"/>
      <c r="T154" s="226"/>
      <c r="U154" s="22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 t="s">
        <v>148</v>
      </c>
      <c r="AF154" s="215">
        <v>0</v>
      </c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16">
        <v>70</v>
      </c>
      <c r="B155" s="223" t="s">
        <v>339</v>
      </c>
      <c r="C155" s="271" t="s">
        <v>340</v>
      </c>
      <c r="D155" s="225" t="s">
        <v>154</v>
      </c>
      <c r="E155" s="232">
        <v>74.147999999999996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25">
        <v>9.2000000000000003E-4</v>
      </c>
      <c r="O155" s="225">
        <f>ROUND(E155*N155,5)</f>
        <v>6.8220000000000003E-2</v>
      </c>
      <c r="P155" s="225">
        <v>5.3999999999999999E-2</v>
      </c>
      <c r="Q155" s="225">
        <f>ROUND(E155*P155,5)</f>
        <v>4.0039899999999999</v>
      </c>
      <c r="R155" s="225"/>
      <c r="S155" s="225"/>
      <c r="T155" s="226">
        <v>0.46500000000000002</v>
      </c>
      <c r="U155" s="225">
        <f>ROUND(E155*T155,2)</f>
        <v>34.479999999999997</v>
      </c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 t="s">
        <v>143</v>
      </c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16"/>
      <c r="B156" s="223"/>
      <c r="C156" s="272" t="s">
        <v>341</v>
      </c>
      <c r="D156" s="227"/>
      <c r="E156" s="233">
        <v>74.147999999999996</v>
      </c>
      <c r="F156" s="238"/>
      <c r="G156" s="238"/>
      <c r="H156" s="238"/>
      <c r="I156" s="238"/>
      <c r="J156" s="238"/>
      <c r="K156" s="238"/>
      <c r="L156" s="238"/>
      <c r="M156" s="238"/>
      <c r="N156" s="225"/>
      <c r="O156" s="225"/>
      <c r="P156" s="225"/>
      <c r="Q156" s="225"/>
      <c r="R156" s="225"/>
      <c r="S156" s="225"/>
      <c r="T156" s="226"/>
      <c r="U156" s="22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 t="s">
        <v>148</v>
      </c>
      <c r="AF156" s="215">
        <v>0</v>
      </c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16">
        <v>71</v>
      </c>
      <c r="B157" s="223" t="s">
        <v>342</v>
      </c>
      <c r="C157" s="271" t="s">
        <v>343</v>
      </c>
      <c r="D157" s="225" t="s">
        <v>154</v>
      </c>
      <c r="E157" s="232">
        <v>326.92200000000003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25">
        <v>8.1999999999999998E-4</v>
      </c>
      <c r="O157" s="225">
        <f>ROUND(E157*N157,5)</f>
        <v>0.26807999999999998</v>
      </c>
      <c r="P157" s="225">
        <v>4.7E-2</v>
      </c>
      <c r="Q157" s="225">
        <f>ROUND(E157*P157,5)</f>
        <v>15.36533</v>
      </c>
      <c r="R157" s="225"/>
      <c r="S157" s="225"/>
      <c r="T157" s="226">
        <v>0.39600000000000002</v>
      </c>
      <c r="U157" s="225">
        <f>ROUND(E157*T157,2)</f>
        <v>129.46</v>
      </c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 t="s">
        <v>143</v>
      </c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16"/>
      <c r="B158" s="223"/>
      <c r="C158" s="272" t="s">
        <v>344</v>
      </c>
      <c r="D158" s="227"/>
      <c r="E158" s="233">
        <v>326.92200000000003</v>
      </c>
      <c r="F158" s="238"/>
      <c r="G158" s="238"/>
      <c r="H158" s="238"/>
      <c r="I158" s="238"/>
      <c r="J158" s="238"/>
      <c r="K158" s="238"/>
      <c r="L158" s="238"/>
      <c r="M158" s="238"/>
      <c r="N158" s="225"/>
      <c r="O158" s="225"/>
      <c r="P158" s="225"/>
      <c r="Q158" s="225"/>
      <c r="R158" s="225"/>
      <c r="S158" s="225"/>
      <c r="T158" s="226"/>
      <c r="U158" s="22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 t="s">
        <v>148</v>
      </c>
      <c r="AF158" s="215">
        <v>0</v>
      </c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x14ac:dyDescent="0.2">
      <c r="A159" s="217" t="s">
        <v>138</v>
      </c>
      <c r="B159" s="224" t="s">
        <v>89</v>
      </c>
      <c r="C159" s="274" t="s">
        <v>90</v>
      </c>
      <c r="D159" s="229"/>
      <c r="E159" s="235"/>
      <c r="F159" s="241"/>
      <c r="G159" s="241">
        <f>SUMIF(AE160:AE172,"&lt;&gt;NOR",G160:G172)</f>
        <v>0</v>
      </c>
      <c r="H159" s="241"/>
      <c r="I159" s="241">
        <f>SUM(I160:I172)</f>
        <v>0</v>
      </c>
      <c r="J159" s="241"/>
      <c r="K159" s="241">
        <f>SUM(K160:K172)</f>
        <v>0</v>
      </c>
      <c r="L159" s="241"/>
      <c r="M159" s="241">
        <f>SUM(M160:M172)</f>
        <v>0</v>
      </c>
      <c r="N159" s="229"/>
      <c r="O159" s="229">
        <f>SUM(O160:O172)</f>
        <v>0</v>
      </c>
      <c r="P159" s="229"/>
      <c r="Q159" s="229">
        <f>SUM(Q160:Q172)</f>
        <v>43.953599999999994</v>
      </c>
      <c r="R159" s="229"/>
      <c r="S159" s="229"/>
      <c r="T159" s="230"/>
      <c r="U159" s="229">
        <f>SUM(U160:U172)</f>
        <v>493.38</v>
      </c>
      <c r="AE159" t="s">
        <v>139</v>
      </c>
    </row>
    <row r="160" spans="1:60" outlineLevel="1" x14ac:dyDescent="0.2">
      <c r="A160" s="216">
        <v>72</v>
      </c>
      <c r="B160" s="223" t="s">
        <v>345</v>
      </c>
      <c r="C160" s="271" t="s">
        <v>346</v>
      </c>
      <c r="D160" s="225" t="s">
        <v>154</v>
      </c>
      <c r="E160" s="232">
        <v>517.11</v>
      </c>
      <c r="F160" s="237"/>
      <c r="G160" s="238">
        <f>ROUND(E160*F160,2)</f>
        <v>0</v>
      </c>
      <c r="H160" s="237"/>
      <c r="I160" s="238">
        <f>ROUND(E160*H160,2)</f>
        <v>0</v>
      </c>
      <c r="J160" s="237"/>
      <c r="K160" s="238">
        <f>ROUND(E160*J160,2)</f>
        <v>0</v>
      </c>
      <c r="L160" s="238">
        <v>21</v>
      </c>
      <c r="M160" s="238">
        <f>G160*(1+L160/100)</f>
        <v>0</v>
      </c>
      <c r="N160" s="225">
        <v>0</v>
      </c>
      <c r="O160" s="225">
        <f>ROUND(E160*N160,5)</f>
        <v>0</v>
      </c>
      <c r="P160" s="225">
        <v>4.5999999999999999E-2</v>
      </c>
      <c r="Q160" s="225">
        <f>ROUND(E160*P160,5)</f>
        <v>23.78706</v>
      </c>
      <c r="R160" s="225"/>
      <c r="S160" s="225"/>
      <c r="T160" s="226">
        <v>0.26</v>
      </c>
      <c r="U160" s="225">
        <f>ROUND(E160*T160,2)</f>
        <v>134.44999999999999</v>
      </c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 t="s">
        <v>143</v>
      </c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16"/>
      <c r="B161" s="223"/>
      <c r="C161" s="272" t="s">
        <v>213</v>
      </c>
      <c r="D161" s="227"/>
      <c r="E161" s="233">
        <v>517.11</v>
      </c>
      <c r="F161" s="238"/>
      <c r="G161" s="238"/>
      <c r="H161" s="238"/>
      <c r="I161" s="238"/>
      <c r="J161" s="238"/>
      <c r="K161" s="238"/>
      <c r="L161" s="238"/>
      <c r="M161" s="238"/>
      <c r="N161" s="225"/>
      <c r="O161" s="225"/>
      <c r="P161" s="225"/>
      <c r="Q161" s="225"/>
      <c r="R161" s="225"/>
      <c r="S161" s="225"/>
      <c r="T161" s="226"/>
      <c r="U161" s="22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 t="s">
        <v>148</v>
      </c>
      <c r="AF161" s="215">
        <v>0</v>
      </c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16">
        <v>73</v>
      </c>
      <c r="B162" s="223" t="s">
        <v>347</v>
      </c>
      <c r="C162" s="271" t="s">
        <v>348</v>
      </c>
      <c r="D162" s="225" t="s">
        <v>154</v>
      </c>
      <c r="E162" s="232">
        <v>15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25">
        <v>0</v>
      </c>
      <c r="O162" s="225">
        <f>ROUND(E162*N162,5)</f>
        <v>0</v>
      </c>
      <c r="P162" s="225">
        <v>6.8000000000000005E-2</v>
      </c>
      <c r="Q162" s="225">
        <f>ROUND(E162*P162,5)</f>
        <v>1.02</v>
      </c>
      <c r="R162" s="225"/>
      <c r="S162" s="225"/>
      <c r="T162" s="226">
        <v>0.69</v>
      </c>
      <c r="U162" s="225">
        <f>ROUND(E162*T162,2)</f>
        <v>10.35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 t="s">
        <v>143</v>
      </c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16">
        <v>74</v>
      </c>
      <c r="B163" s="223" t="s">
        <v>349</v>
      </c>
      <c r="C163" s="271" t="s">
        <v>350</v>
      </c>
      <c r="D163" s="225" t="s">
        <v>154</v>
      </c>
      <c r="E163" s="232">
        <v>517.11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25">
        <v>0</v>
      </c>
      <c r="O163" s="225">
        <f>ROUND(E163*N163,5)</f>
        <v>0</v>
      </c>
      <c r="P163" s="225">
        <v>1.4E-2</v>
      </c>
      <c r="Q163" s="225">
        <f>ROUND(E163*P163,5)</f>
        <v>7.2395399999999999</v>
      </c>
      <c r="R163" s="225"/>
      <c r="S163" s="225"/>
      <c r="T163" s="226">
        <v>0.22</v>
      </c>
      <c r="U163" s="225">
        <f>ROUND(E163*T163,2)</f>
        <v>113.76</v>
      </c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 t="s">
        <v>143</v>
      </c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16">
        <v>75</v>
      </c>
      <c r="B164" s="223" t="s">
        <v>351</v>
      </c>
      <c r="C164" s="271" t="s">
        <v>352</v>
      </c>
      <c r="D164" s="225" t="s">
        <v>154</v>
      </c>
      <c r="E164" s="232">
        <v>850.5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25">
        <v>0</v>
      </c>
      <c r="O164" s="225">
        <f>ROUND(E164*N164,5)</f>
        <v>0</v>
      </c>
      <c r="P164" s="225">
        <v>1.4E-2</v>
      </c>
      <c r="Q164" s="225">
        <f>ROUND(E164*P164,5)</f>
        <v>11.907</v>
      </c>
      <c r="R164" s="225"/>
      <c r="S164" s="225"/>
      <c r="T164" s="226">
        <v>0.18</v>
      </c>
      <c r="U164" s="225">
        <f>ROUND(E164*T164,2)</f>
        <v>153.09</v>
      </c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 t="s">
        <v>143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16">
        <v>76</v>
      </c>
      <c r="B165" s="223" t="s">
        <v>353</v>
      </c>
      <c r="C165" s="271" t="s">
        <v>354</v>
      </c>
      <c r="D165" s="225" t="s">
        <v>355</v>
      </c>
      <c r="E165" s="232">
        <v>23.393699999999999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25">
        <v>0</v>
      </c>
      <c r="O165" s="225">
        <f>ROUND(E165*N165,5)</f>
        <v>0</v>
      </c>
      <c r="P165" s="225">
        <v>0</v>
      </c>
      <c r="Q165" s="225">
        <f>ROUND(E165*P165,5)</f>
        <v>0</v>
      </c>
      <c r="R165" s="225"/>
      <c r="S165" s="225"/>
      <c r="T165" s="226">
        <v>2.0089999999999999</v>
      </c>
      <c r="U165" s="225">
        <f>ROUND(E165*T165,2)</f>
        <v>47</v>
      </c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 t="s">
        <v>143</v>
      </c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16"/>
      <c r="B166" s="223"/>
      <c r="C166" s="272" t="s">
        <v>356</v>
      </c>
      <c r="D166" s="227"/>
      <c r="E166" s="233">
        <v>23.393699999999999</v>
      </c>
      <c r="F166" s="238"/>
      <c r="G166" s="238"/>
      <c r="H166" s="238"/>
      <c r="I166" s="238"/>
      <c r="J166" s="238"/>
      <c r="K166" s="238"/>
      <c r="L166" s="238"/>
      <c r="M166" s="238"/>
      <c r="N166" s="225"/>
      <c r="O166" s="225"/>
      <c r="P166" s="225"/>
      <c r="Q166" s="225"/>
      <c r="R166" s="225"/>
      <c r="S166" s="225"/>
      <c r="T166" s="226"/>
      <c r="U166" s="22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 t="s">
        <v>148</v>
      </c>
      <c r="AF166" s="215">
        <v>0</v>
      </c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ht="22.5" outlineLevel="1" x14ac:dyDescent="0.2">
      <c r="A167" s="216">
        <v>77</v>
      </c>
      <c r="B167" s="223" t="s">
        <v>357</v>
      </c>
      <c r="C167" s="271" t="s">
        <v>358</v>
      </c>
      <c r="D167" s="225" t="s">
        <v>154</v>
      </c>
      <c r="E167" s="232">
        <v>250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25">
        <v>0</v>
      </c>
      <c r="O167" s="225">
        <f>ROUND(E167*N167,5)</f>
        <v>0</v>
      </c>
      <c r="P167" s="225">
        <v>0</v>
      </c>
      <c r="Q167" s="225">
        <f>ROUND(E167*P167,5)</f>
        <v>0</v>
      </c>
      <c r="R167" s="225"/>
      <c r="S167" s="225"/>
      <c r="T167" s="226">
        <v>0</v>
      </c>
      <c r="U167" s="225">
        <f>ROUND(E167*T167,2)</f>
        <v>0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 t="s">
        <v>143</v>
      </c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16">
        <v>78</v>
      </c>
      <c r="B168" s="223" t="s">
        <v>359</v>
      </c>
      <c r="C168" s="271" t="s">
        <v>360</v>
      </c>
      <c r="D168" s="225" t="s">
        <v>355</v>
      </c>
      <c r="E168" s="232">
        <v>70.877300000000005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25">
        <v>0</v>
      </c>
      <c r="O168" s="225">
        <f>ROUND(E168*N168,5)</f>
        <v>0</v>
      </c>
      <c r="P168" s="225">
        <v>0</v>
      </c>
      <c r="Q168" s="225">
        <f>ROUND(E168*P168,5)</f>
        <v>0</v>
      </c>
      <c r="R168" s="225"/>
      <c r="S168" s="225"/>
      <c r="T168" s="226">
        <v>0.49</v>
      </c>
      <c r="U168" s="225">
        <f>ROUND(E168*T168,2)</f>
        <v>34.729999999999997</v>
      </c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 t="s">
        <v>143</v>
      </c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16"/>
      <c r="B169" s="223"/>
      <c r="C169" s="272" t="s">
        <v>361</v>
      </c>
      <c r="D169" s="227"/>
      <c r="E169" s="233">
        <v>70.877300000000005</v>
      </c>
      <c r="F169" s="238"/>
      <c r="G169" s="238"/>
      <c r="H169" s="238"/>
      <c r="I169" s="238"/>
      <c r="J169" s="238"/>
      <c r="K169" s="238"/>
      <c r="L169" s="238"/>
      <c r="M169" s="238"/>
      <c r="N169" s="225"/>
      <c r="O169" s="225"/>
      <c r="P169" s="225"/>
      <c r="Q169" s="225"/>
      <c r="R169" s="225"/>
      <c r="S169" s="225"/>
      <c r="T169" s="226"/>
      <c r="U169" s="22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 t="s">
        <v>148</v>
      </c>
      <c r="AF169" s="215">
        <v>0</v>
      </c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16">
        <v>79</v>
      </c>
      <c r="B170" s="223" t="s">
        <v>362</v>
      </c>
      <c r="C170" s="271" t="s">
        <v>363</v>
      </c>
      <c r="D170" s="225" t="s">
        <v>355</v>
      </c>
      <c r="E170" s="232">
        <v>708.77300000000002</v>
      </c>
      <c r="F170" s="237"/>
      <c r="G170" s="238">
        <f>ROUND(E170*F170,2)</f>
        <v>0</v>
      </c>
      <c r="H170" s="237"/>
      <c r="I170" s="238">
        <f>ROUND(E170*H170,2)</f>
        <v>0</v>
      </c>
      <c r="J170" s="237"/>
      <c r="K170" s="238">
        <f>ROUND(E170*J170,2)</f>
        <v>0</v>
      </c>
      <c r="L170" s="238">
        <v>21</v>
      </c>
      <c r="M170" s="238">
        <f>G170*(1+L170/100)</f>
        <v>0</v>
      </c>
      <c r="N170" s="225">
        <v>0</v>
      </c>
      <c r="O170" s="225">
        <f>ROUND(E170*N170,5)</f>
        <v>0</v>
      </c>
      <c r="P170" s="225">
        <v>0</v>
      </c>
      <c r="Q170" s="225">
        <f>ROUND(E170*P170,5)</f>
        <v>0</v>
      </c>
      <c r="R170" s="225"/>
      <c r="S170" s="225"/>
      <c r="T170" s="226">
        <v>0</v>
      </c>
      <c r="U170" s="225">
        <f>ROUND(E170*T170,2)</f>
        <v>0</v>
      </c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 t="s">
        <v>143</v>
      </c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16"/>
      <c r="B171" s="223"/>
      <c r="C171" s="272" t="s">
        <v>364</v>
      </c>
      <c r="D171" s="227"/>
      <c r="E171" s="233">
        <v>708.77300000000002</v>
      </c>
      <c r="F171" s="238"/>
      <c r="G171" s="238"/>
      <c r="H171" s="238"/>
      <c r="I171" s="238"/>
      <c r="J171" s="238"/>
      <c r="K171" s="238"/>
      <c r="L171" s="238"/>
      <c r="M171" s="238"/>
      <c r="N171" s="225"/>
      <c r="O171" s="225"/>
      <c r="P171" s="225"/>
      <c r="Q171" s="225"/>
      <c r="R171" s="225"/>
      <c r="S171" s="225"/>
      <c r="T171" s="226"/>
      <c r="U171" s="22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 t="s">
        <v>148</v>
      </c>
      <c r="AF171" s="215">
        <v>0</v>
      </c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16">
        <v>80</v>
      </c>
      <c r="B172" s="223" t="s">
        <v>365</v>
      </c>
      <c r="C172" s="271" t="s">
        <v>366</v>
      </c>
      <c r="D172" s="225" t="s">
        <v>355</v>
      </c>
      <c r="E172" s="232">
        <v>70.877300000000005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25">
        <v>0</v>
      </c>
      <c r="O172" s="225">
        <f>ROUND(E172*N172,5)</f>
        <v>0</v>
      </c>
      <c r="P172" s="225">
        <v>0</v>
      </c>
      <c r="Q172" s="225">
        <f>ROUND(E172*P172,5)</f>
        <v>0</v>
      </c>
      <c r="R172" s="225"/>
      <c r="S172" s="225"/>
      <c r="T172" s="226">
        <v>0</v>
      </c>
      <c r="U172" s="225">
        <f>ROUND(E172*T172,2)</f>
        <v>0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 t="s">
        <v>143</v>
      </c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x14ac:dyDescent="0.2">
      <c r="A173" s="217" t="s">
        <v>138</v>
      </c>
      <c r="B173" s="224" t="s">
        <v>91</v>
      </c>
      <c r="C173" s="274" t="s">
        <v>92</v>
      </c>
      <c r="D173" s="229"/>
      <c r="E173" s="235"/>
      <c r="F173" s="241"/>
      <c r="G173" s="241">
        <f>SUMIF(AE174:AE176,"&lt;&gt;NOR",G174:G176)</f>
        <v>0</v>
      </c>
      <c r="H173" s="241"/>
      <c r="I173" s="241">
        <f>SUM(I174:I176)</f>
        <v>0</v>
      </c>
      <c r="J173" s="241"/>
      <c r="K173" s="241">
        <f>SUM(K174:K176)</f>
        <v>0</v>
      </c>
      <c r="L173" s="241"/>
      <c r="M173" s="241">
        <f>SUM(M174:M176)</f>
        <v>0</v>
      </c>
      <c r="N173" s="229"/>
      <c r="O173" s="229">
        <f>SUM(O174:O176)</f>
        <v>0</v>
      </c>
      <c r="P173" s="229"/>
      <c r="Q173" s="229">
        <f>SUM(Q174:Q176)</f>
        <v>0</v>
      </c>
      <c r="R173" s="229"/>
      <c r="S173" s="229"/>
      <c r="T173" s="230"/>
      <c r="U173" s="229">
        <f>SUM(U174:U176)</f>
        <v>213.77</v>
      </c>
      <c r="AE173" t="s">
        <v>139</v>
      </c>
    </row>
    <row r="174" spans="1:60" outlineLevel="1" x14ac:dyDescent="0.2">
      <c r="A174" s="216">
        <v>81</v>
      </c>
      <c r="B174" s="223" t="s">
        <v>367</v>
      </c>
      <c r="C174" s="271" t="s">
        <v>368</v>
      </c>
      <c r="D174" s="225" t="s">
        <v>355</v>
      </c>
      <c r="E174" s="232">
        <v>674.35310000000004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25">
        <v>0</v>
      </c>
      <c r="O174" s="225">
        <f>ROUND(E174*N174,5)</f>
        <v>0</v>
      </c>
      <c r="P174" s="225">
        <v>0</v>
      </c>
      <c r="Q174" s="225">
        <f>ROUND(E174*P174,5)</f>
        <v>0</v>
      </c>
      <c r="R174" s="225"/>
      <c r="S174" s="225"/>
      <c r="T174" s="226">
        <v>0.317</v>
      </c>
      <c r="U174" s="225">
        <f>ROUND(E174*T174,2)</f>
        <v>213.77</v>
      </c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 t="s">
        <v>143</v>
      </c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ht="22.5" outlineLevel="1" x14ac:dyDescent="0.2">
      <c r="A175" s="216"/>
      <c r="B175" s="223"/>
      <c r="C175" s="272" t="s">
        <v>369</v>
      </c>
      <c r="D175" s="227"/>
      <c r="E175" s="233">
        <v>552.75819999999999</v>
      </c>
      <c r="F175" s="238"/>
      <c r="G175" s="238"/>
      <c r="H175" s="238"/>
      <c r="I175" s="238"/>
      <c r="J175" s="238"/>
      <c r="K175" s="238"/>
      <c r="L175" s="238"/>
      <c r="M175" s="238"/>
      <c r="N175" s="225"/>
      <c r="O175" s="225"/>
      <c r="P175" s="225"/>
      <c r="Q175" s="225"/>
      <c r="R175" s="225"/>
      <c r="S175" s="225"/>
      <c r="T175" s="226"/>
      <c r="U175" s="22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 t="s">
        <v>148</v>
      </c>
      <c r="AF175" s="215">
        <v>0</v>
      </c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16"/>
      <c r="B176" s="223"/>
      <c r="C176" s="272" t="s">
        <v>370</v>
      </c>
      <c r="D176" s="227"/>
      <c r="E176" s="233">
        <v>121.5949</v>
      </c>
      <c r="F176" s="238"/>
      <c r="G176" s="238"/>
      <c r="H176" s="238"/>
      <c r="I176" s="238"/>
      <c r="J176" s="238"/>
      <c r="K176" s="238"/>
      <c r="L176" s="238"/>
      <c r="M176" s="238"/>
      <c r="N176" s="225"/>
      <c r="O176" s="225"/>
      <c r="P176" s="225"/>
      <c r="Q176" s="225"/>
      <c r="R176" s="225"/>
      <c r="S176" s="225"/>
      <c r="T176" s="226"/>
      <c r="U176" s="22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 t="s">
        <v>148</v>
      </c>
      <c r="AF176" s="215">
        <v>0</v>
      </c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x14ac:dyDescent="0.2">
      <c r="A177" s="217" t="s">
        <v>138</v>
      </c>
      <c r="B177" s="224" t="s">
        <v>93</v>
      </c>
      <c r="C177" s="274" t="s">
        <v>94</v>
      </c>
      <c r="D177" s="229"/>
      <c r="E177" s="235"/>
      <c r="F177" s="241"/>
      <c r="G177" s="241">
        <f>SUMIF(AE178:AE180,"&lt;&gt;NOR",G178:G180)</f>
        <v>0</v>
      </c>
      <c r="H177" s="241"/>
      <c r="I177" s="241">
        <f>SUM(I178:I180)</f>
        <v>0</v>
      </c>
      <c r="J177" s="241"/>
      <c r="K177" s="241">
        <f>SUM(K178:K180)</f>
        <v>0</v>
      </c>
      <c r="L177" s="241"/>
      <c r="M177" s="241">
        <f>SUM(M178:M180)</f>
        <v>0</v>
      </c>
      <c r="N177" s="229"/>
      <c r="O177" s="229">
        <f>SUM(O178:O180)</f>
        <v>6.3884400000000001</v>
      </c>
      <c r="P177" s="229"/>
      <c r="Q177" s="229">
        <f>SUM(Q178:Q180)</f>
        <v>0</v>
      </c>
      <c r="R177" s="229"/>
      <c r="S177" s="229"/>
      <c r="T177" s="230"/>
      <c r="U177" s="229">
        <f>SUM(U178:U180)</f>
        <v>310.34000000000003</v>
      </c>
      <c r="AE177" t="s">
        <v>139</v>
      </c>
    </row>
    <row r="178" spans="1:60" outlineLevel="1" x14ac:dyDescent="0.2">
      <c r="A178" s="216">
        <v>82</v>
      </c>
      <c r="B178" s="223" t="s">
        <v>371</v>
      </c>
      <c r="C178" s="271" t="s">
        <v>372</v>
      </c>
      <c r="D178" s="225" t="s">
        <v>154</v>
      </c>
      <c r="E178" s="232">
        <v>534.15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25">
        <v>1.7000000000000001E-4</v>
      </c>
      <c r="O178" s="225">
        <f>ROUND(E178*N178,5)</f>
        <v>9.0810000000000002E-2</v>
      </c>
      <c r="P178" s="225">
        <v>0</v>
      </c>
      <c r="Q178" s="225">
        <f>ROUND(E178*P178,5)</f>
        <v>0</v>
      </c>
      <c r="R178" s="225"/>
      <c r="S178" s="225"/>
      <c r="T178" s="226">
        <v>4.9000000000000002E-2</v>
      </c>
      <c r="U178" s="225">
        <f>ROUND(E178*T178,2)</f>
        <v>26.17</v>
      </c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 t="s">
        <v>143</v>
      </c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ht="22.5" outlineLevel="1" x14ac:dyDescent="0.2">
      <c r="A179" s="216">
        <v>83</v>
      </c>
      <c r="B179" s="223" t="s">
        <v>373</v>
      </c>
      <c r="C179" s="271" t="s">
        <v>374</v>
      </c>
      <c r="D179" s="225" t="s">
        <v>154</v>
      </c>
      <c r="E179" s="232">
        <v>534.15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25">
        <v>1.179E-2</v>
      </c>
      <c r="O179" s="225">
        <f>ROUND(E179*N179,5)</f>
        <v>6.2976299999999998</v>
      </c>
      <c r="P179" s="225">
        <v>0</v>
      </c>
      <c r="Q179" s="225">
        <f>ROUND(E179*P179,5)</f>
        <v>0</v>
      </c>
      <c r="R179" s="225"/>
      <c r="S179" s="225"/>
      <c r="T179" s="226">
        <v>0.53200000000000003</v>
      </c>
      <c r="U179" s="225">
        <f>ROUND(E179*T179,2)</f>
        <v>284.17</v>
      </c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 t="s">
        <v>143</v>
      </c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16">
        <v>84</v>
      </c>
      <c r="B180" s="223" t="s">
        <v>375</v>
      </c>
      <c r="C180" s="271" t="s">
        <v>376</v>
      </c>
      <c r="D180" s="225" t="s">
        <v>0</v>
      </c>
      <c r="E180" s="232">
        <v>2460.83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25">
        <v>0</v>
      </c>
      <c r="O180" s="225">
        <f>ROUND(E180*N180,5)</f>
        <v>0</v>
      </c>
      <c r="P180" s="225">
        <v>0</v>
      </c>
      <c r="Q180" s="225">
        <f>ROUND(E180*P180,5)</f>
        <v>0</v>
      </c>
      <c r="R180" s="225"/>
      <c r="S180" s="225"/>
      <c r="T180" s="226">
        <v>0</v>
      </c>
      <c r="U180" s="225">
        <f>ROUND(E180*T180,2)</f>
        <v>0</v>
      </c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 t="s">
        <v>143</v>
      </c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x14ac:dyDescent="0.2">
      <c r="A181" s="217" t="s">
        <v>138</v>
      </c>
      <c r="B181" s="224" t="s">
        <v>95</v>
      </c>
      <c r="C181" s="274" t="s">
        <v>96</v>
      </c>
      <c r="D181" s="229"/>
      <c r="E181" s="235"/>
      <c r="F181" s="241"/>
      <c r="G181" s="241">
        <f>SUMIF(AE182:AE193,"&lt;&gt;NOR",G182:G193)</f>
        <v>0</v>
      </c>
      <c r="H181" s="241"/>
      <c r="I181" s="241">
        <f>SUM(I182:I193)</f>
        <v>0</v>
      </c>
      <c r="J181" s="241"/>
      <c r="K181" s="241">
        <f>SUM(K182:K193)</f>
        <v>0</v>
      </c>
      <c r="L181" s="241"/>
      <c r="M181" s="241">
        <f>SUM(M182:M193)</f>
        <v>0</v>
      </c>
      <c r="N181" s="229"/>
      <c r="O181" s="229">
        <f>SUM(O182:O193)</f>
        <v>12.012970000000003</v>
      </c>
      <c r="P181" s="229"/>
      <c r="Q181" s="229">
        <f>SUM(Q182:Q193)</f>
        <v>0</v>
      </c>
      <c r="R181" s="229"/>
      <c r="S181" s="229"/>
      <c r="T181" s="230"/>
      <c r="U181" s="229">
        <f>SUM(U182:U193)</f>
        <v>543.78</v>
      </c>
      <c r="AE181" t="s">
        <v>139</v>
      </c>
    </row>
    <row r="182" spans="1:60" outlineLevel="1" x14ac:dyDescent="0.2">
      <c r="A182" s="216">
        <v>85</v>
      </c>
      <c r="B182" s="223" t="s">
        <v>377</v>
      </c>
      <c r="C182" s="271" t="s">
        <v>378</v>
      </c>
      <c r="D182" s="225" t="s">
        <v>154</v>
      </c>
      <c r="E182" s="232">
        <v>1599.77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25">
        <v>0</v>
      </c>
      <c r="O182" s="225">
        <f>ROUND(E182*N182,5)</f>
        <v>0</v>
      </c>
      <c r="P182" s="225">
        <v>0</v>
      </c>
      <c r="Q182" s="225">
        <f>ROUND(E182*P182,5)</f>
        <v>0</v>
      </c>
      <c r="R182" s="225"/>
      <c r="S182" s="225"/>
      <c r="T182" s="226">
        <v>0.15</v>
      </c>
      <c r="U182" s="225">
        <f>ROUND(E182*T182,2)</f>
        <v>239.97</v>
      </c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 t="s">
        <v>143</v>
      </c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16"/>
      <c r="B183" s="223"/>
      <c r="C183" s="272" t="s">
        <v>379</v>
      </c>
      <c r="D183" s="227"/>
      <c r="E183" s="233">
        <v>1044</v>
      </c>
      <c r="F183" s="238"/>
      <c r="G183" s="238"/>
      <c r="H183" s="238"/>
      <c r="I183" s="238"/>
      <c r="J183" s="238"/>
      <c r="K183" s="238"/>
      <c r="L183" s="238"/>
      <c r="M183" s="238"/>
      <c r="N183" s="225"/>
      <c r="O183" s="225"/>
      <c r="P183" s="225"/>
      <c r="Q183" s="225"/>
      <c r="R183" s="225"/>
      <c r="S183" s="225"/>
      <c r="T183" s="226"/>
      <c r="U183" s="22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 t="s">
        <v>148</v>
      </c>
      <c r="AF183" s="215">
        <v>0</v>
      </c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16"/>
      <c r="B184" s="223"/>
      <c r="C184" s="272" t="s">
        <v>380</v>
      </c>
      <c r="D184" s="227"/>
      <c r="E184" s="233">
        <v>555.77</v>
      </c>
      <c r="F184" s="238"/>
      <c r="G184" s="238"/>
      <c r="H184" s="238"/>
      <c r="I184" s="238"/>
      <c r="J184" s="238"/>
      <c r="K184" s="238"/>
      <c r="L184" s="238"/>
      <c r="M184" s="238"/>
      <c r="N184" s="225"/>
      <c r="O184" s="225"/>
      <c r="P184" s="225"/>
      <c r="Q184" s="225"/>
      <c r="R184" s="225"/>
      <c r="S184" s="225"/>
      <c r="T184" s="226"/>
      <c r="U184" s="22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 t="s">
        <v>148</v>
      </c>
      <c r="AF184" s="215">
        <v>0</v>
      </c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16">
        <v>86</v>
      </c>
      <c r="B185" s="223" t="s">
        <v>381</v>
      </c>
      <c r="C185" s="271" t="s">
        <v>382</v>
      </c>
      <c r="D185" s="225" t="s">
        <v>154</v>
      </c>
      <c r="E185" s="232">
        <v>3274.752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25">
        <v>3.5999999999999999E-3</v>
      </c>
      <c r="O185" s="225">
        <f>ROUND(E185*N185,5)</f>
        <v>11.789110000000001</v>
      </c>
      <c r="P185" s="225">
        <v>0</v>
      </c>
      <c r="Q185" s="225">
        <f>ROUND(E185*P185,5)</f>
        <v>0</v>
      </c>
      <c r="R185" s="225"/>
      <c r="S185" s="225"/>
      <c r="T185" s="226">
        <v>0</v>
      </c>
      <c r="U185" s="225">
        <f>ROUND(E185*T185,2)</f>
        <v>0</v>
      </c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 t="s">
        <v>291</v>
      </c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16"/>
      <c r="B186" s="223"/>
      <c r="C186" s="273" t="s">
        <v>219</v>
      </c>
      <c r="D186" s="228"/>
      <c r="E186" s="234"/>
      <c r="F186" s="239"/>
      <c r="G186" s="240"/>
      <c r="H186" s="238"/>
      <c r="I186" s="238"/>
      <c r="J186" s="238"/>
      <c r="K186" s="238"/>
      <c r="L186" s="238"/>
      <c r="M186" s="238"/>
      <c r="N186" s="225"/>
      <c r="O186" s="225"/>
      <c r="P186" s="225"/>
      <c r="Q186" s="225"/>
      <c r="R186" s="225"/>
      <c r="S186" s="225"/>
      <c r="T186" s="226"/>
      <c r="U186" s="22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 t="s">
        <v>156</v>
      </c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8" t="str">
        <f>C186</f>
        <v>(max.lambda = 0,041 Wm-1K-1)</v>
      </c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16"/>
      <c r="B187" s="223"/>
      <c r="C187" s="272" t="s">
        <v>383</v>
      </c>
      <c r="D187" s="227"/>
      <c r="E187" s="233">
        <v>3274.752</v>
      </c>
      <c r="F187" s="238"/>
      <c r="G187" s="238"/>
      <c r="H187" s="238"/>
      <c r="I187" s="238"/>
      <c r="J187" s="238"/>
      <c r="K187" s="238"/>
      <c r="L187" s="238"/>
      <c r="M187" s="238"/>
      <c r="N187" s="225"/>
      <c r="O187" s="225"/>
      <c r="P187" s="225"/>
      <c r="Q187" s="225"/>
      <c r="R187" s="225"/>
      <c r="S187" s="225"/>
      <c r="T187" s="226"/>
      <c r="U187" s="22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 t="s">
        <v>148</v>
      </c>
      <c r="AF187" s="215">
        <v>0</v>
      </c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16">
        <v>87</v>
      </c>
      <c r="B188" s="223" t="s">
        <v>309</v>
      </c>
      <c r="C188" s="271" t="s">
        <v>384</v>
      </c>
      <c r="D188" s="225" t="s">
        <v>154</v>
      </c>
      <c r="E188" s="232">
        <v>1599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25">
        <v>0</v>
      </c>
      <c r="O188" s="225">
        <f>ROUND(E188*N188,5)</f>
        <v>0</v>
      </c>
      <c r="P188" s="225">
        <v>0</v>
      </c>
      <c r="Q188" s="225">
        <f>ROUND(E188*P188,5)</f>
        <v>0</v>
      </c>
      <c r="R188" s="225"/>
      <c r="S188" s="225"/>
      <c r="T188" s="226">
        <v>0</v>
      </c>
      <c r="U188" s="225">
        <f>ROUND(E188*T188,2)</f>
        <v>0</v>
      </c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 t="s">
        <v>143</v>
      </c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16">
        <v>88</v>
      </c>
      <c r="B189" s="223" t="s">
        <v>385</v>
      </c>
      <c r="C189" s="271" t="s">
        <v>386</v>
      </c>
      <c r="D189" s="225" t="s">
        <v>154</v>
      </c>
      <c r="E189" s="232">
        <v>1599</v>
      </c>
      <c r="F189" s="237"/>
      <c r="G189" s="238">
        <f>ROUND(E189*F189,2)</f>
        <v>0</v>
      </c>
      <c r="H189" s="237"/>
      <c r="I189" s="238">
        <f>ROUND(E189*H189,2)</f>
        <v>0</v>
      </c>
      <c r="J189" s="237"/>
      <c r="K189" s="238">
        <f>ROUND(E189*J189,2)</f>
        <v>0</v>
      </c>
      <c r="L189" s="238">
        <v>21</v>
      </c>
      <c r="M189" s="238">
        <f>G189*(1+L189/100)</f>
        <v>0</v>
      </c>
      <c r="N189" s="225">
        <v>2.0000000000000002E-5</v>
      </c>
      <c r="O189" s="225">
        <f>ROUND(E189*N189,5)</f>
        <v>3.1980000000000001E-2</v>
      </c>
      <c r="P189" s="225">
        <v>0</v>
      </c>
      <c r="Q189" s="225">
        <f>ROUND(E189*P189,5)</f>
        <v>0</v>
      </c>
      <c r="R189" s="225"/>
      <c r="S189" s="225"/>
      <c r="T189" s="226">
        <v>0.12</v>
      </c>
      <c r="U189" s="225">
        <f>ROUND(E189*T189,2)</f>
        <v>191.88</v>
      </c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 t="s">
        <v>143</v>
      </c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16">
        <v>89</v>
      </c>
      <c r="B190" s="223" t="s">
        <v>387</v>
      </c>
      <c r="C190" s="271" t="s">
        <v>388</v>
      </c>
      <c r="D190" s="225" t="s">
        <v>154</v>
      </c>
      <c r="E190" s="232">
        <v>1599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25">
        <v>1.1E-4</v>
      </c>
      <c r="O190" s="225">
        <f>ROUND(E190*N190,5)</f>
        <v>0.17588999999999999</v>
      </c>
      <c r="P190" s="225">
        <v>0</v>
      </c>
      <c r="Q190" s="225">
        <f>ROUND(E190*P190,5)</f>
        <v>0</v>
      </c>
      <c r="R190" s="225"/>
      <c r="S190" s="225"/>
      <c r="T190" s="226">
        <v>0</v>
      </c>
      <c r="U190" s="225">
        <f>ROUND(E190*T190,2)</f>
        <v>0</v>
      </c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 t="s">
        <v>291</v>
      </c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16">
        <v>90</v>
      </c>
      <c r="B191" s="223" t="s">
        <v>389</v>
      </c>
      <c r="C191" s="271" t="s">
        <v>390</v>
      </c>
      <c r="D191" s="225" t="s">
        <v>154</v>
      </c>
      <c r="E191" s="232">
        <v>1599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25">
        <v>0</v>
      </c>
      <c r="O191" s="225">
        <f>ROUND(E191*N191,5)</f>
        <v>0</v>
      </c>
      <c r="P191" s="225">
        <v>0</v>
      </c>
      <c r="Q191" s="225">
        <f>ROUND(E191*P191,5)</f>
        <v>0</v>
      </c>
      <c r="R191" s="225"/>
      <c r="S191" s="225"/>
      <c r="T191" s="226">
        <v>0</v>
      </c>
      <c r="U191" s="225">
        <f>ROUND(E191*T191,2)</f>
        <v>0</v>
      </c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 t="s">
        <v>143</v>
      </c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16">
        <v>91</v>
      </c>
      <c r="B192" s="223" t="s">
        <v>391</v>
      </c>
      <c r="C192" s="271" t="s">
        <v>392</v>
      </c>
      <c r="D192" s="225" t="s">
        <v>154</v>
      </c>
      <c r="E192" s="232">
        <v>1599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21</v>
      </c>
      <c r="M192" s="238">
        <f>G192*(1+L192/100)</f>
        <v>0</v>
      </c>
      <c r="N192" s="225">
        <v>1.0000000000000001E-5</v>
      </c>
      <c r="O192" s="225">
        <f>ROUND(E192*N192,5)</f>
        <v>1.5990000000000001E-2</v>
      </c>
      <c r="P192" s="225">
        <v>0</v>
      </c>
      <c r="Q192" s="225">
        <f>ROUND(E192*P192,5)</f>
        <v>0</v>
      </c>
      <c r="R192" s="225"/>
      <c r="S192" s="225"/>
      <c r="T192" s="226">
        <v>7.0000000000000007E-2</v>
      </c>
      <c r="U192" s="225">
        <f>ROUND(E192*T192,2)</f>
        <v>111.93</v>
      </c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 t="s">
        <v>143</v>
      </c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16">
        <v>92</v>
      </c>
      <c r="B193" s="223" t="s">
        <v>393</v>
      </c>
      <c r="C193" s="271" t="s">
        <v>394</v>
      </c>
      <c r="D193" s="225" t="s">
        <v>0</v>
      </c>
      <c r="E193" s="232">
        <v>8820.8351000000002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25">
        <v>0</v>
      </c>
      <c r="O193" s="225">
        <f>ROUND(E193*N193,5)</f>
        <v>0</v>
      </c>
      <c r="P193" s="225">
        <v>0</v>
      </c>
      <c r="Q193" s="225">
        <f>ROUND(E193*P193,5)</f>
        <v>0</v>
      </c>
      <c r="R193" s="225"/>
      <c r="S193" s="225"/>
      <c r="T193" s="226">
        <v>0</v>
      </c>
      <c r="U193" s="225">
        <f>ROUND(E193*T193,2)</f>
        <v>0</v>
      </c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 t="s">
        <v>143</v>
      </c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x14ac:dyDescent="0.2">
      <c r="A194" s="217" t="s">
        <v>138</v>
      </c>
      <c r="B194" s="224" t="s">
        <v>97</v>
      </c>
      <c r="C194" s="274" t="s">
        <v>98</v>
      </c>
      <c r="D194" s="229"/>
      <c r="E194" s="235"/>
      <c r="F194" s="241"/>
      <c r="G194" s="241">
        <f>SUMIF(AE195:AE219,"&lt;&gt;NOR",G195:G219)</f>
        <v>0</v>
      </c>
      <c r="H194" s="241"/>
      <c r="I194" s="241">
        <f>SUM(I195:I219)</f>
        <v>0</v>
      </c>
      <c r="J194" s="241"/>
      <c r="K194" s="241">
        <f>SUM(K195:K219)</f>
        <v>0</v>
      </c>
      <c r="L194" s="241"/>
      <c r="M194" s="241">
        <f>SUM(M195:M219)</f>
        <v>0</v>
      </c>
      <c r="N194" s="229"/>
      <c r="O194" s="229">
        <f>SUM(O195:O219)</f>
        <v>0</v>
      </c>
      <c r="P194" s="229"/>
      <c r="Q194" s="229">
        <f>SUM(Q195:Q219)</f>
        <v>0</v>
      </c>
      <c r="R194" s="229"/>
      <c r="S194" s="229"/>
      <c r="T194" s="230"/>
      <c r="U194" s="229">
        <f>SUM(U195:U219)</f>
        <v>0</v>
      </c>
      <c r="AE194" t="s">
        <v>139</v>
      </c>
    </row>
    <row r="195" spans="1:60" ht="22.5" outlineLevel="1" x14ac:dyDescent="0.2">
      <c r="A195" s="216">
        <v>93</v>
      </c>
      <c r="B195" s="223" t="s">
        <v>395</v>
      </c>
      <c r="C195" s="271" t="s">
        <v>396</v>
      </c>
      <c r="D195" s="225" t="s">
        <v>239</v>
      </c>
      <c r="E195" s="232">
        <v>154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25">
        <v>0</v>
      </c>
      <c r="O195" s="225">
        <f>ROUND(E195*N195,5)</f>
        <v>0</v>
      </c>
      <c r="P195" s="225">
        <v>0</v>
      </c>
      <c r="Q195" s="225">
        <f>ROUND(E195*P195,5)</f>
        <v>0</v>
      </c>
      <c r="R195" s="225"/>
      <c r="S195" s="225"/>
      <c r="T195" s="226">
        <v>0</v>
      </c>
      <c r="U195" s="225">
        <f>ROUND(E195*T195,2)</f>
        <v>0</v>
      </c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 t="s">
        <v>143</v>
      </c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16"/>
      <c r="B196" s="223"/>
      <c r="C196" s="273" t="s">
        <v>397</v>
      </c>
      <c r="D196" s="228"/>
      <c r="E196" s="234"/>
      <c r="F196" s="239"/>
      <c r="G196" s="240"/>
      <c r="H196" s="238"/>
      <c r="I196" s="238"/>
      <c r="J196" s="238"/>
      <c r="K196" s="238"/>
      <c r="L196" s="238"/>
      <c r="M196" s="238"/>
      <c r="N196" s="225"/>
      <c r="O196" s="225"/>
      <c r="P196" s="225"/>
      <c r="Q196" s="225"/>
      <c r="R196" s="225"/>
      <c r="S196" s="225"/>
      <c r="T196" s="226"/>
      <c r="U196" s="22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 t="s">
        <v>156</v>
      </c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8" t="str">
        <f>C196</f>
        <v>Ventily sručním ovládáním a v odolném provedení!</v>
      </c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16"/>
      <c r="B197" s="223"/>
      <c r="C197" s="275" t="s">
        <v>225</v>
      </c>
      <c r="D197" s="231"/>
      <c r="E197" s="236"/>
      <c r="F197" s="242"/>
      <c r="G197" s="242"/>
      <c r="H197" s="238"/>
      <c r="I197" s="238"/>
      <c r="J197" s="238"/>
      <c r="K197" s="238"/>
      <c r="L197" s="238"/>
      <c r="M197" s="238"/>
      <c r="N197" s="225"/>
      <c r="O197" s="225"/>
      <c r="P197" s="225"/>
      <c r="Q197" s="225"/>
      <c r="R197" s="225"/>
      <c r="S197" s="225"/>
      <c r="T197" s="226"/>
      <c r="U197" s="22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 t="s">
        <v>156</v>
      </c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16"/>
      <c r="B198" s="223"/>
      <c r="C198" s="273" t="s">
        <v>398</v>
      </c>
      <c r="D198" s="228"/>
      <c r="E198" s="234"/>
      <c r="F198" s="239"/>
      <c r="G198" s="240"/>
      <c r="H198" s="238"/>
      <c r="I198" s="238"/>
      <c r="J198" s="238"/>
      <c r="K198" s="238"/>
      <c r="L198" s="238"/>
      <c r="M198" s="238"/>
      <c r="N198" s="225"/>
      <c r="O198" s="225"/>
      <c r="P198" s="225"/>
      <c r="Q198" s="225"/>
      <c r="R198" s="225"/>
      <c r="S198" s="225"/>
      <c r="T198" s="226"/>
      <c r="U198" s="22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 t="s">
        <v>156</v>
      </c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8" t="str">
        <f>C198</f>
        <v>Jedná se o 154 ks, kde nejsou zatím instalovány.</v>
      </c>
      <c r="BB198" s="215"/>
      <c r="BC198" s="215"/>
      <c r="BD198" s="215"/>
      <c r="BE198" s="215"/>
      <c r="BF198" s="215"/>
      <c r="BG198" s="215"/>
      <c r="BH198" s="215"/>
    </row>
    <row r="199" spans="1:60" ht="22.5" outlineLevel="1" x14ac:dyDescent="0.2">
      <c r="A199" s="216">
        <v>94</v>
      </c>
      <c r="B199" s="223" t="s">
        <v>399</v>
      </c>
      <c r="C199" s="271" t="s">
        <v>400</v>
      </c>
      <c r="D199" s="225" t="s">
        <v>290</v>
      </c>
      <c r="E199" s="232">
        <v>1</v>
      </c>
      <c r="F199" s="237"/>
      <c r="G199" s="238">
        <f>ROUND(E199*F199,2)</f>
        <v>0</v>
      </c>
      <c r="H199" s="237"/>
      <c r="I199" s="238">
        <f>ROUND(E199*H199,2)</f>
        <v>0</v>
      </c>
      <c r="J199" s="237"/>
      <c r="K199" s="238">
        <f>ROUND(E199*J199,2)</f>
        <v>0</v>
      </c>
      <c r="L199" s="238">
        <v>21</v>
      </c>
      <c r="M199" s="238">
        <f>G199*(1+L199/100)</f>
        <v>0</v>
      </c>
      <c r="N199" s="225">
        <v>0</v>
      </c>
      <c r="O199" s="225">
        <f>ROUND(E199*N199,5)</f>
        <v>0</v>
      </c>
      <c r="P199" s="225">
        <v>0</v>
      </c>
      <c r="Q199" s="225">
        <f>ROUND(E199*P199,5)</f>
        <v>0</v>
      </c>
      <c r="R199" s="225"/>
      <c r="S199" s="225"/>
      <c r="T199" s="226">
        <v>0</v>
      </c>
      <c r="U199" s="225">
        <f>ROUND(E199*T199,2)</f>
        <v>0</v>
      </c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 t="s">
        <v>143</v>
      </c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16"/>
      <c r="B200" s="223"/>
      <c r="C200" s="273" t="s">
        <v>401</v>
      </c>
      <c r="D200" s="228"/>
      <c r="E200" s="234"/>
      <c r="F200" s="239"/>
      <c r="G200" s="240"/>
      <c r="H200" s="238"/>
      <c r="I200" s="238"/>
      <c r="J200" s="238"/>
      <c r="K200" s="238"/>
      <c r="L200" s="238"/>
      <c r="M200" s="238"/>
      <c r="N200" s="225"/>
      <c r="O200" s="225"/>
      <c r="P200" s="225"/>
      <c r="Q200" s="225"/>
      <c r="R200" s="225"/>
      <c r="S200" s="225"/>
      <c r="T200" s="226"/>
      <c r="U200" s="22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 t="s">
        <v>156</v>
      </c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8" t="str">
        <f>C200</f>
        <v>Soustava obsahuje 199 kusů otopných těles.</v>
      </c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16">
        <v>95</v>
      </c>
      <c r="B201" s="223" t="s">
        <v>402</v>
      </c>
      <c r="C201" s="271" t="s">
        <v>403</v>
      </c>
      <c r="D201" s="225" t="s">
        <v>239</v>
      </c>
      <c r="E201" s="232">
        <v>199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25">
        <v>0</v>
      </c>
      <c r="O201" s="225">
        <f>ROUND(E201*N201,5)</f>
        <v>0</v>
      </c>
      <c r="P201" s="225">
        <v>0</v>
      </c>
      <c r="Q201" s="225">
        <f>ROUND(E201*P201,5)</f>
        <v>0</v>
      </c>
      <c r="R201" s="225"/>
      <c r="S201" s="225"/>
      <c r="T201" s="226">
        <v>0</v>
      </c>
      <c r="U201" s="225">
        <f>ROUND(E201*T201,2)</f>
        <v>0</v>
      </c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 t="s">
        <v>143</v>
      </c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16"/>
      <c r="B202" s="223"/>
      <c r="C202" s="273" t="s">
        <v>401</v>
      </c>
      <c r="D202" s="228"/>
      <c r="E202" s="234"/>
      <c r="F202" s="239"/>
      <c r="G202" s="240"/>
      <c r="H202" s="238"/>
      <c r="I202" s="238"/>
      <c r="J202" s="238"/>
      <c r="K202" s="238"/>
      <c r="L202" s="238"/>
      <c r="M202" s="238"/>
      <c r="N202" s="225"/>
      <c r="O202" s="225"/>
      <c r="P202" s="225"/>
      <c r="Q202" s="225"/>
      <c r="R202" s="225"/>
      <c r="S202" s="225"/>
      <c r="T202" s="226"/>
      <c r="U202" s="22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 t="s">
        <v>156</v>
      </c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8" t="str">
        <f>C202</f>
        <v>Soustava obsahuje 199 kusů otopných těles.</v>
      </c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16"/>
      <c r="B203" s="223"/>
      <c r="C203" s="272" t="s">
        <v>404</v>
      </c>
      <c r="D203" s="227"/>
      <c r="E203" s="233">
        <v>156</v>
      </c>
      <c r="F203" s="238"/>
      <c r="G203" s="238"/>
      <c r="H203" s="238"/>
      <c r="I203" s="238"/>
      <c r="J203" s="238"/>
      <c r="K203" s="238"/>
      <c r="L203" s="238"/>
      <c r="M203" s="238"/>
      <c r="N203" s="225"/>
      <c r="O203" s="225"/>
      <c r="P203" s="225"/>
      <c r="Q203" s="225"/>
      <c r="R203" s="225"/>
      <c r="S203" s="225"/>
      <c r="T203" s="226"/>
      <c r="U203" s="22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 t="s">
        <v>148</v>
      </c>
      <c r="AF203" s="215">
        <v>0</v>
      </c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16"/>
      <c r="B204" s="223"/>
      <c r="C204" s="272" t="s">
        <v>405</v>
      </c>
      <c r="D204" s="227"/>
      <c r="E204" s="233">
        <v>43</v>
      </c>
      <c r="F204" s="238"/>
      <c r="G204" s="238"/>
      <c r="H204" s="238"/>
      <c r="I204" s="238"/>
      <c r="J204" s="238"/>
      <c r="K204" s="238"/>
      <c r="L204" s="238"/>
      <c r="M204" s="238"/>
      <c r="N204" s="225"/>
      <c r="O204" s="225"/>
      <c r="P204" s="225"/>
      <c r="Q204" s="225"/>
      <c r="R204" s="225"/>
      <c r="S204" s="225"/>
      <c r="T204" s="226"/>
      <c r="U204" s="22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 t="s">
        <v>148</v>
      </c>
      <c r="AF204" s="215">
        <v>0</v>
      </c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ht="22.5" outlineLevel="1" x14ac:dyDescent="0.2">
      <c r="A205" s="216">
        <v>96</v>
      </c>
      <c r="B205" s="223" t="s">
        <v>406</v>
      </c>
      <c r="C205" s="271" t="s">
        <v>407</v>
      </c>
      <c r="D205" s="225" t="s">
        <v>290</v>
      </c>
      <c r="E205" s="232">
        <v>1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25">
        <v>0</v>
      </c>
      <c r="O205" s="225">
        <f>ROUND(E205*N205,5)</f>
        <v>0</v>
      </c>
      <c r="P205" s="225">
        <v>0</v>
      </c>
      <c r="Q205" s="225">
        <f>ROUND(E205*P205,5)</f>
        <v>0</v>
      </c>
      <c r="R205" s="225"/>
      <c r="S205" s="225"/>
      <c r="T205" s="226">
        <v>0</v>
      </c>
      <c r="U205" s="225">
        <f>ROUND(E205*T205,2)</f>
        <v>0</v>
      </c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 t="s">
        <v>143</v>
      </c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16"/>
      <c r="B206" s="223"/>
      <c r="C206" s="273" t="s">
        <v>408</v>
      </c>
      <c r="D206" s="228"/>
      <c r="E206" s="234"/>
      <c r="F206" s="239"/>
      <c r="G206" s="240"/>
      <c r="H206" s="238"/>
      <c r="I206" s="238"/>
      <c r="J206" s="238"/>
      <c r="K206" s="238"/>
      <c r="L206" s="238"/>
      <c r="M206" s="238"/>
      <c r="N206" s="225"/>
      <c r="O206" s="225"/>
      <c r="P206" s="225"/>
      <c r="Q206" s="225"/>
      <c r="R206" s="225"/>
      <c r="S206" s="225"/>
      <c r="T206" s="226"/>
      <c r="U206" s="22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 t="s">
        <v>156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8" t="str">
        <f>C206</f>
        <v>a)	Provedení rozboru topné vody</v>
      </c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16"/>
      <c r="B207" s="223"/>
      <c r="C207" s="273" t="s">
        <v>409</v>
      </c>
      <c r="D207" s="228"/>
      <c r="E207" s="234"/>
      <c r="F207" s="239"/>
      <c r="G207" s="240"/>
      <c r="H207" s="238"/>
      <c r="I207" s="238"/>
      <c r="J207" s="238"/>
      <c r="K207" s="238"/>
      <c r="L207" s="238"/>
      <c r="M207" s="238"/>
      <c r="N207" s="225"/>
      <c r="O207" s="225"/>
      <c r="P207" s="225"/>
      <c r="Q207" s="225"/>
      <c r="R207" s="225"/>
      <c r="S207" s="225"/>
      <c r="T207" s="226"/>
      <c r="U207" s="22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 t="s">
        <v>156</v>
      </c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8" t="str">
        <f>C207</f>
        <v>b)	Promytí rozvodů alkalickým činidlem – kalcinovaná soda</v>
      </c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16"/>
      <c r="B208" s="223"/>
      <c r="C208" s="273" t="s">
        <v>410</v>
      </c>
      <c r="D208" s="228"/>
      <c r="E208" s="234"/>
      <c r="F208" s="239"/>
      <c r="G208" s="240"/>
      <c r="H208" s="238"/>
      <c r="I208" s="238"/>
      <c r="J208" s="238"/>
      <c r="K208" s="238"/>
      <c r="L208" s="238"/>
      <c r="M208" s="238"/>
      <c r="N208" s="225"/>
      <c r="O208" s="225"/>
      <c r="P208" s="225"/>
      <c r="Q208" s="225"/>
      <c r="R208" s="225"/>
      <c r="S208" s="225"/>
      <c r="T208" s="226"/>
      <c r="U208" s="22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 t="s">
        <v>156</v>
      </c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8" t="str">
        <f>C208</f>
        <v>c)	Proplach systému včetně odkalení</v>
      </c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16"/>
      <c r="B209" s="223"/>
      <c r="C209" s="273" t="s">
        <v>411</v>
      </c>
      <c r="D209" s="228"/>
      <c r="E209" s="234"/>
      <c r="F209" s="239"/>
      <c r="G209" s="240"/>
      <c r="H209" s="238"/>
      <c r="I209" s="238"/>
      <c r="J209" s="238"/>
      <c r="K209" s="238"/>
      <c r="L209" s="238"/>
      <c r="M209" s="238"/>
      <c r="N209" s="225"/>
      <c r="O209" s="225"/>
      <c r="P209" s="225"/>
      <c r="Q209" s="225"/>
      <c r="R209" s="225"/>
      <c r="S209" s="225"/>
      <c r="T209" s="226"/>
      <c r="U209" s="22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 t="s">
        <v>156</v>
      </c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8" t="str">
        <f>C209</f>
        <v>d)	Napuštění systému čistícím prostředkem např. typu Sentinel</v>
      </c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16"/>
      <c r="B210" s="223"/>
      <c r="C210" s="273" t="s">
        <v>412</v>
      </c>
      <c r="D210" s="228"/>
      <c r="E210" s="234"/>
      <c r="F210" s="239"/>
      <c r="G210" s="240"/>
      <c r="H210" s="238"/>
      <c r="I210" s="238"/>
      <c r="J210" s="238"/>
      <c r="K210" s="238"/>
      <c r="L210" s="238"/>
      <c r="M210" s="238"/>
      <c r="N210" s="225"/>
      <c r="O210" s="225"/>
      <c r="P210" s="225"/>
      <c r="Q210" s="225"/>
      <c r="R210" s="225"/>
      <c r="S210" s="225"/>
      <c r="T210" s="226"/>
      <c r="U210" s="22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 t="s">
        <v>156</v>
      </c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8" t="str">
        <f>C210</f>
        <v>e)	Proplach, úprava pH na neutrální hodnotu pH 7</v>
      </c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16"/>
      <c r="B211" s="223"/>
      <c r="C211" s="273" t="s">
        <v>413</v>
      </c>
      <c r="D211" s="228"/>
      <c r="E211" s="234"/>
      <c r="F211" s="239"/>
      <c r="G211" s="240"/>
      <c r="H211" s="238"/>
      <c r="I211" s="238"/>
      <c r="J211" s="238"/>
      <c r="K211" s="238"/>
      <c r="L211" s="238"/>
      <c r="M211" s="238"/>
      <c r="N211" s="225"/>
      <c r="O211" s="225"/>
      <c r="P211" s="225"/>
      <c r="Q211" s="225"/>
      <c r="R211" s="225"/>
      <c r="S211" s="225"/>
      <c r="T211" s="226"/>
      <c r="U211" s="22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 t="s">
        <v>156</v>
      </c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8" t="str">
        <f>C211</f>
        <v>f)	Nanesení ochranného povlaku, např. typu Fural</v>
      </c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16"/>
      <c r="B212" s="223"/>
      <c r="C212" s="273" t="s">
        <v>414</v>
      </c>
      <c r="D212" s="228"/>
      <c r="E212" s="234"/>
      <c r="F212" s="239"/>
      <c r="G212" s="240"/>
      <c r="H212" s="238"/>
      <c r="I212" s="238"/>
      <c r="J212" s="238"/>
      <c r="K212" s="238"/>
      <c r="L212" s="238"/>
      <c r="M212" s="238"/>
      <c r="N212" s="225"/>
      <c r="O212" s="225"/>
      <c r="P212" s="225"/>
      <c r="Q212" s="225"/>
      <c r="R212" s="225"/>
      <c r="S212" s="225"/>
      <c r="T212" s="226"/>
      <c r="U212" s="22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 t="s">
        <v>156</v>
      </c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8" t="str">
        <f>C212</f>
        <v>g)	Monitoring systému termokamerou před provedením předmětu díla a po provedení předmětu díla.</v>
      </c>
      <c r="BB212" s="215"/>
      <c r="BC212" s="215"/>
      <c r="BD212" s="215"/>
      <c r="BE212" s="215"/>
      <c r="BF212" s="215"/>
      <c r="BG212" s="215"/>
      <c r="BH212" s="215"/>
    </row>
    <row r="213" spans="1:60" ht="22.5" outlineLevel="1" x14ac:dyDescent="0.2">
      <c r="A213" s="216">
        <v>97</v>
      </c>
      <c r="B213" s="223" t="s">
        <v>415</v>
      </c>
      <c r="C213" s="271" t="s">
        <v>416</v>
      </c>
      <c r="D213" s="225" t="s">
        <v>239</v>
      </c>
      <c r="E213" s="232">
        <v>25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25">
        <v>0</v>
      </c>
      <c r="O213" s="225">
        <f>ROUND(E213*N213,5)</f>
        <v>0</v>
      </c>
      <c r="P213" s="225">
        <v>0</v>
      </c>
      <c r="Q213" s="225">
        <f>ROUND(E213*P213,5)</f>
        <v>0</v>
      </c>
      <c r="R213" s="225"/>
      <c r="S213" s="225"/>
      <c r="T213" s="226">
        <v>0</v>
      </c>
      <c r="U213" s="225">
        <f>ROUND(E213*T213,2)</f>
        <v>0</v>
      </c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 t="s">
        <v>143</v>
      </c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ht="45" outlineLevel="1" x14ac:dyDescent="0.2">
      <c r="A214" s="216"/>
      <c r="B214" s="223"/>
      <c r="C214" s="273" t="s">
        <v>417</v>
      </c>
      <c r="D214" s="228"/>
      <c r="E214" s="234"/>
      <c r="F214" s="239"/>
      <c r="G214" s="240"/>
      <c r="H214" s="238"/>
      <c r="I214" s="238"/>
      <c r="J214" s="238"/>
      <c r="K214" s="238"/>
      <c r="L214" s="238"/>
      <c r="M214" s="238"/>
      <c r="N214" s="225"/>
      <c r="O214" s="225"/>
      <c r="P214" s="225"/>
      <c r="Q214" s="225"/>
      <c r="R214" s="225"/>
      <c r="S214" s="225"/>
      <c r="T214" s="226"/>
      <c r="U214" s="22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 t="s">
        <v>156</v>
      </c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8" t="str">
        <f>C214</f>
        <v>Přístroj využívá IR technologii pro stanovení hodnoty CO2. Naměřené hodnoty zobrazuje na displeji LCD. Hodnoty koncentrace jsou zaznamenávány v jednotkách ppm a při překročení nastavené koncentrace (obvykle 1200 ppm) se spustí alarm, který upozorní na nutnost větrání v daném prostoru. Napájení přístroje bateriemi alkaline AA nebo síťovým adaptérem.</v>
      </c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16"/>
      <c r="B215" s="223"/>
      <c r="C215" s="272" t="s">
        <v>418</v>
      </c>
      <c r="D215" s="227"/>
      <c r="E215" s="233">
        <v>1</v>
      </c>
      <c r="F215" s="238"/>
      <c r="G215" s="238"/>
      <c r="H215" s="238"/>
      <c r="I215" s="238"/>
      <c r="J215" s="238"/>
      <c r="K215" s="238"/>
      <c r="L215" s="238"/>
      <c r="M215" s="238"/>
      <c r="N215" s="225"/>
      <c r="O215" s="225"/>
      <c r="P215" s="225"/>
      <c r="Q215" s="225"/>
      <c r="R215" s="225"/>
      <c r="S215" s="225"/>
      <c r="T215" s="226"/>
      <c r="U215" s="22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 t="s">
        <v>148</v>
      </c>
      <c r="AF215" s="215">
        <v>0</v>
      </c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16"/>
      <c r="B216" s="223"/>
      <c r="C216" s="272" t="s">
        <v>419</v>
      </c>
      <c r="D216" s="227"/>
      <c r="E216" s="233">
        <v>10</v>
      </c>
      <c r="F216" s="238"/>
      <c r="G216" s="238"/>
      <c r="H216" s="238"/>
      <c r="I216" s="238"/>
      <c r="J216" s="238"/>
      <c r="K216" s="238"/>
      <c r="L216" s="238"/>
      <c r="M216" s="238"/>
      <c r="N216" s="225"/>
      <c r="O216" s="225"/>
      <c r="P216" s="225"/>
      <c r="Q216" s="225"/>
      <c r="R216" s="225"/>
      <c r="S216" s="225"/>
      <c r="T216" s="226"/>
      <c r="U216" s="22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 t="s">
        <v>148</v>
      </c>
      <c r="AF216" s="215">
        <v>0</v>
      </c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16"/>
      <c r="B217" s="223"/>
      <c r="C217" s="272" t="s">
        <v>420</v>
      </c>
      <c r="D217" s="227"/>
      <c r="E217" s="233">
        <v>8</v>
      </c>
      <c r="F217" s="238"/>
      <c r="G217" s="238"/>
      <c r="H217" s="238"/>
      <c r="I217" s="238"/>
      <c r="J217" s="238"/>
      <c r="K217" s="238"/>
      <c r="L217" s="238"/>
      <c r="M217" s="238"/>
      <c r="N217" s="225"/>
      <c r="O217" s="225"/>
      <c r="P217" s="225"/>
      <c r="Q217" s="225"/>
      <c r="R217" s="225"/>
      <c r="S217" s="225"/>
      <c r="T217" s="226"/>
      <c r="U217" s="22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 t="s">
        <v>148</v>
      </c>
      <c r="AF217" s="215">
        <v>0</v>
      </c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16"/>
      <c r="B218" s="223"/>
      <c r="C218" s="272" t="s">
        <v>421</v>
      </c>
      <c r="D218" s="227"/>
      <c r="E218" s="233">
        <v>6</v>
      </c>
      <c r="F218" s="238"/>
      <c r="G218" s="238"/>
      <c r="H218" s="238"/>
      <c r="I218" s="238"/>
      <c r="J218" s="238"/>
      <c r="K218" s="238"/>
      <c r="L218" s="238"/>
      <c r="M218" s="238"/>
      <c r="N218" s="225"/>
      <c r="O218" s="225"/>
      <c r="P218" s="225"/>
      <c r="Q218" s="225"/>
      <c r="R218" s="225"/>
      <c r="S218" s="225"/>
      <c r="T218" s="226"/>
      <c r="U218" s="22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 t="s">
        <v>148</v>
      </c>
      <c r="AF218" s="215">
        <v>0</v>
      </c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16">
        <v>98</v>
      </c>
      <c r="B219" s="223" t="s">
        <v>422</v>
      </c>
      <c r="C219" s="271" t="s">
        <v>423</v>
      </c>
      <c r="D219" s="225" t="s">
        <v>0</v>
      </c>
      <c r="E219" s="232">
        <v>6127.5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25">
        <v>0</v>
      </c>
      <c r="O219" s="225">
        <f>ROUND(E219*N219,5)</f>
        <v>0</v>
      </c>
      <c r="P219" s="225">
        <v>0</v>
      </c>
      <c r="Q219" s="225">
        <f>ROUND(E219*P219,5)</f>
        <v>0</v>
      </c>
      <c r="R219" s="225"/>
      <c r="S219" s="225"/>
      <c r="T219" s="226">
        <v>0</v>
      </c>
      <c r="U219" s="225">
        <f>ROUND(E219*T219,2)</f>
        <v>0</v>
      </c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 t="s">
        <v>143</v>
      </c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x14ac:dyDescent="0.2">
      <c r="A220" s="217" t="s">
        <v>138</v>
      </c>
      <c r="B220" s="224" t="s">
        <v>99</v>
      </c>
      <c r="C220" s="274" t="s">
        <v>100</v>
      </c>
      <c r="D220" s="229"/>
      <c r="E220" s="235"/>
      <c r="F220" s="241"/>
      <c r="G220" s="241">
        <f>SUMIF(AE221:AE229,"&lt;&gt;NOR",G221:G229)</f>
        <v>0</v>
      </c>
      <c r="H220" s="241"/>
      <c r="I220" s="241">
        <f>SUM(I221:I229)</f>
        <v>0</v>
      </c>
      <c r="J220" s="241"/>
      <c r="K220" s="241">
        <f>SUM(K221:K229)</f>
        <v>0</v>
      </c>
      <c r="L220" s="241"/>
      <c r="M220" s="241">
        <f>SUM(M221:M229)</f>
        <v>0</v>
      </c>
      <c r="N220" s="229"/>
      <c r="O220" s="229">
        <f>SUM(O221:O229)</f>
        <v>56.58475</v>
      </c>
      <c r="P220" s="229"/>
      <c r="Q220" s="229">
        <f>SUM(Q221:Q229)</f>
        <v>0</v>
      </c>
      <c r="R220" s="229"/>
      <c r="S220" s="229"/>
      <c r="T220" s="230"/>
      <c r="U220" s="229">
        <f>SUM(U221:U229)</f>
        <v>1042.03</v>
      </c>
      <c r="AE220" t="s">
        <v>139</v>
      </c>
    </row>
    <row r="221" spans="1:60" outlineLevel="1" x14ac:dyDescent="0.2">
      <c r="A221" s="216">
        <v>99</v>
      </c>
      <c r="B221" s="223" t="s">
        <v>424</v>
      </c>
      <c r="C221" s="271" t="s">
        <v>425</v>
      </c>
      <c r="D221" s="225" t="s">
        <v>154</v>
      </c>
      <c r="E221" s="232">
        <v>1246.76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25">
        <v>0</v>
      </c>
      <c r="O221" s="225">
        <f>ROUND(E221*N221,5)</f>
        <v>0</v>
      </c>
      <c r="P221" s="225">
        <v>0</v>
      </c>
      <c r="Q221" s="225">
        <f>ROUND(E221*P221,5)</f>
        <v>0</v>
      </c>
      <c r="R221" s="225"/>
      <c r="S221" s="225"/>
      <c r="T221" s="226">
        <v>0.29899999999999999</v>
      </c>
      <c r="U221" s="225">
        <f>ROUND(E221*T221,2)</f>
        <v>372.78</v>
      </c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 t="s">
        <v>143</v>
      </c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16"/>
      <c r="B222" s="223"/>
      <c r="C222" s="272" t="s">
        <v>379</v>
      </c>
      <c r="D222" s="227"/>
      <c r="E222" s="233">
        <v>1044</v>
      </c>
      <c r="F222" s="238"/>
      <c r="G222" s="238"/>
      <c r="H222" s="238"/>
      <c r="I222" s="238"/>
      <c r="J222" s="238"/>
      <c r="K222" s="238"/>
      <c r="L222" s="238"/>
      <c r="M222" s="238"/>
      <c r="N222" s="225"/>
      <c r="O222" s="225"/>
      <c r="P222" s="225"/>
      <c r="Q222" s="225"/>
      <c r="R222" s="225"/>
      <c r="S222" s="225"/>
      <c r="T222" s="226"/>
      <c r="U222" s="22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 t="s">
        <v>148</v>
      </c>
      <c r="AF222" s="215">
        <v>0</v>
      </c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16"/>
      <c r="B223" s="223"/>
      <c r="C223" s="272" t="s">
        <v>426</v>
      </c>
      <c r="D223" s="227"/>
      <c r="E223" s="233">
        <v>202.76</v>
      </c>
      <c r="F223" s="238"/>
      <c r="G223" s="238"/>
      <c r="H223" s="238"/>
      <c r="I223" s="238"/>
      <c r="J223" s="238"/>
      <c r="K223" s="238"/>
      <c r="L223" s="238"/>
      <c r="M223" s="238"/>
      <c r="N223" s="225"/>
      <c r="O223" s="225"/>
      <c r="P223" s="225"/>
      <c r="Q223" s="225"/>
      <c r="R223" s="225"/>
      <c r="S223" s="225"/>
      <c r="T223" s="226"/>
      <c r="U223" s="22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 t="s">
        <v>148</v>
      </c>
      <c r="AF223" s="215">
        <v>0</v>
      </c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16">
        <v>100</v>
      </c>
      <c r="B224" s="223" t="s">
        <v>427</v>
      </c>
      <c r="C224" s="271" t="s">
        <v>428</v>
      </c>
      <c r="D224" s="225" t="s">
        <v>142</v>
      </c>
      <c r="E224" s="232">
        <v>33.591299999999997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25">
        <v>0.55000000000000004</v>
      </c>
      <c r="O224" s="225">
        <f>ROUND(E224*N224,5)</f>
        <v>18.47522</v>
      </c>
      <c r="P224" s="225">
        <v>0</v>
      </c>
      <c r="Q224" s="225">
        <f>ROUND(E224*P224,5)</f>
        <v>0</v>
      </c>
      <c r="R224" s="225"/>
      <c r="S224" s="225"/>
      <c r="T224" s="226">
        <v>0</v>
      </c>
      <c r="U224" s="225">
        <f>ROUND(E224*T224,2)</f>
        <v>0</v>
      </c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 t="s">
        <v>291</v>
      </c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16"/>
      <c r="B225" s="223"/>
      <c r="C225" s="272" t="s">
        <v>429</v>
      </c>
      <c r="D225" s="227"/>
      <c r="E225" s="233">
        <v>33.591299999999997</v>
      </c>
      <c r="F225" s="238"/>
      <c r="G225" s="238"/>
      <c r="H225" s="238"/>
      <c r="I225" s="238"/>
      <c r="J225" s="238"/>
      <c r="K225" s="238"/>
      <c r="L225" s="238"/>
      <c r="M225" s="238"/>
      <c r="N225" s="225"/>
      <c r="O225" s="225"/>
      <c r="P225" s="225"/>
      <c r="Q225" s="225"/>
      <c r="R225" s="225"/>
      <c r="S225" s="225"/>
      <c r="T225" s="226"/>
      <c r="U225" s="22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 t="s">
        <v>148</v>
      </c>
      <c r="AF225" s="215">
        <v>0</v>
      </c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16">
        <v>101</v>
      </c>
      <c r="B226" s="223" t="s">
        <v>430</v>
      </c>
      <c r="C226" s="271" t="s">
        <v>431</v>
      </c>
      <c r="D226" s="225" t="s">
        <v>154</v>
      </c>
      <c r="E226" s="232">
        <v>1246</v>
      </c>
      <c r="F226" s="237"/>
      <c r="G226" s="238">
        <f>ROUND(E226*F226,2)</f>
        <v>0</v>
      </c>
      <c r="H226" s="237"/>
      <c r="I226" s="238">
        <f>ROUND(E226*H226,2)</f>
        <v>0</v>
      </c>
      <c r="J226" s="237"/>
      <c r="K226" s="238">
        <f>ROUND(E226*J226,2)</f>
        <v>0</v>
      </c>
      <c r="L226" s="238">
        <v>21</v>
      </c>
      <c r="M226" s="238">
        <f>G226*(1+L226/100)</f>
        <v>0</v>
      </c>
      <c r="N226" s="225">
        <v>1.6060000000000001E-2</v>
      </c>
      <c r="O226" s="225">
        <f>ROUND(E226*N226,5)</f>
        <v>20.010760000000001</v>
      </c>
      <c r="P226" s="225">
        <v>0</v>
      </c>
      <c r="Q226" s="225">
        <f>ROUND(E226*P226,5)</f>
        <v>0</v>
      </c>
      <c r="R226" s="225"/>
      <c r="S226" s="225"/>
      <c r="T226" s="226">
        <v>0.53712000000000004</v>
      </c>
      <c r="U226" s="225">
        <f>ROUND(E226*T226,2)</f>
        <v>669.25</v>
      </c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 t="s">
        <v>146</v>
      </c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16">
        <v>102</v>
      </c>
      <c r="B227" s="223" t="s">
        <v>432</v>
      </c>
      <c r="C227" s="271" t="s">
        <v>433</v>
      </c>
      <c r="D227" s="225" t="s">
        <v>154</v>
      </c>
      <c r="E227" s="232">
        <v>1302.07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25">
        <v>1.3899999999999999E-2</v>
      </c>
      <c r="O227" s="225">
        <f>ROUND(E227*N227,5)</f>
        <v>18.098769999999998</v>
      </c>
      <c r="P227" s="225">
        <v>0</v>
      </c>
      <c r="Q227" s="225">
        <f>ROUND(E227*P227,5)</f>
        <v>0</v>
      </c>
      <c r="R227" s="225"/>
      <c r="S227" s="225"/>
      <c r="T227" s="226">
        <v>0</v>
      </c>
      <c r="U227" s="225">
        <f>ROUND(E227*T227,2)</f>
        <v>0</v>
      </c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 t="s">
        <v>291</v>
      </c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16"/>
      <c r="B228" s="223"/>
      <c r="C228" s="272" t="s">
        <v>434</v>
      </c>
      <c r="D228" s="227"/>
      <c r="E228" s="233">
        <v>1302.07</v>
      </c>
      <c r="F228" s="238"/>
      <c r="G228" s="238"/>
      <c r="H228" s="238"/>
      <c r="I228" s="238"/>
      <c r="J228" s="238"/>
      <c r="K228" s="238"/>
      <c r="L228" s="238"/>
      <c r="M228" s="238"/>
      <c r="N228" s="225"/>
      <c r="O228" s="225"/>
      <c r="P228" s="225"/>
      <c r="Q228" s="225"/>
      <c r="R228" s="225"/>
      <c r="S228" s="225"/>
      <c r="T228" s="226"/>
      <c r="U228" s="22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 t="s">
        <v>148</v>
      </c>
      <c r="AF228" s="215">
        <v>0</v>
      </c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22.5" outlineLevel="1" x14ac:dyDescent="0.2">
      <c r="A229" s="216">
        <v>103</v>
      </c>
      <c r="B229" s="223" t="s">
        <v>435</v>
      </c>
      <c r="C229" s="271" t="s">
        <v>436</v>
      </c>
      <c r="D229" s="225" t="s">
        <v>0</v>
      </c>
      <c r="E229" s="232">
        <v>11176.5738</v>
      </c>
      <c r="F229" s="237"/>
      <c r="G229" s="238">
        <f>ROUND(E229*F229,2)</f>
        <v>0</v>
      </c>
      <c r="H229" s="237"/>
      <c r="I229" s="238">
        <f>ROUND(E229*H229,2)</f>
        <v>0</v>
      </c>
      <c r="J229" s="237"/>
      <c r="K229" s="238">
        <f>ROUND(E229*J229,2)</f>
        <v>0</v>
      </c>
      <c r="L229" s="238">
        <v>21</v>
      </c>
      <c r="M229" s="238">
        <f>G229*(1+L229/100)</f>
        <v>0</v>
      </c>
      <c r="N229" s="225">
        <v>0</v>
      </c>
      <c r="O229" s="225">
        <f>ROUND(E229*N229,5)</f>
        <v>0</v>
      </c>
      <c r="P229" s="225">
        <v>0</v>
      </c>
      <c r="Q229" s="225">
        <f>ROUND(E229*P229,5)</f>
        <v>0</v>
      </c>
      <c r="R229" s="225"/>
      <c r="S229" s="225"/>
      <c r="T229" s="226">
        <v>0</v>
      </c>
      <c r="U229" s="225">
        <f>ROUND(E229*T229,2)</f>
        <v>0</v>
      </c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 t="s">
        <v>143</v>
      </c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x14ac:dyDescent="0.2">
      <c r="A230" s="217" t="s">
        <v>138</v>
      </c>
      <c r="B230" s="224" t="s">
        <v>101</v>
      </c>
      <c r="C230" s="274" t="s">
        <v>102</v>
      </c>
      <c r="D230" s="229"/>
      <c r="E230" s="235"/>
      <c r="F230" s="241"/>
      <c r="G230" s="241">
        <f>SUMIF(AE231:AE234,"&lt;&gt;NOR",G231:G234)</f>
        <v>0</v>
      </c>
      <c r="H230" s="241"/>
      <c r="I230" s="241">
        <f>SUM(I231:I234)</f>
        <v>0</v>
      </c>
      <c r="J230" s="241"/>
      <c r="K230" s="241">
        <f>SUM(K231:K234)</f>
        <v>0</v>
      </c>
      <c r="L230" s="241"/>
      <c r="M230" s="241">
        <f>SUM(M231:M234)</f>
        <v>0</v>
      </c>
      <c r="N230" s="229"/>
      <c r="O230" s="229">
        <f>SUM(O231:O234)</f>
        <v>0.43824000000000002</v>
      </c>
      <c r="P230" s="229"/>
      <c r="Q230" s="229">
        <f>SUM(Q231:Q234)</f>
        <v>0</v>
      </c>
      <c r="R230" s="229"/>
      <c r="S230" s="229"/>
      <c r="T230" s="230"/>
      <c r="U230" s="229">
        <f>SUM(U231:U234)</f>
        <v>89.38000000000001</v>
      </c>
      <c r="AE230" t="s">
        <v>139</v>
      </c>
    </row>
    <row r="231" spans="1:60" outlineLevel="1" x14ac:dyDescent="0.2">
      <c r="A231" s="216">
        <v>104</v>
      </c>
      <c r="B231" s="223" t="s">
        <v>437</v>
      </c>
      <c r="C231" s="271" t="s">
        <v>438</v>
      </c>
      <c r="D231" s="225" t="s">
        <v>176</v>
      </c>
      <c r="E231" s="232">
        <v>96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21</v>
      </c>
      <c r="M231" s="238">
        <f>G231*(1+L231/100)</f>
        <v>0</v>
      </c>
      <c r="N231" s="225">
        <v>4.5399999999999998E-3</v>
      </c>
      <c r="O231" s="225">
        <f>ROUND(E231*N231,5)</f>
        <v>0.43584000000000001</v>
      </c>
      <c r="P231" s="225">
        <v>0</v>
      </c>
      <c r="Q231" s="225">
        <f>ROUND(E231*P231,5)</f>
        <v>0</v>
      </c>
      <c r="R231" s="225"/>
      <c r="S231" s="225"/>
      <c r="T231" s="226">
        <v>0.80100000000000005</v>
      </c>
      <c r="U231" s="225">
        <f>ROUND(E231*T231,2)</f>
        <v>76.900000000000006</v>
      </c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 t="s">
        <v>143</v>
      </c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16"/>
      <c r="B232" s="223"/>
      <c r="C232" s="273" t="s">
        <v>439</v>
      </c>
      <c r="D232" s="228"/>
      <c r="E232" s="234"/>
      <c r="F232" s="239"/>
      <c r="G232" s="240"/>
      <c r="H232" s="238"/>
      <c r="I232" s="238"/>
      <c r="J232" s="238"/>
      <c r="K232" s="238"/>
      <c r="L232" s="238"/>
      <c r="M232" s="238"/>
      <c r="N232" s="225"/>
      <c r="O232" s="225"/>
      <c r="P232" s="225"/>
      <c r="Q232" s="225"/>
      <c r="R232" s="225"/>
      <c r="S232" s="225"/>
      <c r="T232" s="226"/>
      <c r="U232" s="22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 t="s">
        <v>156</v>
      </c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8" t="str">
        <f>C232</f>
        <v>Jedná se o parapety poškozené u vyměňovaných oken.</v>
      </c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16">
        <v>105</v>
      </c>
      <c r="B233" s="223" t="s">
        <v>440</v>
      </c>
      <c r="C233" s="271" t="s">
        <v>441</v>
      </c>
      <c r="D233" s="225" t="s">
        <v>239</v>
      </c>
      <c r="E233" s="232">
        <v>80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25">
        <v>3.0000000000000001E-5</v>
      </c>
      <c r="O233" s="225">
        <f>ROUND(E233*N233,5)</f>
        <v>2.3999999999999998E-3</v>
      </c>
      <c r="P233" s="225">
        <v>0</v>
      </c>
      <c r="Q233" s="225">
        <f>ROUND(E233*P233,5)</f>
        <v>0</v>
      </c>
      <c r="R233" s="225"/>
      <c r="S233" s="225"/>
      <c r="T233" s="226">
        <v>0.156</v>
      </c>
      <c r="U233" s="225">
        <f>ROUND(E233*T233,2)</f>
        <v>12.48</v>
      </c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 t="s">
        <v>143</v>
      </c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16">
        <v>106</v>
      </c>
      <c r="B234" s="223" t="s">
        <v>442</v>
      </c>
      <c r="C234" s="271" t="s">
        <v>443</v>
      </c>
      <c r="D234" s="225" t="s">
        <v>0</v>
      </c>
      <c r="E234" s="232">
        <v>1063.2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21</v>
      </c>
      <c r="M234" s="238">
        <f>G234*(1+L234/100)</f>
        <v>0</v>
      </c>
      <c r="N234" s="225">
        <v>0</v>
      </c>
      <c r="O234" s="225">
        <f>ROUND(E234*N234,5)</f>
        <v>0</v>
      </c>
      <c r="P234" s="225">
        <v>0</v>
      </c>
      <c r="Q234" s="225">
        <f>ROUND(E234*P234,5)</f>
        <v>0</v>
      </c>
      <c r="R234" s="225"/>
      <c r="S234" s="225"/>
      <c r="T234" s="226">
        <v>0</v>
      </c>
      <c r="U234" s="225">
        <f>ROUND(E234*T234,2)</f>
        <v>0</v>
      </c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 t="s">
        <v>143</v>
      </c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x14ac:dyDescent="0.2">
      <c r="A235" s="217" t="s">
        <v>138</v>
      </c>
      <c r="B235" s="224" t="s">
        <v>103</v>
      </c>
      <c r="C235" s="274" t="s">
        <v>104</v>
      </c>
      <c r="D235" s="229"/>
      <c r="E235" s="235"/>
      <c r="F235" s="241"/>
      <c r="G235" s="241">
        <f>SUMIF(AE236:AE239,"&lt;&gt;NOR",G236:G239)</f>
        <v>0</v>
      </c>
      <c r="H235" s="241"/>
      <c r="I235" s="241">
        <f>SUM(I236:I239)</f>
        <v>0</v>
      </c>
      <c r="J235" s="241"/>
      <c r="K235" s="241">
        <f>SUM(K236:K239)</f>
        <v>0</v>
      </c>
      <c r="L235" s="241"/>
      <c r="M235" s="241">
        <f>SUM(M236:M239)</f>
        <v>0</v>
      </c>
      <c r="N235" s="229"/>
      <c r="O235" s="229">
        <f>SUM(O236:O239)</f>
        <v>4.4999999999999999E-4</v>
      </c>
      <c r="P235" s="229"/>
      <c r="Q235" s="229">
        <f>SUM(Q236:Q239)</f>
        <v>0.495</v>
      </c>
      <c r="R235" s="229"/>
      <c r="S235" s="229"/>
      <c r="T235" s="230"/>
      <c r="U235" s="229">
        <f>SUM(U236:U239)</f>
        <v>18.200000000000003</v>
      </c>
      <c r="AE235" t="s">
        <v>139</v>
      </c>
    </row>
    <row r="236" spans="1:60" outlineLevel="1" x14ac:dyDescent="0.2">
      <c r="A236" s="216">
        <v>107</v>
      </c>
      <c r="B236" s="223" t="s">
        <v>444</v>
      </c>
      <c r="C236" s="271" t="s">
        <v>445</v>
      </c>
      <c r="D236" s="225" t="s">
        <v>154</v>
      </c>
      <c r="E236" s="232">
        <v>15</v>
      </c>
      <c r="F236" s="237"/>
      <c r="G236" s="238">
        <f>ROUND(E236*F236,2)</f>
        <v>0</v>
      </c>
      <c r="H236" s="237"/>
      <c r="I236" s="238">
        <f>ROUND(E236*H236,2)</f>
        <v>0</v>
      </c>
      <c r="J236" s="237"/>
      <c r="K236" s="238">
        <f>ROUND(E236*J236,2)</f>
        <v>0</v>
      </c>
      <c r="L236" s="238">
        <v>21</v>
      </c>
      <c r="M236" s="238">
        <f>G236*(1+L236/100)</f>
        <v>0</v>
      </c>
      <c r="N236" s="225">
        <v>3.0000000000000001E-5</v>
      </c>
      <c r="O236" s="225">
        <f>ROUND(E236*N236,5)</f>
        <v>4.4999999999999999E-4</v>
      </c>
      <c r="P236" s="225">
        <v>0</v>
      </c>
      <c r="Q236" s="225">
        <f>ROUND(E236*P236,5)</f>
        <v>0</v>
      </c>
      <c r="R236" s="225"/>
      <c r="S236" s="225"/>
      <c r="T236" s="226">
        <v>0.432</v>
      </c>
      <c r="U236" s="225">
        <f>ROUND(E236*T236,2)</f>
        <v>6.48</v>
      </c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 t="s">
        <v>143</v>
      </c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16">
        <v>108</v>
      </c>
      <c r="B237" s="223" t="s">
        <v>444</v>
      </c>
      <c r="C237" s="271" t="s">
        <v>446</v>
      </c>
      <c r="D237" s="225" t="s">
        <v>154</v>
      </c>
      <c r="E237" s="232">
        <v>15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25">
        <v>0</v>
      </c>
      <c r="O237" s="225">
        <f>ROUND(E237*N237,5)</f>
        <v>0</v>
      </c>
      <c r="P237" s="225">
        <v>3.3000000000000002E-2</v>
      </c>
      <c r="Q237" s="225">
        <f>ROUND(E237*P237,5)</f>
        <v>0.495</v>
      </c>
      <c r="R237" s="225"/>
      <c r="S237" s="225"/>
      <c r="T237" s="226">
        <v>0.78100000000000003</v>
      </c>
      <c r="U237" s="225">
        <f>ROUND(E237*T237,2)</f>
        <v>11.72</v>
      </c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 t="s">
        <v>143</v>
      </c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16"/>
      <c r="B238" s="223"/>
      <c r="C238" s="273" t="s">
        <v>447</v>
      </c>
      <c r="D238" s="228"/>
      <c r="E238" s="234"/>
      <c r="F238" s="239"/>
      <c r="G238" s="240"/>
      <c r="H238" s="238"/>
      <c r="I238" s="238"/>
      <c r="J238" s="238"/>
      <c r="K238" s="238"/>
      <c r="L238" s="238"/>
      <c r="M238" s="238"/>
      <c r="N238" s="225"/>
      <c r="O238" s="225"/>
      <c r="P238" s="225"/>
      <c r="Q238" s="225"/>
      <c r="R238" s="225"/>
      <c r="S238" s="225"/>
      <c r="T238" s="226"/>
      <c r="U238" s="22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 t="s">
        <v>156</v>
      </c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8" t="str">
        <f>C238</f>
        <v>Odstranění zrcadel z důvodu otučení omítek v suterénu a provedení injektáže zdiva.</v>
      </c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16">
        <v>109</v>
      </c>
      <c r="B239" s="223" t="s">
        <v>448</v>
      </c>
      <c r="C239" s="271" t="s">
        <v>449</v>
      </c>
      <c r="D239" s="225" t="s">
        <v>0</v>
      </c>
      <c r="E239" s="232">
        <v>181.35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21</v>
      </c>
      <c r="M239" s="238">
        <f>G239*(1+L239/100)</f>
        <v>0</v>
      </c>
      <c r="N239" s="225">
        <v>0</v>
      </c>
      <c r="O239" s="225">
        <f>ROUND(E239*N239,5)</f>
        <v>0</v>
      </c>
      <c r="P239" s="225">
        <v>0</v>
      </c>
      <c r="Q239" s="225">
        <f>ROUND(E239*P239,5)</f>
        <v>0</v>
      </c>
      <c r="R239" s="225"/>
      <c r="S239" s="225"/>
      <c r="T239" s="226">
        <v>0</v>
      </c>
      <c r="U239" s="225">
        <f>ROUND(E239*T239,2)</f>
        <v>0</v>
      </c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 t="s">
        <v>143</v>
      </c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x14ac:dyDescent="0.2">
      <c r="A240" s="217" t="s">
        <v>138</v>
      </c>
      <c r="B240" s="224" t="s">
        <v>105</v>
      </c>
      <c r="C240" s="274" t="s">
        <v>106</v>
      </c>
      <c r="D240" s="229"/>
      <c r="E240" s="235"/>
      <c r="F240" s="241"/>
      <c r="G240" s="241">
        <f>SUMIF(AE241:AE248,"&lt;&gt;NOR",G241:G248)</f>
        <v>0</v>
      </c>
      <c r="H240" s="241"/>
      <c r="I240" s="241">
        <f>SUM(I241:I248)</f>
        <v>0</v>
      </c>
      <c r="J240" s="241"/>
      <c r="K240" s="241">
        <f>SUM(K241:K248)</f>
        <v>0</v>
      </c>
      <c r="L240" s="241"/>
      <c r="M240" s="241">
        <f>SUM(M241:M248)</f>
        <v>0</v>
      </c>
      <c r="N240" s="229"/>
      <c r="O240" s="229">
        <f>SUM(O241:O248)</f>
        <v>0.35285</v>
      </c>
      <c r="P240" s="229"/>
      <c r="Q240" s="229">
        <f>SUM(Q241:Q248)</f>
        <v>0</v>
      </c>
      <c r="R240" s="229"/>
      <c r="S240" s="229"/>
      <c r="T240" s="230"/>
      <c r="U240" s="229">
        <f>SUM(U241:U248)</f>
        <v>33.01</v>
      </c>
      <c r="AE240" t="s">
        <v>139</v>
      </c>
    </row>
    <row r="241" spans="1:60" outlineLevel="1" x14ac:dyDescent="0.2">
      <c r="A241" s="216">
        <v>110</v>
      </c>
      <c r="B241" s="223" t="s">
        <v>450</v>
      </c>
      <c r="C241" s="271" t="s">
        <v>451</v>
      </c>
      <c r="D241" s="225" t="s">
        <v>154</v>
      </c>
      <c r="E241" s="232">
        <v>15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25">
        <v>2.1000000000000001E-4</v>
      </c>
      <c r="O241" s="225">
        <f>ROUND(E241*N241,5)</f>
        <v>3.15E-3</v>
      </c>
      <c r="P241" s="225">
        <v>0</v>
      </c>
      <c r="Q241" s="225">
        <f>ROUND(E241*P241,5)</f>
        <v>0</v>
      </c>
      <c r="R241" s="225"/>
      <c r="S241" s="225"/>
      <c r="T241" s="226">
        <v>0.05</v>
      </c>
      <c r="U241" s="225">
        <f>ROUND(E241*T241,2)</f>
        <v>0.75</v>
      </c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 t="s">
        <v>143</v>
      </c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ht="22.5" outlineLevel="1" x14ac:dyDescent="0.2">
      <c r="A242" s="216">
        <v>111</v>
      </c>
      <c r="B242" s="223" t="s">
        <v>452</v>
      </c>
      <c r="C242" s="271" t="s">
        <v>453</v>
      </c>
      <c r="D242" s="225" t="s">
        <v>176</v>
      </c>
      <c r="E242" s="232">
        <v>20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25">
        <v>1.0670000000000001E-2</v>
      </c>
      <c r="O242" s="225">
        <f>ROUND(E242*N242,5)</f>
        <v>0.21340000000000001</v>
      </c>
      <c r="P242" s="225">
        <v>0</v>
      </c>
      <c r="Q242" s="225">
        <f>ROUND(E242*P242,5)</f>
        <v>0</v>
      </c>
      <c r="R242" s="225"/>
      <c r="S242" s="225"/>
      <c r="T242" s="226">
        <v>0.51549999999999996</v>
      </c>
      <c r="U242" s="225">
        <f>ROUND(E242*T242,2)</f>
        <v>10.31</v>
      </c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 t="s">
        <v>146</v>
      </c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16"/>
      <c r="B243" s="223"/>
      <c r="C243" s="273" t="s">
        <v>454</v>
      </c>
      <c r="D243" s="228"/>
      <c r="E243" s="234"/>
      <c r="F243" s="239"/>
      <c r="G243" s="240"/>
      <c r="H243" s="238"/>
      <c r="I243" s="238"/>
      <c r="J243" s="238"/>
      <c r="K243" s="238"/>
      <c r="L243" s="238"/>
      <c r="M243" s="238"/>
      <c r="N243" s="225"/>
      <c r="O243" s="225"/>
      <c r="P243" s="225"/>
      <c r="Q243" s="225"/>
      <c r="R243" s="225"/>
      <c r="S243" s="225"/>
      <c r="T243" s="226"/>
      <c r="U243" s="22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 t="s">
        <v>156</v>
      </c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8" t="str">
        <f>C243</f>
        <v>Oprava po výměně oken.</v>
      </c>
      <c r="BB243" s="215"/>
      <c r="BC243" s="215"/>
      <c r="BD243" s="215"/>
      <c r="BE243" s="215"/>
      <c r="BF243" s="215"/>
      <c r="BG243" s="215"/>
      <c r="BH243" s="215"/>
    </row>
    <row r="244" spans="1:60" ht="22.5" outlineLevel="1" x14ac:dyDescent="0.2">
      <c r="A244" s="216">
        <v>112</v>
      </c>
      <c r="B244" s="223" t="s">
        <v>455</v>
      </c>
      <c r="C244" s="271" t="s">
        <v>456</v>
      </c>
      <c r="D244" s="225" t="s">
        <v>154</v>
      </c>
      <c r="E244" s="232">
        <v>10</v>
      </c>
      <c r="F244" s="237"/>
      <c r="G244" s="238">
        <f>ROUND(E244*F244,2)</f>
        <v>0</v>
      </c>
      <c r="H244" s="237"/>
      <c r="I244" s="238">
        <f>ROUND(E244*H244,2)</f>
        <v>0</v>
      </c>
      <c r="J244" s="237"/>
      <c r="K244" s="238">
        <f>ROUND(E244*J244,2)</f>
        <v>0</v>
      </c>
      <c r="L244" s="238">
        <v>21</v>
      </c>
      <c r="M244" s="238">
        <f>G244*(1+L244/100)</f>
        <v>0</v>
      </c>
      <c r="N244" s="225">
        <v>1.363E-2</v>
      </c>
      <c r="O244" s="225">
        <f>ROUND(E244*N244,5)</f>
        <v>0.1363</v>
      </c>
      <c r="P244" s="225">
        <v>0</v>
      </c>
      <c r="Q244" s="225">
        <f>ROUND(E244*P244,5)</f>
        <v>0</v>
      </c>
      <c r="R244" s="225"/>
      <c r="S244" s="225"/>
      <c r="T244" s="226">
        <v>1.19435</v>
      </c>
      <c r="U244" s="225">
        <f>ROUND(E244*T244,2)</f>
        <v>11.94</v>
      </c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 t="s">
        <v>146</v>
      </c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16"/>
      <c r="B245" s="223"/>
      <c r="C245" s="273" t="s">
        <v>454</v>
      </c>
      <c r="D245" s="228"/>
      <c r="E245" s="234"/>
      <c r="F245" s="239"/>
      <c r="G245" s="240"/>
      <c r="H245" s="238"/>
      <c r="I245" s="238"/>
      <c r="J245" s="238"/>
      <c r="K245" s="238"/>
      <c r="L245" s="238"/>
      <c r="M245" s="238"/>
      <c r="N245" s="225"/>
      <c r="O245" s="225"/>
      <c r="P245" s="225"/>
      <c r="Q245" s="225"/>
      <c r="R245" s="225"/>
      <c r="S245" s="225"/>
      <c r="T245" s="226"/>
      <c r="U245" s="22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 t="s">
        <v>156</v>
      </c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8" t="str">
        <f>C245</f>
        <v>Oprava po výměně oken.</v>
      </c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16">
        <v>113</v>
      </c>
      <c r="B246" s="223" t="s">
        <v>457</v>
      </c>
      <c r="C246" s="271" t="s">
        <v>458</v>
      </c>
      <c r="D246" s="225" t="s">
        <v>154</v>
      </c>
      <c r="E246" s="232">
        <v>15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25">
        <v>0</v>
      </c>
      <c r="O246" s="225">
        <f>ROUND(E246*N246,5)</f>
        <v>0</v>
      </c>
      <c r="P246" s="225">
        <v>0</v>
      </c>
      <c r="Q246" s="225">
        <f>ROUND(E246*P246,5)</f>
        <v>0</v>
      </c>
      <c r="R246" s="225"/>
      <c r="S246" s="225"/>
      <c r="T246" s="226">
        <v>0.56699999999999995</v>
      </c>
      <c r="U246" s="225">
        <f>ROUND(E246*T246,2)</f>
        <v>8.51</v>
      </c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 t="s">
        <v>143</v>
      </c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16">
        <v>114</v>
      </c>
      <c r="B247" s="223" t="s">
        <v>459</v>
      </c>
      <c r="C247" s="271" t="s">
        <v>460</v>
      </c>
      <c r="D247" s="225" t="s">
        <v>154</v>
      </c>
      <c r="E247" s="232">
        <v>15</v>
      </c>
      <c r="F247" s="237"/>
      <c r="G247" s="238">
        <f>ROUND(E247*F247,2)</f>
        <v>0</v>
      </c>
      <c r="H247" s="237"/>
      <c r="I247" s="238">
        <f>ROUND(E247*H247,2)</f>
        <v>0</v>
      </c>
      <c r="J247" s="237"/>
      <c r="K247" s="238">
        <f>ROUND(E247*J247,2)</f>
        <v>0</v>
      </c>
      <c r="L247" s="238">
        <v>21</v>
      </c>
      <c r="M247" s="238">
        <f>G247*(1+L247/100)</f>
        <v>0</v>
      </c>
      <c r="N247" s="225">
        <v>0</v>
      </c>
      <c r="O247" s="225">
        <f>ROUND(E247*N247,5)</f>
        <v>0</v>
      </c>
      <c r="P247" s="225">
        <v>0</v>
      </c>
      <c r="Q247" s="225">
        <f>ROUND(E247*P247,5)</f>
        <v>0</v>
      </c>
      <c r="R247" s="225"/>
      <c r="S247" s="225"/>
      <c r="T247" s="226">
        <v>0.1</v>
      </c>
      <c r="U247" s="225">
        <f>ROUND(E247*T247,2)</f>
        <v>1.5</v>
      </c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 t="s">
        <v>143</v>
      </c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16">
        <v>115</v>
      </c>
      <c r="B248" s="223" t="s">
        <v>461</v>
      </c>
      <c r="C248" s="271" t="s">
        <v>462</v>
      </c>
      <c r="D248" s="225" t="s">
        <v>0</v>
      </c>
      <c r="E248" s="232">
        <v>177.565</v>
      </c>
      <c r="F248" s="237"/>
      <c r="G248" s="238">
        <f>ROUND(E248*F248,2)</f>
        <v>0</v>
      </c>
      <c r="H248" s="237"/>
      <c r="I248" s="238">
        <f>ROUND(E248*H248,2)</f>
        <v>0</v>
      </c>
      <c r="J248" s="237"/>
      <c r="K248" s="238">
        <f>ROUND(E248*J248,2)</f>
        <v>0</v>
      </c>
      <c r="L248" s="238">
        <v>21</v>
      </c>
      <c r="M248" s="238">
        <f>G248*(1+L248/100)</f>
        <v>0</v>
      </c>
      <c r="N248" s="225">
        <v>0</v>
      </c>
      <c r="O248" s="225">
        <f>ROUND(E248*N248,5)</f>
        <v>0</v>
      </c>
      <c r="P248" s="225">
        <v>0</v>
      </c>
      <c r="Q248" s="225">
        <f>ROUND(E248*P248,5)</f>
        <v>0</v>
      </c>
      <c r="R248" s="225"/>
      <c r="S248" s="225"/>
      <c r="T248" s="226">
        <v>0</v>
      </c>
      <c r="U248" s="225">
        <f>ROUND(E248*T248,2)</f>
        <v>0</v>
      </c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 t="s">
        <v>143</v>
      </c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x14ac:dyDescent="0.2">
      <c r="A249" s="217" t="s">
        <v>138</v>
      </c>
      <c r="B249" s="224" t="s">
        <v>107</v>
      </c>
      <c r="C249" s="274" t="s">
        <v>108</v>
      </c>
      <c r="D249" s="229"/>
      <c r="E249" s="235"/>
      <c r="F249" s="241"/>
      <c r="G249" s="241">
        <f>SUMIF(AE250:AE252,"&lt;&gt;NOR",G250:G252)</f>
        <v>0</v>
      </c>
      <c r="H249" s="241"/>
      <c r="I249" s="241">
        <f>SUM(I250:I252)</f>
        <v>0</v>
      </c>
      <c r="J249" s="241"/>
      <c r="K249" s="241">
        <f>SUM(K250:K252)</f>
        <v>0</v>
      </c>
      <c r="L249" s="241"/>
      <c r="M249" s="241">
        <f>SUM(M250:M252)</f>
        <v>0</v>
      </c>
      <c r="N249" s="229"/>
      <c r="O249" s="229">
        <f>SUM(O250:O252)</f>
        <v>0.59775</v>
      </c>
      <c r="P249" s="229"/>
      <c r="Q249" s="229">
        <f>SUM(Q250:Q252)</f>
        <v>0</v>
      </c>
      <c r="R249" s="229"/>
      <c r="S249" s="229"/>
      <c r="T249" s="230"/>
      <c r="U249" s="229">
        <f>SUM(U250:U252)</f>
        <v>597.75</v>
      </c>
      <c r="AE249" t="s">
        <v>139</v>
      </c>
    </row>
    <row r="250" spans="1:60" ht="22.5" outlineLevel="1" x14ac:dyDescent="0.2">
      <c r="A250" s="216">
        <v>116</v>
      </c>
      <c r="B250" s="223" t="s">
        <v>463</v>
      </c>
      <c r="C250" s="271" t="s">
        <v>464</v>
      </c>
      <c r="D250" s="225" t="s">
        <v>154</v>
      </c>
      <c r="E250" s="232">
        <v>3985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25">
        <v>1.4999999999999999E-4</v>
      </c>
      <c r="O250" s="225">
        <f>ROUND(E250*N250,5)</f>
        <v>0.59775</v>
      </c>
      <c r="P250" s="225">
        <v>0</v>
      </c>
      <c r="Q250" s="225">
        <f>ROUND(E250*P250,5)</f>
        <v>0</v>
      </c>
      <c r="R250" s="225"/>
      <c r="S250" s="225"/>
      <c r="T250" s="226">
        <v>0.15</v>
      </c>
      <c r="U250" s="225">
        <f>ROUND(E250*T250,2)</f>
        <v>597.75</v>
      </c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 t="s">
        <v>143</v>
      </c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16"/>
      <c r="B251" s="223"/>
      <c r="C251" s="272" t="s">
        <v>465</v>
      </c>
      <c r="D251" s="227"/>
      <c r="E251" s="233">
        <v>235</v>
      </c>
      <c r="F251" s="238"/>
      <c r="G251" s="238"/>
      <c r="H251" s="238"/>
      <c r="I251" s="238"/>
      <c r="J251" s="238"/>
      <c r="K251" s="238"/>
      <c r="L251" s="238"/>
      <c r="M251" s="238"/>
      <c r="N251" s="225"/>
      <c r="O251" s="225"/>
      <c r="P251" s="225"/>
      <c r="Q251" s="225"/>
      <c r="R251" s="225"/>
      <c r="S251" s="225"/>
      <c r="T251" s="226"/>
      <c r="U251" s="22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 t="s">
        <v>148</v>
      </c>
      <c r="AF251" s="215">
        <v>0</v>
      </c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16"/>
      <c r="B252" s="223"/>
      <c r="C252" s="272" t="s">
        <v>466</v>
      </c>
      <c r="D252" s="227"/>
      <c r="E252" s="233">
        <v>3750</v>
      </c>
      <c r="F252" s="238"/>
      <c r="G252" s="238"/>
      <c r="H252" s="238"/>
      <c r="I252" s="238"/>
      <c r="J252" s="238"/>
      <c r="K252" s="238"/>
      <c r="L252" s="238"/>
      <c r="M252" s="238"/>
      <c r="N252" s="225"/>
      <c r="O252" s="225"/>
      <c r="P252" s="225"/>
      <c r="Q252" s="225"/>
      <c r="R252" s="225"/>
      <c r="S252" s="225"/>
      <c r="T252" s="226"/>
      <c r="U252" s="22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 t="s">
        <v>148</v>
      </c>
      <c r="AF252" s="215">
        <v>0</v>
      </c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x14ac:dyDescent="0.2">
      <c r="A253" s="217" t="s">
        <v>138</v>
      </c>
      <c r="B253" s="224" t="s">
        <v>109</v>
      </c>
      <c r="C253" s="274" t="s">
        <v>110</v>
      </c>
      <c r="D253" s="229"/>
      <c r="E253" s="235"/>
      <c r="F253" s="241"/>
      <c r="G253" s="241">
        <f>SUMIF(AE254:AE255,"&lt;&gt;NOR",G254:G255)</f>
        <v>0</v>
      </c>
      <c r="H253" s="241"/>
      <c r="I253" s="241">
        <f>SUM(I254:I255)</f>
        <v>0</v>
      </c>
      <c r="J253" s="241"/>
      <c r="K253" s="241">
        <f>SUM(K254:K255)</f>
        <v>0</v>
      </c>
      <c r="L253" s="241"/>
      <c r="M253" s="241">
        <f>SUM(M254:M255)</f>
        <v>0</v>
      </c>
      <c r="N253" s="229"/>
      <c r="O253" s="229">
        <f>SUM(O254:O255)</f>
        <v>0.23803000000000002</v>
      </c>
      <c r="P253" s="229"/>
      <c r="Q253" s="229">
        <f>SUM(Q254:Q255)</f>
        <v>0</v>
      </c>
      <c r="R253" s="229"/>
      <c r="S253" s="229"/>
      <c r="T253" s="230"/>
      <c r="U253" s="229">
        <f>SUM(U254:U255)</f>
        <v>92.78</v>
      </c>
      <c r="AE253" t="s">
        <v>139</v>
      </c>
    </row>
    <row r="254" spans="1:60" outlineLevel="1" x14ac:dyDescent="0.2">
      <c r="A254" s="216">
        <v>117</v>
      </c>
      <c r="B254" s="223" t="s">
        <v>467</v>
      </c>
      <c r="C254" s="271" t="s">
        <v>468</v>
      </c>
      <c r="D254" s="225" t="s">
        <v>154</v>
      </c>
      <c r="E254" s="232">
        <v>565.4</v>
      </c>
      <c r="F254" s="237"/>
      <c r="G254" s="238">
        <f>ROUND(E254*F254,2)</f>
        <v>0</v>
      </c>
      <c r="H254" s="237"/>
      <c r="I254" s="238">
        <f>ROUND(E254*H254,2)</f>
        <v>0</v>
      </c>
      <c r="J254" s="237"/>
      <c r="K254" s="238">
        <f>ROUND(E254*J254,2)</f>
        <v>0</v>
      </c>
      <c r="L254" s="238">
        <v>21</v>
      </c>
      <c r="M254" s="238">
        <f>G254*(1+L254/100)</f>
        <v>0</v>
      </c>
      <c r="N254" s="225">
        <v>2.0000000000000001E-4</v>
      </c>
      <c r="O254" s="225">
        <f>ROUND(E254*N254,5)</f>
        <v>0.11308</v>
      </c>
      <c r="P254" s="225">
        <v>0</v>
      </c>
      <c r="Q254" s="225">
        <f>ROUND(E254*P254,5)</f>
        <v>0</v>
      </c>
      <c r="R254" s="225"/>
      <c r="S254" s="225"/>
      <c r="T254" s="226">
        <v>0.10664999999999999</v>
      </c>
      <c r="U254" s="225">
        <f>ROUND(E254*T254,2)</f>
        <v>60.3</v>
      </c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 t="s">
        <v>143</v>
      </c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ht="22.5" outlineLevel="1" x14ac:dyDescent="0.2">
      <c r="A255" s="216">
        <v>118</v>
      </c>
      <c r="B255" s="223" t="s">
        <v>469</v>
      </c>
      <c r="C255" s="271" t="s">
        <v>470</v>
      </c>
      <c r="D255" s="225" t="s">
        <v>154</v>
      </c>
      <c r="E255" s="232">
        <v>446.25</v>
      </c>
      <c r="F255" s="237"/>
      <c r="G255" s="238">
        <f>ROUND(E255*F255,2)</f>
        <v>0</v>
      </c>
      <c r="H255" s="237"/>
      <c r="I255" s="238">
        <f>ROUND(E255*H255,2)</f>
        <v>0</v>
      </c>
      <c r="J255" s="237"/>
      <c r="K255" s="238">
        <f>ROUND(E255*J255,2)</f>
        <v>0</v>
      </c>
      <c r="L255" s="238">
        <v>21</v>
      </c>
      <c r="M255" s="238">
        <f>G255*(1+L255/100)</f>
        <v>0</v>
      </c>
      <c r="N255" s="225">
        <v>2.7999999999999998E-4</v>
      </c>
      <c r="O255" s="225">
        <f>ROUND(E255*N255,5)</f>
        <v>0.12495000000000001</v>
      </c>
      <c r="P255" s="225">
        <v>0</v>
      </c>
      <c r="Q255" s="225">
        <f>ROUND(E255*P255,5)</f>
        <v>0</v>
      </c>
      <c r="R255" s="225"/>
      <c r="S255" s="225"/>
      <c r="T255" s="226">
        <v>7.2779999999999997E-2</v>
      </c>
      <c r="U255" s="225">
        <f>ROUND(E255*T255,2)</f>
        <v>32.479999999999997</v>
      </c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 t="s">
        <v>146</v>
      </c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x14ac:dyDescent="0.2">
      <c r="A256" s="217" t="s">
        <v>138</v>
      </c>
      <c r="B256" s="224" t="s">
        <v>111</v>
      </c>
      <c r="C256" s="274" t="s">
        <v>26</v>
      </c>
      <c r="D256" s="229"/>
      <c r="E256" s="235"/>
      <c r="F256" s="241"/>
      <c r="G256" s="241">
        <f>SUMIF(AE257:AE275,"&lt;&gt;NOR",G257:G275)</f>
        <v>0</v>
      </c>
      <c r="H256" s="241"/>
      <c r="I256" s="241">
        <f>SUM(I257:I275)</f>
        <v>0</v>
      </c>
      <c r="J256" s="241"/>
      <c r="K256" s="241">
        <f>SUM(K257:K275)</f>
        <v>0</v>
      </c>
      <c r="L256" s="241"/>
      <c r="M256" s="241">
        <f>SUM(M257:M275)</f>
        <v>0</v>
      </c>
      <c r="N256" s="229"/>
      <c r="O256" s="229">
        <f>SUM(O257:O275)</f>
        <v>0</v>
      </c>
      <c r="P256" s="229"/>
      <c r="Q256" s="229">
        <f>SUM(Q257:Q275)</f>
        <v>0</v>
      </c>
      <c r="R256" s="229"/>
      <c r="S256" s="229"/>
      <c r="T256" s="230"/>
      <c r="U256" s="229">
        <f>SUM(U257:U275)</f>
        <v>0</v>
      </c>
      <c r="AE256" t="s">
        <v>139</v>
      </c>
    </row>
    <row r="257" spans="1:60" outlineLevel="1" x14ac:dyDescent="0.2">
      <c r="A257" s="216">
        <v>119</v>
      </c>
      <c r="B257" s="223" t="s">
        <v>471</v>
      </c>
      <c r="C257" s="271" t="s">
        <v>472</v>
      </c>
      <c r="D257" s="225" t="s">
        <v>473</v>
      </c>
      <c r="E257" s="232">
        <v>1</v>
      </c>
      <c r="F257" s="237"/>
      <c r="G257" s="238">
        <f>ROUND(E257*F257,2)</f>
        <v>0</v>
      </c>
      <c r="H257" s="237"/>
      <c r="I257" s="238">
        <f>ROUND(E257*H257,2)</f>
        <v>0</v>
      </c>
      <c r="J257" s="237"/>
      <c r="K257" s="238">
        <f>ROUND(E257*J257,2)</f>
        <v>0</v>
      </c>
      <c r="L257" s="238">
        <v>21</v>
      </c>
      <c r="M257" s="238">
        <f>G257*(1+L257/100)</f>
        <v>0</v>
      </c>
      <c r="N257" s="225">
        <v>0</v>
      </c>
      <c r="O257" s="225">
        <f>ROUND(E257*N257,5)</f>
        <v>0</v>
      </c>
      <c r="P257" s="225">
        <v>0</v>
      </c>
      <c r="Q257" s="225">
        <f>ROUND(E257*P257,5)</f>
        <v>0</v>
      </c>
      <c r="R257" s="225"/>
      <c r="S257" s="225"/>
      <c r="T257" s="226">
        <v>0</v>
      </c>
      <c r="U257" s="225">
        <f>ROUND(E257*T257,2)</f>
        <v>0</v>
      </c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 t="s">
        <v>143</v>
      </c>
      <c r="AF257" s="215"/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16">
        <v>120</v>
      </c>
      <c r="B258" s="223" t="s">
        <v>474</v>
      </c>
      <c r="C258" s="271" t="s">
        <v>475</v>
      </c>
      <c r="D258" s="225" t="s">
        <v>473</v>
      </c>
      <c r="E258" s="232">
        <v>1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21</v>
      </c>
      <c r="M258" s="238">
        <f>G258*(1+L258/100)</f>
        <v>0</v>
      </c>
      <c r="N258" s="225">
        <v>0</v>
      </c>
      <c r="O258" s="225">
        <f>ROUND(E258*N258,5)</f>
        <v>0</v>
      </c>
      <c r="P258" s="225">
        <v>0</v>
      </c>
      <c r="Q258" s="225">
        <f>ROUND(E258*P258,5)</f>
        <v>0</v>
      </c>
      <c r="R258" s="225"/>
      <c r="S258" s="225"/>
      <c r="T258" s="226">
        <v>0</v>
      </c>
      <c r="U258" s="225">
        <f>ROUND(E258*T258,2)</f>
        <v>0</v>
      </c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 t="s">
        <v>143</v>
      </c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16">
        <v>121</v>
      </c>
      <c r="B259" s="223" t="s">
        <v>476</v>
      </c>
      <c r="C259" s="271" t="s">
        <v>477</v>
      </c>
      <c r="D259" s="225" t="s">
        <v>473</v>
      </c>
      <c r="E259" s="232">
        <v>1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25">
        <v>0</v>
      </c>
      <c r="O259" s="225">
        <f>ROUND(E259*N259,5)</f>
        <v>0</v>
      </c>
      <c r="P259" s="225">
        <v>0</v>
      </c>
      <c r="Q259" s="225">
        <f>ROUND(E259*P259,5)</f>
        <v>0</v>
      </c>
      <c r="R259" s="225"/>
      <c r="S259" s="225"/>
      <c r="T259" s="226">
        <v>0</v>
      </c>
      <c r="U259" s="225">
        <f>ROUND(E259*T259,2)</f>
        <v>0</v>
      </c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 t="s">
        <v>143</v>
      </c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">
      <c r="A260" s="216">
        <v>122</v>
      </c>
      <c r="B260" s="223" t="s">
        <v>478</v>
      </c>
      <c r="C260" s="271" t="s">
        <v>479</v>
      </c>
      <c r="D260" s="225" t="s">
        <v>473</v>
      </c>
      <c r="E260" s="232">
        <v>1</v>
      </c>
      <c r="F260" s="237"/>
      <c r="G260" s="238">
        <f>ROUND(E260*F260,2)</f>
        <v>0</v>
      </c>
      <c r="H260" s="237"/>
      <c r="I260" s="238">
        <f>ROUND(E260*H260,2)</f>
        <v>0</v>
      </c>
      <c r="J260" s="237"/>
      <c r="K260" s="238">
        <f>ROUND(E260*J260,2)</f>
        <v>0</v>
      </c>
      <c r="L260" s="238">
        <v>21</v>
      </c>
      <c r="M260" s="238">
        <f>G260*(1+L260/100)</f>
        <v>0</v>
      </c>
      <c r="N260" s="225">
        <v>0</v>
      </c>
      <c r="O260" s="225">
        <f>ROUND(E260*N260,5)</f>
        <v>0</v>
      </c>
      <c r="P260" s="225">
        <v>0</v>
      </c>
      <c r="Q260" s="225">
        <f>ROUND(E260*P260,5)</f>
        <v>0</v>
      </c>
      <c r="R260" s="225"/>
      <c r="S260" s="225"/>
      <c r="T260" s="226">
        <v>0</v>
      </c>
      <c r="U260" s="225">
        <f>ROUND(E260*T260,2)</f>
        <v>0</v>
      </c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 t="s">
        <v>143</v>
      </c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ht="22.5" outlineLevel="1" x14ac:dyDescent="0.2">
      <c r="A261" s="216"/>
      <c r="B261" s="223"/>
      <c r="C261" s="273" t="s">
        <v>480</v>
      </c>
      <c r="D261" s="228"/>
      <c r="E261" s="234"/>
      <c r="F261" s="239"/>
      <c r="G261" s="240"/>
      <c r="H261" s="238"/>
      <c r="I261" s="238"/>
      <c r="J261" s="238"/>
      <c r="K261" s="238"/>
      <c r="L261" s="238"/>
      <c r="M261" s="238"/>
      <c r="N261" s="225"/>
      <c r="O261" s="225"/>
      <c r="P261" s="225"/>
      <c r="Q261" s="225"/>
      <c r="R261" s="225"/>
      <c r="S261" s="225"/>
      <c r="T261" s="226"/>
      <c r="U261" s="22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 t="s">
        <v>156</v>
      </c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8" t="str">
        <f>C261</f>
        <v>Dokumentace skutečného provedení díla dle vyhl. 499/2006 ve třech listinných vyhotov+1x na CD- Rom.</v>
      </c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16">
        <v>123</v>
      </c>
      <c r="B262" s="223" t="s">
        <v>481</v>
      </c>
      <c r="C262" s="271" t="s">
        <v>482</v>
      </c>
      <c r="D262" s="225" t="s">
        <v>473</v>
      </c>
      <c r="E262" s="232">
        <v>1</v>
      </c>
      <c r="F262" s="237"/>
      <c r="G262" s="238">
        <f>ROUND(E262*F262,2)</f>
        <v>0</v>
      </c>
      <c r="H262" s="237"/>
      <c r="I262" s="238">
        <f>ROUND(E262*H262,2)</f>
        <v>0</v>
      </c>
      <c r="J262" s="237"/>
      <c r="K262" s="238">
        <f>ROUND(E262*J262,2)</f>
        <v>0</v>
      </c>
      <c r="L262" s="238">
        <v>21</v>
      </c>
      <c r="M262" s="238">
        <f>G262*(1+L262/100)</f>
        <v>0</v>
      </c>
      <c r="N262" s="225">
        <v>0</v>
      </c>
      <c r="O262" s="225">
        <f>ROUND(E262*N262,5)</f>
        <v>0</v>
      </c>
      <c r="P262" s="225">
        <v>0</v>
      </c>
      <c r="Q262" s="225">
        <f>ROUND(E262*P262,5)</f>
        <v>0</v>
      </c>
      <c r="R262" s="225"/>
      <c r="S262" s="225"/>
      <c r="T262" s="226">
        <v>0</v>
      </c>
      <c r="U262" s="225">
        <f>ROUND(E262*T262,2)</f>
        <v>0</v>
      </c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 t="s">
        <v>143</v>
      </c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16">
        <v>124</v>
      </c>
      <c r="B263" s="223" t="s">
        <v>483</v>
      </c>
      <c r="C263" s="271" t="s">
        <v>484</v>
      </c>
      <c r="D263" s="225" t="s">
        <v>473</v>
      </c>
      <c r="E263" s="232">
        <v>1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21</v>
      </c>
      <c r="M263" s="238">
        <f>G263*(1+L263/100)</f>
        <v>0</v>
      </c>
      <c r="N263" s="225">
        <v>0</v>
      </c>
      <c r="O263" s="225">
        <f>ROUND(E263*N263,5)</f>
        <v>0</v>
      </c>
      <c r="P263" s="225">
        <v>0</v>
      </c>
      <c r="Q263" s="225">
        <f>ROUND(E263*P263,5)</f>
        <v>0</v>
      </c>
      <c r="R263" s="225"/>
      <c r="S263" s="225"/>
      <c r="T263" s="226">
        <v>0</v>
      </c>
      <c r="U263" s="225">
        <f>ROUND(E263*T263,2)</f>
        <v>0</v>
      </c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 t="s">
        <v>143</v>
      </c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16">
        <v>125</v>
      </c>
      <c r="B264" s="223" t="s">
        <v>485</v>
      </c>
      <c r="C264" s="271" t="s">
        <v>486</v>
      </c>
      <c r="D264" s="225" t="s">
        <v>473</v>
      </c>
      <c r="E264" s="232">
        <v>1</v>
      </c>
      <c r="F264" s="237"/>
      <c r="G264" s="238">
        <f>ROUND(E264*F264,2)</f>
        <v>0</v>
      </c>
      <c r="H264" s="237"/>
      <c r="I264" s="238">
        <f>ROUND(E264*H264,2)</f>
        <v>0</v>
      </c>
      <c r="J264" s="237"/>
      <c r="K264" s="238">
        <f>ROUND(E264*J264,2)</f>
        <v>0</v>
      </c>
      <c r="L264" s="238">
        <v>21</v>
      </c>
      <c r="M264" s="238">
        <f>G264*(1+L264/100)</f>
        <v>0</v>
      </c>
      <c r="N264" s="225">
        <v>0</v>
      </c>
      <c r="O264" s="225">
        <f>ROUND(E264*N264,5)</f>
        <v>0</v>
      </c>
      <c r="P264" s="225">
        <v>0</v>
      </c>
      <c r="Q264" s="225">
        <f>ROUND(E264*P264,5)</f>
        <v>0</v>
      </c>
      <c r="R264" s="225"/>
      <c r="S264" s="225"/>
      <c r="T264" s="226">
        <v>0</v>
      </c>
      <c r="U264" s="225">
        <f>ROUND(E264*T264,2)</f>
        <v>0</v>
      </c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 t="s">
        <v>143</v>
      </c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16"/>
      <c r="B265" s="223"/>
      <c r="C265" s="273" t="s">
        <v>487</v>
      </c>
      <c r="D265" s="228"/>
      <c r="E265" s="234"/>
      <c r="F265" s="239"/>
      <c r="G265" s="240"/>
      <c r="H265" s="238"/>
      <c r="I265" s="238"/>
      <c r="J265" s="238"/>
      <c r="K265" s="238"/>
      <c r="L265" s="238"/>
      <c r="M265" s="238"/>
      <c r="N265" s="225"/>
      <c r="O265" s="225"/>
      <c r="P265" s="225"/>
      <c r="Q265" s="225"/>
      <c r="R265" s="225"/>
      <c r="S265" s="225"/>
      <c r="T265" s="226"/>
      <c r="U265" s="22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 t="s">
        <v>156</v>
      </c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8" t="str">
        <f>C265</f>
        <v>Náklady spojené se zřízením a vedením bankovní záruky.</v>
      </c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16">
        <v>126</v>
      </c>
      <c r="B266" s="223" t="s">
        <v>488</v>
      </c>
      <c r="C266" s="271" t="s">
        <v>489</v>
      </c>
      <c r="D266" s="225" t="s">
        <v>473</v>
      </c>
      <c r="E266" s="232">
        <v>1</v>
      </c>
      <c r="F266" s="237"/>
      <c r="G266" s="238">
        <f>ROUND(E266*F266,2)</f>
        <v>0</v>
      </c>
      <c r="H266" s="237"/>
      <c r="I266" s="238">
        <f>ROUND(E266*H266,2)</f>
        <v>0</v>
      </c>
      <c r="J266" s="237"/>
      <c r="K266" s="238">
        <f>ROUND(E266*J266,2)</f>
        <v>0</v>
      </c>
      <c r="L266" s="238">
        <v>21</v>
      </c>
      <c r="M266" s="238">
        <f>G266*(1+L266/100)</f>
        <v>0</v>
      </c>
      <c r="N266" s="225">
        <v>0</v>
      </c>
      <c r="O266" s="225">
        <f>ROUND(E266*N266,5)</f>
        <v>0</v>
      </c>
      <c r="P266" s="225">
        <v>0</v>
      </c>
      <c r="Q266" s="225">
        <f>ROUND(E266*P266,5)</f>
        <v>0</v>
      </c>
      <c r="R266" s="225"/>
      <c r="S266" s="225"/>
      <c r="T266" s="226">
        <v>0</v>
      </c>
      <c r="U266" s="225">
        <f>ROUND(E266*T266,2)</f>
        <v>0</v>
      </c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 t="s">
        <v>143</v>
      </c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ht="22.5" outlineLevel="1" x14ac:dyDescent="0.2">
      <c r="A267" s="216"/>
      <c r="B267" s="223"/>
      <c r="C267" s="273" t="s">
        <v>490</v>
      </c>
      <c r="D267" s="228"/>
      <c r="E267" s="234"/>
      <c r="F267" s="239"/>
      <c r="G267" s="240"/>
      <c r="H267" s="238"/>
      <c r="I267" s="238"/>
      <c r="J267" s="238"/>
      <c r="K267" s="238"/>
      <c r="L267" s="238"/>
      <c r="M267" s="238"/>
      <c r="N267" s="225"/>
      <c r="O267" s="225"/>
      <c r="P267" s="225"/>
      <c r="Q267" s="225"/>
      <c r="R267" s="225"/>
      <c r="S267" s="225"/>
      <c r="T267" s="226"/>
      <c r="U267" s="22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 t="s">
        <v>156</v>
      </c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8" t="str">
        <f>C267</f>
        <v>Náklady na ztížené provádění stavebních prací v důsledku nepřerušeného provozu na staveništi nebo v případech nepřerušeného provozu v objektech v nichž se stavební práce provádí.</v>
      </c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16">
        <v>127</v>
      </c>
      <c r="B268" s="223" t="s">
        <v>491</v>
      </c>
      <c r="C268" s="271" t="s">
        <v>492</v>
      </c>
      <c r="D268" s="225" t="s">
        <v>473</v>
      </c>
      <c r="E268" s="232">
        <v>1</v>
      </c>
      <c r="F268" s="237"/>
      <c r="G268" s="238">
        <f>ROUND(E268*F268,2)</f>
        <v>0</v>
      </c>
      <c r="H268" s="237"/>
      <c r="I268" s="238">
        <f>ROUND(E268*H268,2)</f>
        <v>0</v>
      </c>
      <c r="J268" s="237"/>
      <c r="K268" s="238">
        <f>ROUND(E268*J268,2)</f>
        <v>0</v>
      </c>
      <c r="L268" s="238">
        <v>21</v>
      </c>
      <c r="M268" s="238">
        <f>G268*(1+L268/100)</f>
        <v>0</v>
      </c>
      <c r="N268" s="225">
        <v>0</v>
      </c>
      <c r="O268" s="225">
        <f>ROUND(E268*N268,5)</f>
        <v>0</v>
      </c>
      <c r="P268" s="225">
        <v>0</v>
      </c>
      <c r="Q268" s="225">
        <f>ROUND(E268*P268,5)</f>
        <v>0</v>
      </c>
      <c r="R268" s="225"/>
      <c r="S268" s="225"/>
      <c r="T268" s="226">
        <v>0</v>
      </c>
      <c r="U268" s="225">
        <f>ROUND(E268*T268,2)</f>
        <v>0</v>
      </c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 t="s">
        <v>143</v>
      </c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ht="22.5" outlineLevel="1" x14ac:dyDescent="0.2">
      <c r="A269" s="216"/>
      <c r="B269" s="223"/>
      <c r="C269" s="273" t="s">
        <v>493</v>
      </c>
      <c r="D269" s="228"/>
      <c r="E269" s="234"/>
      <c r="F269" s="239"/>
      <c r="G269" s="240"/>
      <c r="H269" s="238"/>
      <c r="I269" s="238"/>
      <c r="J269" s="238"/>
      <c r="K269" s="238"/>
      <c r="L269" s="238"/>
      <c r="M269" s="238"/>
      <c r="N269" s="225"/>
      <c r="O269" s="225"/>
      <c r="P269" s="225"/>
      <c r="Q269" s="225"/>
      <c r="R269" s="225"/>
      <c r="S269" s="225"/>
      <c r="T269" s="226"/>
      <c r="U269" s="22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 t="s">
        <v>156</v>
      </c>
      <c r="AF269" s="215"/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8" t="str">
        <f>C269</f>
        <v>D+M velkoplošného celobarevného informačního panelu 45*60 cm k označení staveniště po dobu stavby.</v>
      </c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16"/>
      <c r="B270" s="223"/>
      <c r="C270" s="273" t="s">
        <v>494</v>
      </c>
      <c r="D270" s="228"/>
      <c r="E270" s="234"/>
      <c r="F270" s="239"/>
      <c r="G270" s="240"/>
      <c r="H270" s="238"/>
      <c r="I270" s="238"/>
      <c r="J270" s="238"/>
      <c r="K270" s="238"/>
      <c r="L270" s="238"/>
      <c r="M270" s="238"/>
      <c r="N270" s="225"/>
      <c r="O270" s="225"/>
      <c r="P270" s="225"/>
      <c r="Q270" s="225"/>
      <c r="R270" s="225"/>
      <c r="S270" s="225"/>
      <c r="T270" s="226"/>
      <c r="U270" s="22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 t="s">
        <v>156</v>
      </c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8" t="str">
        <f>C270</f>
        <v>Text a barevnost řešení bude určena investorem.</v>
      </c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16">
        <v>128</v>
      </c>
      <c r="B271" s="223" t="s">
        <v>495</v>
      </c>
      <c r="C271" s="271" t="s">
        <v>496</v>
      </c>
      <c r="D271" s="225" t="s">
        <v>473</v>
      </c>
      <c r="E271" s="232">
        <v>1</v>
      </c>
      <c r="F271" s="237"/>
      <c r="G271" s="238">
        <f>ROUND(E271*F271,2)</f>
        <v>0</v>
      </c>
      <c r="H271" s="237"/>
      <c r="I271" s="238">
        <f>ROUND(E271*H271,2)</f>
        <v>0</v>
      </c>
      <c r="J271" s="237"/>
      <c r="K271" s="238">
        <f>ROUND(E271*J271,2)</f>
        <v>0</v>
      </c>
      <c r="L271" s="238">
        <v>21</v>
      </c>
      <c r="M271" s="238">
        <f>G271*(1+L271/100)</f>
        <v>0</v>
      </c>
      <c r="N271" s="225">
        <v>0</v>
      </c>
      <c r="O271" s="225">
        <f>ROUND(E271*N271,5)</f>
        <v>0</v>
      </c>
      <c r="P271" s="225">
        <v>0</v>
      </c>
      <c r="Q271" s="225">
        <f>ROUND(E271*P271,5)</f>
        <v>0</v>
      </c>
      <c r="R271" s="225"/>
      <c r="S271" s="225"/>
      <c r="T271" s="226">
        <v>0</v>
      </c>
      <c r="U271" s="225">
        <f>ROUND(E271*T271,2)</f>
        <v>0</v>
      </c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 t="s">
        <v>143</v>
      </c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16"/>
      <c r="B272" s="223"/>
      <c r="C272" s="273" t="s">
        <v>497</v>
      </c>
      <c r="D272" s="228"/>
      <c r="E272" s="234"/>
      <c r="F272" s="239"/>
      <c r="G272" s="240"/>
      <c r="H272" s="238"/>
      <c r="I272" s="238"/>
      <c r="J272" s="238"/>
      <c r="K272" s="238"/>
      <c r="L272" s="238"/>
      <c r="M272" s="238"/>
      <c r="N272" s="225"/>
      <c r="O272" s="225"/>
      <c r="P272" s="225"/>
      <c r="Q272" s="225"/>
      <c r="R272" s="225"/>
      <c r="S272" s="225"/>
      <c r="T272" s="226"/>
      <c r="U272" s="22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 t="s">
        <v>156</v>
      </c>
      <c r="AF272" s="215"/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8" t="str">
        <f>C272</f>
        <v>Výrobní dokumentace výplní otvorů (replik).</v>
      </c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">
      <c r="A273" s="216">
        <v>129</v>
      </c>
      <c r="B273" s="223" t="s">
        <v>495</v>
      </c>
      <c r="C273" s="271" t="s">
        <v>496</v>
      </c>
      <c r="D273" s="225" t="s">
        <v>473</v>
      </c>
      <c r="E273" s="232">
        <v>1</v>
      </c>
      <c r="F273" s="237"/>
      <c r="G273" s="238">
        <f>ROUND(E273*F273,2)</f>
        <v>0</v>
      </c>
      <c r="H273" s="237"/>
      <c r="I273" s="238">
        <f>ROUND(E273*H273,2)</f>
        <v>0</v>
      </c>
      <c r="J273" s="237"/>
      <c r="K273" s="238">
        <f>ROUND(E273*J273,2)</f>
        <v>0</v>
      </c>
      <c r="L273" s="238">
        <v>21</v>
      </c>
      <c r="M273" s="238">
        <f>G273*(1+L273/100)</f>
        <v>0</v>
      </c>
      <c r="N273" s="225">
        <v>0</v>
      </c>
      <c r="O273" s="225">
        <f>ROUND(E273*N273,5)</f>
        <v>0</v>
      </c>
      <c r="P273" s="225">
        <v>0</v>
      </c>
      <c r="Q273" s="225">
        <f>ROUND(E273*P273,5)</f>
        <v>0</v>
      </c>
      <c r="R273" s="225"/>
      <c r="S273" s="225"/>
      <c r="T273" s="226">
        <v>0</v>
      </c>
      <c r="U273" s="225">
        <f>ROUND(E273*T273,2)</f>
        <v>0</v>
      </c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 t="s">
        <v>143</v>
      </c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16"/>
      <c r="B274" s="223"/>
      <c r="C274" s="273" t="s">
        <v>498</v>
      </c>
      <c r="D274" s="228"/>
      <c r="E274" s="234"/>
      <c r="F274" s="239"/>
      <c r="G274" s="240"/>
      <c r="H274" s="238"/>
      <c r="I274" s="238"/>
      <c r="J274" s="238"/>
      <c r="K274" s="238"/>
      <c r="L274" s="238"/>
      <c r="M274" s="238"/>
      <c r="N274" s="225"/>
      <c r="O274" s="225"/>
      <c r="P274" s="225"/>
      <c r="Q274" s="225"/>
      <c r="R274" s="225"/>
      <c r="S274" s="225"/>
      <c r="T274" s="226"/>
      <c r="U274" s="22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 t="s">
        <v>156</v>
      </c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8" t="str">
        <f>C274</f>
        <v>Dokumentace provedených restaurátorských prací.</v>
      </c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50">
        <v>130</v>
      </c>
      <c r="B275" s="251" t="s">
        <v>499</v>
      </c>
      <c r="C275" s="276" t="s">
        <v>500</v>
      </c>
      <c r="D275" s="252" t="s">
        <v>473</v>
      </c>
      <c r="E275" s="253">
        <v>1</v>
      </c>
      <c r="F275" s="254"/>
      <c r="G275" s="255">
        <f>ROUND(E275*F275,2)</f>
        <v>0</v>
      </c>
      <c r="H275" s="254"/>
      <c r="I275" s="255">
        <f>ROUND(E275*H275,2)</f>
        <v>0</v>
      </c>
      <c r="J275" s="254"/>
      <c r="K275" s="255">
        <f>ROUND(E275*J275,2)</f>
        <v>0</v>
      </c>
      <c r="L275" s="255">
        <v>21</v>
      </c>
      <c r="M275" s="255">
        <f>G275*(1+L275/100)</f>
        <v>0</v>
      </c>
      <c r="N275" s="252">
        <v>0</v>
      </c>
      <c r="O275" s="252">
        <f>ROUND(E275*N275,5)</f>
        <v>0</v>
      </c>
      <c r="P275" s="252">
        <v>0</v>
      </c>
      <c r="Q275" s="252">
        <f>ROUND(E275*P275,5)</f>
        <v>0</v>
      </c>
      <c r="R275" s="252"/>
      <c r="S275" s="252"/>
      <c r="T275" s="256">
        <v>0</v>
      </c>
      <c r="U275" s="252">
        <f>ROUND(E275*T275,2)</f>
        <v>0</v>
      </c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 t="s">
        <v>143</v>
      </c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x14ac:dyDescent="0.2">
      <c r="A276" s="6"/>
      <c r="B276" s="7" t="s">
        <v>225</v>
      </c>
      <c r="C276" s="277" t="s">
        <v>225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AC276">
        <v>15</v>
      </c>
      <c r="AD276">
        <v>21</v>
      </c>
    </row>
    <row r="277" spans="1:60" x14ac:dyDescent="0.2">
      <c r="A277" s="257"/>
      <c r="B277" s="258">
        <v>26</v>
      </c>
      <c r="C277" s="278" t="s">
        <v>225</v>
      </c>
      <c r="D277" s="259"/>
      <c r="E277" s="259"/>
      <c r="F277" s="259"/>
      <c r="G277" s="270">
        <f>G8+G25+G32+G38+G45+G56+G107+G111+G126+G134+G136+G141+G152+G159+G173+G177+G181+G194+G220+G230+G235+G240+G249+G253+G256</f>
        <v>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AC277">
        <f>SUMIF(L7:L275,AC276,G7:G275)</f>
        <v>0</v>
      </c>
      <c r="AD277">
        <f>SUMIF(L7:L275,AD276,G7:G275)</f>
        <v>0</v>
      </c>
      <c r="AE277" t="s">
        <v>501</v>
      </c>
    </row>
    <row r="278" spans="1:60" x14ac:dyDescent="0.2">
      <c r="A278" s="6"/>
      <c r="B278" s="7" t="s">
        <v>225</v>
      </c>
      <c r="C278" s="277" t="s">
        <v>225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60" x14ac:dyDescent="0.2">
      <c r="A279" s="6"/>
      <c r="B279" s="7" t="s">
        <v>225</v>
      </c>
      <c r="C279" s="277" t="s">
        <v>225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60" x14ac:dyDescent="0.2">
      <c r="A280" s="260">
        <v>33</v>
      </c>
      <c r="B280" s="260"/>
      <c r="C280" s="279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60" x14ac:dyDescent="0.2">
      <c r="A281" s="261"/>
      <c r="B281" s="262"/>
      <c r="C281" s="280"/>
      <c r="D281" s="262"/>
      <c r="E281" s="262"/>
      <c r="F281" s="262"/>
      <c r="G281" s="263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AE281" t="s">
        <v>502</v>
      </c>
    </row>
    <row r="282" spans="1:60" x14ac:dyDescent="0.2">
      <c r="A282" s="264"/>
      <c r="B282" s="265"/>
      <c r="C282" s="281"/>
      <c r="D282" s="265"/>
      <c r="E282" s="265"/>
      <c r="F282" s="265"/>
      <c r="G282" s="26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60" x14ac:dyDescent="0.2">
      <c r="A283" s="264"/>
      <c r="B283" s="265"/>
      <c r="C283" s="281"/>
      <c r="D283" s="265"/>
      <c r="E283" s="265"/>
      <c r="F283" s="265"/>
      <c r="G283" s="26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60" x14ac:dyDescent="0.2">
      <c r="A284" s="264"/>
      <c r="B284" s="265"/>
      <c r="C284" s="281"/>
      <c r="D284" s="265"/>
      <c r="E284" s="265"/>
      <c r="F284" s="265"/>
      <c r="G284" s="26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60" x14ac:dyDescent="0.2">
      <c r="A285" s="267"/>
      <c r="B285" s="268"/>
      <c r="C285" s="282"/>
      <c r="D285" s="268"/>
      <c r="E285" s="268"/>
      <c r="F285" s="268"/>
      <c r="G285" s="269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60" x14ac:dyDescent="0.2">
      <c r="A286" s="6"/>
      <c r="B286" s="7" t="s">
        <v>225</v>
      </c>
      <c r="C286" s="277" t="s">
        <v>225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 x14ac:dyDescent="0.2">
      <c r="C287" s="283"/>
      <c r="AE287" t="s">
        <v>503</v>
      </c>
    </row>
  </sheetData>
  <sheetProtection algorithmName="SHA-512" hashValue="iUMo3mOTgNb/qWJaw9L7I5WlLFKNjtGGagzMWaXwTjL6HfBCZ2TCwuwMtUn3ahD+3eEivBMeoXE6LpgLORKeRA==" saltValue="hY/FXCjVEZL35b5kP5yr/w==" spinCount="100000" sheet="1" objects="1" scenarios="1"/>
  <protectedRanges>
    <protectedRange sqref="F1:F65536" name="Oblast1"/>
  </protectedRanges>
  <mergeCells count="58">
    <mergeCell ref="C272:G272"/>
    <mergeCell ref="C274:G274"/>
    <mergeCell ref="A280:C280"/>
    <mergeCell ref="A281:G285"/>
    <mergeCell ref="C245:G245"/>
    <mergeCell ref="C261:G261"/>
    <mergeCell ref="C265:G265"/>
    <mergeCell ref="C267:G267"/>
    <mergeCell ref="C269:G269"/>
    <mergeCell ref="C270:G270"/>
    <mergeCell ref="C211:G211"/>
    <mergeCell ref="C212:G212"/>
    <mergeCell ref="C214:G214"/>
    <mergeCell ref="C232:G232"/>
    <mergeCell ref="C238:G238"/>
    <mergeCell ref="C243:G243"/>
    <mergeCell ref="C202:G202"/>
    <mergeCell ref="C206:G206"/>
    <mergeCell ref="C207:G207"/>
    <mergeCell ref="C208:G208"/>
    <mergeCell ref="C209:G209"/>
    <mergeCell ref="C210:G210"/>
    <mergeCell ref="C144:G144"/>
    <mergeCell ref="C149:G149"/>
    <mergeCell ref="C186:G186"/>
    <mergeCell ref="C196:G196"/>
    <mergeCell ref="C198:G198"/>
    <mergeCell ref="C200:G200"/>
    <mergeCell ref="C100:G100"/>
    <mergeCell ref="C103:G103"/>
    <mergeCell ref="C109:G109"/>
    <mergeCell ref="C121:G121"/>
    <mergeCell ref="C122:G122"/>
    <mergeCell ref="C124:G124"/>
    <mergeCell ref="C77:G77"/>
    <mergeCell ref="C79:G79"/>
    <mergeCell ref="C83:G83"/>
    <mergeCell ref="C87:G87"/>
    <mergeCell ref="C92:G92"/>
    <mergeCell ref="C97:G97"/>
    <mergeCell ref="C53:G53"/>
    <mergeCell ref="C58:G58"/>
    <mergeCell ref="C59:G59"/>
    <mergeCell ref="C67:G67"/>
    <mergeCell ref="C69:G69"/>
    <mergeCell ref="C73:G73"/>
    <mergeCell ref="C29:G29"/>
    <mergeCell ref="C31:G31"/>
    <mergeCell ref="C34:G34"/>
    <mergeCell ref="C36:G36"/>
    <mergeCell ref="C48:G48"/>
    <mergeCell ref="C50:G50"/>
    <mergeCell ref="A1:G1"/>
    <mergeCell ref="C2:G2"/>
    <mergeCell ref="C3:G3"/>
    <mergeCell ref="C4:G4"/>
    <mergeCell ref="C15:G15"/>
    <mergeCell ref="C27:G2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2014-02-28T09:52:57Z</cp:lastPrinted>
  <dcterms:created xsi:type="dcterms:W3CDTF">2009-04-08T07:15:50Z</dcterms:created>
  <dcterms:modified xsi:type="dcterms:W3CDTF">2017-05-30T07:38:48Z</dcterms:modified>
</cp:coreProperties>
</file>